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8.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10.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ivotTables/pivotTable1.xml" ContentType="application/vnd.openxmlformats-officedocument.spreadsheetml.pivot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vivianaluccioli/Dropbox/DSAN5000/project-viviluccioli/data/raw-data/"/>
    </mc:Choice>
  </mc:AlternateContent>
  <xr:revisionPtr revIDLastSave="0" documentId="8_{DE6B922D-A0FC-134D-B462-BEB9A17D0E08}" xr6:coauthVersionLast="47" xr6:coauthVersionMax="47" xr10:uidLastSave="{00000000-0000-0000-0000-000000000000}"/>
  <bookViews>
    <workbookView xWindow="0" yWindow="500" windowWidth="28800" windowHeight="16100" firstSheet="3" activeTab="4" xr2:uid="{00000000-000D-0000-FFFF-FFFF00000000}"/>
  </bookViews>
  <sheets>
    <sheet name="CONTENTS" sheetId="14" r:id="rId1"/>
    <sheet name="GSI 2023 summary data" sheetId="1" r:id="rId2"/>
    <sheet name="Vulnerability codebook" sheetId="10" r:id="rId3"/>
    <sheet name="Govt response framework" sheetId="8" r:id="rId4"/>
    <sheet name="Govt response - Indicators" sheetId="6" r:id="rId5"/>
    <sheet name="Govt response - Activities" sheetId="7" r:id="rId6"/>
    <sheet name="Beyond Compliance - Cocoa" sheetId="2" r:id="rId7"/>
    <sheet name="Beyond Compliance - Garments" sheetId="4" r:id="rId8"/>
    <sheet name="Beyond Compliance - Investors" sheetId="9" r:id="rId9"/>
    <sheet name="Beyond Complianc - Social media" sheetId="5" r:id="rId10"/>
    <sheet name="G20 Importing Risk" sheetId="11" r:id="rId11"/>
    <sheet name="Codebook_G20 imports" sheetId="13" r:id="rId12"/>
    <sheet name="Codebook_BACI" sheetId="12" r:id="rId13"/>
  </sheets>
  <externalReferences>
    <externalReference r:id="rId14"/>
    <externalReference r:id="rId15"/>
  </externalReferences>
  <definedNames>
    <definedName name="_xlnm._FilterDatabase" localSheetId="10" hidden="1">'G20 Importing Risk'!$I$6:$J$25</definedName>
    <definedName name="_xlnm._FilterDatabase" localSheetId="5" hidden="1">'Govt response - Activities'!$A$4:$CH$4</definedName>
    <definedName name="_xlnm._FilterDatabase" localSheetId="4" hidden="1">'Govt response - Indicators'!$A$3:$EY$186</definedName>
    <definedName name="_xlnm._FilterDatabase" localSheetId="1" hidden="1">'GSI 2023 summary data'!$A$3:$Q$183</definedName>
    <definedName name="_xlnm._FilterDatabase" localSheetId="2" hidden="1">'Vulnerability codebook'!$A$2:$H$2</definedName>
  </definedNames>
  <calcPr calcId="191028"/>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1" l="1"/>
  <c r="CD110" i="9" l="1"/>
  <c r="CC110" i="9"/>
  <c r="BY110" i="9"/>
  <c r="BX110" i="9"/>
  <c r="BW110" i="9"/>
  <c r="BV110" i="9"/>
  <c r="BU110" i="9"/>
  <c r="BT110" i="9"/>
  <c r="BS110" i="9"/>
  <c r="BR110" i="9"/>
  <c r="BP110" i="9"/>
  <c r="BO110" i="9"/>
  <c r="BN110" i="9"/>
  <c r="BM110" i="9"/>
  <c r="BL110" i="9"/>
  <c r="BK110" i="9"/>
  <c r="BJ110" i="9"/>
  <c r="BI110" i="9"/>
  <c r="BH110" i="9"/>
  <c r="BG110" i="9"/>
  <c r="BE110" i="9"/>
  <c r="BD110" i="9"/>
  <c r="BC110" i="9"/>
  <c r="BB110" i="9"/>
  <c r="BA110" i="9"/>
  <c r="AZ110" i="9"/>
  <c r="AY110" i="9"/>
  <c r="AX110" i="9"/>
  <c r="AV110" i="9"/>
  <c r="AU110" i="9"/>
  <c r="AT110" i="9"/>
  <c r="AS110" i="9"/>
  <c r="AQ110" i="9"/>
  <c r="AP110" i="9"/>
  <c r="AO110" i="9"/>
  <c r="AN110" i="9"/>
  <c r="AM110" i="9"/>
  <c r="AL110" i="9"/>
  <c r="AK110" i="9"/>
  <c r="AJ110" i="9"/>
  <c r="AI110" i="9"/>
  <c r="AH110" i="9"/>
  <c r="AG110" i="9"/>
  <c r="AF110" i="9"/>
  <c r="AE110" i="9"/>
  <c r="AD110" i="9"/>
  <c r="AC110" i="9"/>
  <c r="AB110" i="9"/>
  <c r="AA110" i="9"/>
  <c r="Z110" i="9"/>
  <c r="Y110" i="9"/>
  <c r="X110" i="9"/>
  <c r="W110" i="9"/>
  <c r="U110" i="9"/>
  <c r="S110" i="9"/>
  <c r="R110" i="9"/>
  <c r="Q110" i="9"/>
  <c r="P110" i="9"/>
  <c r="O110" i="9"/>
  <c r="N110" i="9"/>
  <c r="M110" i="9"/>
  <c r="L110" i="9"/>
  <c r="K110" i="9"/>
  <c r="J110" i="9"/>
  <c r="I110" i="9"/>
  <c r="H110" i="9"/>
  <c r="G110" i="9"/>
  <c r="F110" i="9"/>
  <c r="D110" i="9"/>
  <c r="B110" i="9"/>
  <c r="A110" i="9"/>
  <c r="CI110" i="9" s="1"/>
  <c r="CD109" i="9"/>
  <c r="CC109" i="9"/>
  <c r="BY109" i="9"/>
  <c r="BX109" i="9"/>
  <c r="BW109" i="9"/>
  <c r="BV109" i="9"/>
  <c r="BU109" i="9"/>
  <c r="BT109" i="9"/>
  <c r="BS109" i="9"/>
  <c r="BR109" i="9"/>
  <c r="BP109" i="9"/>
  <c r="BO109" i="9"/>
  <c r="BN109" i="9"/>
  <c r="BM109" i="9"/>
  <c r="BL109" i="9"/>
  <c r="BK109" i="9"/>
  <c r="BJ109" i="9"/>
  <c r="BI109" i="9"/>
  <c r="BH109" i="9"/>
  <c r="BG109" i="9"/>
  <c r="BE109" i="9"/>
  <c r="BD109" i="9"/>
  <c r="BC109" i="9"/>
  <c r="BB109" i="9"/>
  <c r="BA109" i="9"/>
  <c r="AZ109" i="9"/>
  <c r="AY109" i="9"/>
  <c r="AX109" i="9"/>
  <c r="AV109" i="9"/>
  <c r="AU109" i="9"/>
  <c r="AT109" i="9"/>
  <c r="AS109" i="9"/>
  <c r="AQ109" i="9"/>
  <c r="AP109" i="9"/>
  <c r="AO109" i="9"/>
  <c r="AN109" i="9"/>
  <c r="AM109" i="9"/>
  <c r="AL109" i="9"/>
  <c r="AK109" i="9"/>
  <c r="AJ109" i="9"/>
  <c r="AI109" i="9"/>
  <c r="AH109" i="9"/>
  <c r="AG109" i="9"/>
  <c r="AF109" i="9"/>
  <c r="AE109" i="9"/>
  <c r="AD109" i="9"/>
  <c r="AC109" i="9"/>
  <c r="AB109" i="9"/>
  <c r="AA109" i="9"/>
  <c r="Z109" i="9"/>
  <c r="Y109" i="9"/>
  <c r="X109" i="9"/>
  <c r="W109" i="9"/>
  <c r="U109" i="9"/>
  <c r="S109" i="9"/>
  <c r="R109" i="9"/>
  <c r="Q109" i="9"/>
  <c r="P109" i="9"/>
  <c r="O109" i="9"/>
  <c r="N109" i="9"/>
  <c r="M109" i="9"/>
  <c r="L109" i="9"/>
  <c r="K109" i="9"/>
  <c r="J109" i="9"/>
  <c r="I109" i="9"/>
  <c r="H109" i="9"/>
  <c r="G109" i="9"/>
  <c r="F109" i="9"/>
  <c r="D109" i="9"/>
  <c r="B109" i="9"/>
  <c r="A109" i="9"/>
  <c r="E109" i="9" s="1"/>
  <c r="CD108" i="9"/>
  <c r="CC108" i="9"/>
  <c r="BY108" i="9"/>
  <c r="BX108" i="9"/>
  <c r="BW108" i="9"/>
  <c r="BV108" i="9"/>
  <c r="BU108" i="9"/>
  <c r="BT108" i="9"/>
  <c r="BS108" i="9"/>
  <c r="BR108" i="9"/>
  <c r="BP108" i="9"/>
  <c r="BO108" i="9"/>
  <c r="BN108" i="9"/>
  <c r="BM108" i="9"/>
  <c r="BL108" i="9"/>
  <c r="BK108" i="9"/>
  <c r="BJ108" i="9"/>
  <c r="BI108" i="9"/>
  <c r="BH108" i="9"/>
  <c r="BG108" i="9"/>
  <c r="BE108" i="9"/>
  <c r="BD108" i="9"/>
  <c r="BC108" i="9"/>
  <c r="BB108" i="9"/>
  <c r="BA108" i="9"/>
  <c r="AZ108" i="9"/>
  <c r="AY108" i="9"/>
  <c r="AX108" i="9"/>
  <c r="AV108" i="9"/>
  <c r="AU108" i="9"/>
  <c r="AT108" i="9"/>
  <c r="AS108" i="9"/>
  <c r="AQ108" i="9"/>
  <c r="AP108" i="9"/>
  <c r="AO108" i="9"/>
  <c r="AN108" i="9"/>
  <c r="AM108" i="9"/>
  <c r="AL108" i="9"/>
  <c r="AK108" i="9"/>
  <c r="AJ108" i="9"/>
  <c r="AI108" i="9"/>
  <c r="AH108" i="9"/>
  <c r="AG108" i="9"/>
  <c r="AF108" i="9"/>
  <c r="AE108" i="9"/>
  <c r="AD108" i="9"/>
  <c r="AC108" i="9"/>
  <c r="AB108" i="9"/>
  <c r="AA108" i="9"/>
  <c r="Z108" i="9"/>
  <c r="Y108" i="9"/>
  <c r="X108" i="9"/>
  <c r="W108" i="9"/>
  <c r="U108" i="9"/>
  <c r="S108" i="9"/>
  <c r="R108" i="9"/>
  <c r="Q108" i="9"/>
  <c r="P108" i="9"/>
  <c r="O108" i="9"/>
  <c r="N108" i="9"/>
  <c r="M108" i="9"/>
  <c r="L108" i="9"/>
  <c r="K108" i="9"/>
  <c r="J108" i="9"/>
  <c r="I108" i="9"/>
  <c r="H108" i="9"/>
  <c r="G108" i="9"/>
  <c r="F108" i="9"/>
  <c r="D108" i="9"/>
  <c r="B108" i="9"/>
  <c r="A108" i="9"/>
  <c r="CH108" i="9" s="1"/>
  <c r="CD107" i="9"/>
  <c r="CC107" i="9"/>
  <c r="BY107" i="9"/>
  <c r="BX107" i="9"/>
  <c r="BW107" i="9"/>
  <c r="BV107" i="9"/>
  <c r="BU107" i="9"/>
  <c r="BT107" i="9"/>
  <c r="BS107" i="9"/>
  <c r="BR107" i="9"/>
  <c r="BP107" i="9"/>
  <c r="BO107" i="9"/>
  <c r="BN107" i="9"/>
  <c r="BM107" i="9"/>
  <c r="BL107" i="9"/>
  <c r="BK107" i="9"/>
  <c r="BJ107" i="9"/>
  <c r="BI107" i="9"/>
  <c r="BH107" i="9"/>
  <c r="BG107" i="9"/>
  <c r="BE107" i="9"/>
  <c r="BD107" i="9"/>
  <c r="BC107" i="9"/>
  <c r="BB107" i="9"/>
  <c r="BA107" i="9"/>
  <c r="AZ107" i="9"/>
  <c r="AY107" i="9"/>
  <c r="AX107" i="9"/>
  <c r="AV107" i="9"/>
  <c r="AU107" i="9"/>
  <c r="AT107" i="9"/>
  <c r="AS107" i="9"/>
  <c r="AQ107" i="9"/>
  <c r="AP107" i="9"/>
  <c r="AO107" i="9"/>
  <c r="AN107" i="9"/>
  <c r="AM107" i="9"/>
  <c r="AL107" i="9"/>
  <c r="AK107" i="9"/>
  <c r="AJ107" i="9"/>
  <c r="AI107" i="9"/>
  <c r="AH107" i="9"/>
  <c r="AG107" i="9"/>
  <c r="AF107" i="9"/>
  <c r="AE107" i="9"/>
  <c r="AD107" i="9"/>
  <c r="AC107" i="9"/>
  <c r="AB107" i="9"/>
  <c r="AA107" i="9"/>
  <c r="Z107" i="9"/>
  <c r="Y107" i="9"/>
  <c r="X107" i="9"/>
  <c r="W107" i="9"/>
  <c r="U107" i="9"/>
  <c r="S107" i="9"/>
  <c r="R107" i="9"/>
  <c r="Q107" i="9"/>
  <c r="P107" i="9"/>
  <c r="O107" i="9"/>
  <c r="N107" i="9"/>
  <c r="M107" i="9"/>
  <c r="L107" i="9"/>
  <c r="K107" i="9"/>
  <c r="J107" i="9"/>
  <c r="I107" i="9"/>
  <c r="H107" i="9"/>
  <c r="G107" i="9"/>
  <c r="F107" i="9"/>
  <c r="D107" i="9"/>
  <c r="B107" i="9"/>
  <c r="A107" i="9"/>
  <c r="CF107" i="9" s="1"/>
  <c r="CD106" i="9"/>
  <c r="CC106" i="9"/>
  <c r="BY106" i="9"/>
  <c r="BX106" i="9"/>
  <c r="BW106" i="9"/>
  <c r="BV106" i="9"/>
  <c r="BU106" i="9"/>
  <c r="BT106" i="9"/>
  <c r="BS106" i="9"/>
  <c r="BR106" i="9"/>
  <c r="BP106" i="9"/>
  <c r="BO106" i="9"/>
  <c r="BN106" i="9"/>
  <c r="BM106" i="9"/>
  <c r="BL106" i="9"/>
  <c r="BK106" i="9"/>
  <c r="BJ106" i="9"/>
  <c r="BI106" i="9"/>
  <c r="BH106" i="9"/>
  <c r="BG106" i="9"/>
  <c r="BE106" i="9"/>
  <c r="BD106" i="9"/>
  <c r="BC106" i="9"/>
  <c r="BB106" i="9"/>
  <c r="BA106" i="9"/>
  <c r="AZ106" i="9"/>
  <c r="AY106" i="9"/>
  <c r="AX106" i="9"/>
  <c r="AV106" i="9"/>
  <c r="AU106" i="9"/>
  <c r="AT106" i="9"/>
  <c r="AS106" i="9"/>
  <c r="AQ106" i="9"/>
  <c r="AP106" i="9"/>
  <c r="AO106" i="9"/>
  <c r="AN106" i="9"/>
  <c r="AM106" i="9"/>
  <c r="AL106" i="9"/>
  <c r="AK106" i="9"/>
  <c r="AJ106" i="9"/>
  <c r="AI106" i="9"/>
  <c r="AH106" i="9"/>
  <c r="AG106" i="9"/>
  <c r="AF106" i="9"/>
  <c r="AE106" i="9"/>
  <c r="AD106" i="9"/>
  <c r="AC106" i="9"/>
  <c r="AB106" i="9"/>
  <c r="AA106" i="9"/>
  <c r="Z106" i="9"/>
  <c r="Y106" i="9"/>
  <c r="X106" i="9"/>
  <c r="W106" i="9"/>
  <c r="U106" i="9"/>
  <c r="S106" i="9"/>
  <c r="R106" i="9"/>
  <c r="Q106" i="9"/>
  <c r="P106" i="9"/>
  <c r="O106" i="9"/>
  <c r="N106" i="9"/>
  <c r="M106" i="9"/>
  <c r="L106" i="9"/>
  <c r="K106" i="9"/>
  <c r="J106" i="9"/>
  <c r="I106" i="9"/>
  <c r="H106" i="9"/>
  <c r="G106" i="9"/>
  <c r="F106" i="9"/>
  <c r="D106" i="9"/>
  <c r="B106" i="9"/>
  <c r="A106" i="9"/>
  <c r="CJ105" i="9"/>
  <c r="CB105" i="9"/>
  <c r="CA105" i="9"/>
  <c r="AW105" i="9"/>
  <c r="AR105" i="9"/>
  <c r="CD104" i="9"/>
  <c r="CC104" i="9"/>
  <c r="BY104" i="9"/>
  <c r="BX104" i="9"/>
  <c r="BW104" i="9"/>
  <c r="BV104" i="9"/>
  <c r="BU104" i="9"/>
  <c r="BT104" i="9"/>
  <c r="BS104" i="9"/>
  <c r="BR104" i="9"/>
  <c r="BP104" i="9"/>
  <c r="BO104" i="9"/>
  <c r="BN104" i="9"/>
  <c r="BM104" i="9"/>
  <c r="BL104" i="9"/>
  <c r="BK104" i="9"/>
  <c r="BJ104" i="9"/>
  <c r="BI104" i="9"/>
  <c r="BH104" i="9"/>
  <c r="BG104" i="9"/>
  <c r="BE104" i="9"/>
  <c r="BD104" i="9"/>
  <c r="BC104" i="9"/>
  <c r="BB104" i="9"/>
  <c r="BA104" i="9"/>
  <c r="AZ104" i="9"/>
  <c r="AY104" i="9"/>
  <c r="AX104" i="9"/>
  <c r="AV104" i="9"/>
  <c r="AU104" i="9"/>
  <c r="AT104" i="9"/>
  <c r="AS104" i="9"/>
  <c r="AQ104" i="9"/>
  <c r="AP104" i="9"/>
  <c r="AO104" i="9"/>
  <c r="AN104" i="9"/>
  <c r="AM104" i="9"/>
  <c r="AL104" i="9"/>
  <c r="AK104" i="9"/>
  <c r="AJ104" i="9"/>
  <c r="AI104" i="9"/>
  <c r="AH104" i="9"/>
  <c r="AG104" i="9"/>
  <c r="AF104" i="9"/>
  <c r="AE104" i="9"/>
  <c r="AD104" i="9"/>
  <c r="AC104" i="9"/>
  <c r="AB104" i="9"/>
  <c r="AA104" i="9"/>
  <c r="Z104" i="9"/>
  <c r="Y104" i="9"/>
  <c r="X104" i="9"/>
  <c r="W104" i="9"/>
  <c r="U104" i="9"/>
  <c r="S104" i="9"/>
  <c r="R104" i="9"/>
  <c r="Q104" i="9"/>
  <c r="P104" i="9"/>
  <c r="O104" i="9"/>
  <c r="N104" i="9"/>
  <c r="M104" i="9"/>
  <c r="L104" i="9"/>
  <c r="K104" i="9"/>
  <c r="J104" i="9"/>
  <c r="I104" i="9"/>
  <c r="H104" i="9"/>
  <c r="G104" i="9"/>
  <c r="F104" i="9"/>
  <c r="D104" i="9"/>
  <c r="B104" i="9"/>
  <c r="A104" i="9"/>
  <c r="CG104" i="9" s="1"/>
  <c r="CD103" i="9"/>
  <c r="CC103" i="9"/>
  <c r="BY103" i="9"/>
  <c r="BX103" i="9"/>
  <c r="BW103" i="9"/>
  <c r="BV103" i="9"/>
  <c r="BU103" i="9"/>
  <c r="BT103" i="9"/>
  <c r="BS103" i="9"/>
  <c r="BR103" i="9"/>
  <c r="BP103" i="9"/>
  <c r="BO103" i="9"/>
  <c r="BN103" i="9"/>
  <c r="BM103" i="9"/>
  <c r="BL103" i="9"/>
  <c r="BK103" i="9"/>
  <c r="BJ103" i="9"/>
  <c r="BI103" i="9"/>
  <c r="BH103" i="9"/>
  <c r="BG103" i="9"/>
  <c r="BE103" i="9"/>
  <c r="BD103" i="9"/>
  <c r="BC103" i="9"/>
  <c r="BB103" i="9"/>
  <c r="BA103" i="9"/>
  <c r="AZ103" i="9"/>
  <c r="AY103" i="9"/>
  <c r="AX103" i="9"/>
  <c r="AV103" i="9"/>
  <c r="AU103" i="9"/>
  <c r="AT103" i="9"/>
  <c r="AS103" i="9"/>
  <c r="AQ103" i="9"/>
  <c r="AP103" i="9"/>
  <c r="AO103" i="9"/>
  <c r="AN103" i="9"/>
  <c r="AM103" i="9"/>
  <c r="AL103" i="9"/>
  <c r="AK103" i="9"/>
  <c r="AJ103" i="9"/>
  <c r="AI103" i="9"/>
  <c r="AH103" i="9"/>
  <c r="AG103" i="9"/>
  <c r="AF103" i="9"/>
  <c r="AE103" i="9"/>
  <c r="AD103" i="9"/>
  <c r="AC103" i="9"/>
  <c r="AB103" i="9"/>
  <c r="AA103" i="9"/>
  <c r="Z103" i="9"/>
  <c r="Y103" i="9"/>
  <c r="X103" i="9"/>
  <c r="W103" i="9"/>
  <c r="U103" i="9"/>
  <c r="S103" i="9"/>
  <c r="R103" i="9"/>
  <c r="Q103" i="9"/>
  <c r="P103" i="9"/>
  <c r="O103" i="9"/>
  <c r="N103" i="9"/>
  <c r="M103" i="9"/>
  <c r="L103" i="9"/>
  <c r="K103" i="9"/>
  <c r="J103" i="9"/>
  <c r="I103" i="9"/>
  <c r="H103" i="9"/>
  <c r="G103" i="9"/>
  <c r="F103" i="9"/>
  <c r="D103" i="9"/>
  <c r="B103" i="9"/>
  <c r="A103" i="9"/>
  <c r="CE103" i="9" s="1"/>
  <c r="CD102" i="9"/>
  <c r="CC102" i="9"/>
  <c r="BY102" i="9"/>
  <c r="BX102" i="9"/>
  <c r="BW102" i="9"/>
  <c r="BV102" i="9"/>
  <c r="BU102" i="9"/>
  <c r="BT102" i="9"/>
  <c r="BS102" i="9"/>
  <c r="BR102" i="9"/>
  <c r="BP102" i="9"/>
  <c r="BO102" i="9"/>
  <c r="BN102" i="9"/>
  <c r="BM102" i="9"/>
  <c r="BL102" i="9"/>
  <c r="BK102" i="9"/>
  <c r="BJ102" i="9"/>
  <c r="BI102" i="9"/>
  <c r="BH102" i="9"/>
  <c r="BG102" i="9"/>
  <c r="BE102" i="9"/>
  <c r="BD102" i="9"/>
  <c r="BC102" i="9"/>
  <c r="BB102" i="9"/>
  <c r="BA102" i="9"/>
  <c r="AZ102" i="9"/>
  <c r="AY102" i="9"/>
  <c r="AX102" i="9"/>
  <c r="AV102" i="9"/>
  <c r="AU102" i="9"/>
  <c r="AT102" i="9"/>
  <c r="AS102" i="9"/>
  <c r="AQ102" i="9"/>
  <c r="AP102" i="9"/>
  <c r="AO102" i="9"/>
  <c r="AN102" i="9"/>
  <c r="AM102" i="9"/>
  <c r="AL102" i="9"/>
  <c r="AK102" i="9"/>
  <c r="AJ102" i="9"/>
  <c r="AI102" i="9"/>
  <c r="AH102" i="9"/>
  <c r="AG102" i="9"/>
  <c r="AF102" i="9"/>
  <c r="AE102" i="9"/>
  <c r="AD102" i="9"/>
  <c r="AC102" i="9"/>
  <c r="AB102" i="9"/>
  <c r="AA102" i="9"/>
  <c r="Z102" i="9"/>
  <c r="Y102" i="9"/>
  <c r="X102" i="9"/>
  <c r="W102" i="9"/>
  <c r="U102" i="9"/>
  <c r="S102" i="9"/>
  <c r="R102" i="9"/>
  <c r="Q102" i="9"/>
  <c r="P102" i="9"/>
  <c r="O102" i="9"/>
  <c r="N102" i="9"/>
  <c r="M102" i="9"/>
  <c r="L102" i="9"/>
  <c r="K102" i="9"/>
  <c r="J102" i="9"/>
  <c r="I102" i="9"/>
  <c r="H102" i="9"/>
  <c r="G102" i="9"/>
  <c r="F102" i="9"/>
  <c r="D102" i="9"/>
  <c r="B102" i="9"/>
  <c r="A102" i="9"/>
  <c r="E102" i="9" s="1"/>
  <c r="CD101" i="9"/>
  <c r="CC101" i="9"/>
  <c r="BY101" i="9"/>
  <c r="BX101" i="9"/>
  <c r="BW101" i="9"/>
  <c r="BV101" i="9"/>
  <c r="BU101" i="9"/>
  <c r="BT101" i="9"/>
  <c r="BS101" i="9"/>
  <c r="BR101" i="9"/>
  <c r="BP101" i="9"/>
  <c r="BO101" i="9"/>
  <c r="BN101" i="9"/>
  <c r="BM101" i="9"/>
  <c r="BL101" i="9"/>
  <c r="BK101" i="9"/>
  <c r="BJ101" i="9"/>
  <c r="BI101" i="9"/>
  <c r="BH101" i="9"/>
  <c r="BG101" i="9"/>
  <c r="BE101" i="9"/>
  <c r="BD101" i="9"/>
  <c r="BC101" i="9"/>
  <c r="BB101" i="9"/>
  <c r="BA101" i="9"/>
  <c r="AZ101" i="9"/>
  <c r="AY101" i="9"/>
  <c r="AX101" i="9"/>
  <c r="AV101" i="9"/>
  <c r="AU101" i="9"/>
  <c r="AT101" i="9"/>
  <c r="AS101" i="9"/>
  <c r="AQ101" i="9"/>
  <c r="AP101" i="9"/>
  <c r="AO101" i="9"/>
  <c r="AN101" i="9"/>
  <c r="AM101" i="9"/>
  <c r="AL101" i="9"/>
  <c r="AK101" i="9"/>
  <c r="AJ101" i="9"/>
  <c r="AI101" i="9"/>
  <c r="AH101" i="9"/>
  <c r="AG101" i="9"/>
  <c r="AF101" i="9"/>
  <c r="AE101" i="9"/>
  <c r="AD101" i="9"/>
  <c r="AC101" i="9"/>
  <c r="AB101" i="9"/>
  <c r="AA101" i="9"/>
  <c r="Z101" i="9"/>
  <c r="Y101" i="9"/>
  <c r="X101" i="9"/>
  <c r="W101" i="9"/>
  <c r="U101" i="9"/>
  <c r="S101" i="9"/>
  <c r="R101" i="9"/>
  <c r="Q101" i="9"/>
  <c r="P101" i="9"/>
  <c r="O101" i="9"/>
  <c r="N101" i="9"/>
  <c r="M101" i="9"/>
  <c r="L101" i="9"/>
  <c r="K101" i="9"/>
  <c r="J101" i="9"/>
  <c r="I101" i="9"/>
  <c r="H101" i="9"/>
  <c r="G101" i="9"/>
  <c r="F101" i="9"/>
  <c r="D101" i="9"/>
  <c r="B101" i="9"/>
  <c r="A101" i="9"/>
  <c r="CI101" i="9" s="1"/>
  <c r="CD100" i="9"/>
  <c r="CC100" i="9"/>
  <c r="BY100" i="9"/>
  <c r="BX100" i="9"/>
  <c r="BW100" i="9"/>
  <c r="BV100" i="9"/>
  <c r="BU100" i="9"/>
  <c r="BT100" i="9"/>
  <c r="BS100" i="9"/>
  <c r="BR100" i="9"/>
  <c r="BP100" i="9"/>
  <c r="BO100" i="9"/>
  <c r="BN100" i="9"/>
  <c r="BM100" i="9"/>
  <c r="BL100" i="9"/>
  <c r="BK100" i="9"/>
  <c r="BJ100" i="9"/>
  <c r="BI100" i="9"/>
  <c r="BH100" i="9"/>
  <c r="BG100" i="9"/>
  <c r="BE100" i="9"/>
  <c r="BD100" i="9"/>
  <c r="BC100" i="9"/>
  <c r="BB100" i="9"/>
  <c r="BA100" i="9"/>
  <c r="AZ100" i="9"/>
  <c r="AY100" i="9"/>
  <c r="AX100" i="9"/>
  <c r="AV100" i="9"/>
  <c r="AU100" i="9"/>
  <c r="AT100" i="9"/>
  <c r="AS100" i="9"/>
  <c r="AQ100" i="9"/>
  <c r="AP100" i="9"/>
  <c r="AO100" i="9"/>
  <c r="AN100" i="9"/>
  <c r="AM100" i="9"/>
  <c r="AL100" i="9"/>
  <c r="AK100" i="9"/>
  <c r="AJ100" i="9"/>
  <c r="AI100" i="9"/>
  <c r="AH100" i="9"/>
  <c r="AG100" i="9"/>
  <c r="AF100" i="9"/>
  <c r="AE100" i="9"/>
  <c r="AD100" i="9"/>
  <c r="AC100" i="9"/>
  <c r="AB100" i="9"/>
  <c r="AA100" i="9"/>
  <c r="Z100" i="9"/>
  <c r="Y100" i="9"/>
  <c r="X100" i="9"/>
  <c r="W100" i="9"/>
  <c r="U100" i="9"/>
  <c r="S100" i="9"/>
  <c r="R100" i="9"/>
  <c r="Q100" i="9"/>
  <c r="P100" i="9"/>
  <c r="O100" i="9"/>
  <c r="N100" i="9"/>
  <c r="M100" i="9"/>
  <c r="L100" i="9"/>
  <c r="K100" i="9"/>
  <c r="J100" i="9"/>
  <c r="I100" i="9"/>
  <c r="H100" i="9"/>
  <c r="G100" i="9"/>
  <c r="F100" i="9"/>
  <c r="D100" i="9"/>
  <c r="B100" i="9"/>
  <c r="A100" i="9"/>
  <c r="CG100" i="9" s="1"/>
  <c r="CD99" i="9"/>
  <c r="CC99" i="9"/>
  <c r="BY99" i="9"/>
  <c r="BX99" i="9"/>
  <c r="BW99" i="9"/>
  <c r="BV99" i="9"/>
  <c r="BU99" i="9"/>
  <c r="BT99" i="9"/>
  <c r="BS99" i="9"/>
  <c r="BR99" i="9"/>
  <c r="BP99" i="9"/>
  <c r="BO99" i="9"/>
  <c r="BN99" i="9"/>
  <c r="BM99" i="9"/>
  <c r="BL99" i="9"/>
  <c r="BK99" i="9"/>
  <c r="BJ99" i="9"/>
  <c r="BI99" i="9"/>
  <c r="BH99" i="9"/>
  <c r="BG99" i="9"/>
  <c r="BE99" i="9"/>
  <c r="BD99" i="9"/>
  <c r="BC99" i="9"/>
  <c r="BB99" i="9"/>
  <c r="BA99" i="9"/>
  <c r="AZ99" i="9"/>
  <c r="AY99" i="9"/>
  <c r="AX99" i="9"/>
  <c r="AV99" i="9"/>
  <c r="AU99" i="9"/>
  <c r="AT99" i="9"/>
  <c r="AS99" i="9"/>
  <c r="AQ99" i="9"/>
  <c r="AP99" i="9"/>
  <c r="AO99" i="9"/>
  <c r="AN99" i="9"/>
  <c r="AM99" i="9"/>
  <c r="AL99" i="9"/>
  <c r="AK99" i="9"/>
  <c r="AJ99" i="9"/>
  <c r="AI99" i="9"/>
  <c r="AH99" i="9"/>
  <c r="AG99" i="9"/>
  <c r="AF99" i="9"/>
  <c r="AE99" i="9"/>
  <c r="AD99" i="9"/>
  <c r="AC99" i="9"/>
  <c r="AB99" i="9"/>
  <c r="AA99" i="9"/>
  <c r="Z99" i="9"/>
  <c r="Y99" i="9"/>
  <c r="X99" i="9"/>
  <c r="W99" i="9"/>
  <c r="U99" i="9"/>
  <c r="S99" i="9"/>
  <c r="R99" i="9"/>
  <c r="Q99" i="9"/>
  <c r="P99" i="9"/>
  <c r="O99" i="9"/>
  <c r="N99" i="9"/>
  <c r="M99" i="9"/>
  <c r="L99" i="9"/>
  <c r="K99" i="9"/>
  <c r="J99" i="9"/>
  <c r="I99" i="9"/>
  <c r="H99" i="9"/>
  <c r="G99" i="9"/>
  <c r="F99" i="9"/>
  <c r="D99" i="9"/>
  <c r="B99" i="9"/>
  <c r="A99" i="9"/>
  <c r="CE99" i="9" s="1"/>
  <c r="CD98" i="9"/>
  <c r="CC98" i="9"/>
  <c r="BY98" i="9"/>
  <c r="BX98" i="9"/>
  <c r="BW98" i="9"/>
  <c r="BV98" i="9"/>
  <c r="BU98" i="9"/>
  <c r="BT98" i="9"/>
  <c r="BS98" i="9"/>
  <c r="BR98" i="9"/>
  <c r="BP98" i="9"/>
  <c r="BO98" i="9"/>
  <c r="BN98" i="9"/>
  <c r="BM98" i="9"/>
  <c r="BL98" i="9"/>
  <c r="BK98" i="9"/>
  <c r="BJ98" i="9"/>
  <c r="BI98" i="9"/>
  <c r="BH98" i="9"/>
  <c r="BG98" i="9"/>
  <c r="BE98" i="9"/>
  <c r="BD98" i="9"/>
  <c r="BC98" i="9"/>
  <c r="BB98" i="9"/>
  <c r="BA98" i="9"/>
  <c r="AZ98" i="9"/>
  <c r="AY98" i="9"/>
  <c r="AX98" i="9"/>
  <c r="AV98" i="9"/>
  <c r="AU98" i="9"/>
  <c r="AT98" i="9"/>
  <c r="AS98" i="9"/>
  <c r="AQ98" i="9"/>
  <c r="AP98" i="9"/>
  <c r="AO98" i="9"/>
  <c r="AN98" i="9"/>
  <c r="AM98" i="9"/>
  <c r="AL98" i="9"/>
  <c r="AK98" i="9"/>
  <c r="AJ98" i="9"/>
  <c r="AI98" i="9"/>
  <c r="AH98" i="9"/>
  <c r="AG98" i="9"/>
  <c r="AF98" i="9"/>
  <c r="AE98" i="9"/>
  <c r="AD98" i="9"/>
  <c r="AC98" i="9"/>
  <c r="AB98" i="9"/>
  <c r="AA98" i="9"/>
  <c r="Z98" i="9"/>
  <c r="Y98" i="9"/>
  <c r="X98" i="9"/>
  <c r="W98" i="9"/>
  <c r="U98" i="9"/>
  <c r="S98" i="9"/>
  <c r="R98" i="9"/>
  <c r="Q98" i="9"/>
  <c r="P98" i="9"/>
  <c r="O98" i="9"/>
  <c r="N98" i="9"/>
  <c r="M98" i="9"/>
  <c r="L98" i="9"/>
  <c r="K98" i="9"/>
  <c r="J98" i="9"/>
  <c r="I98" i="9"/>
  <c r="H98" i="9"/>
  <c r="G98" i="9"/>
  <c r="F98" i="9"/>
  <c r="D98" i="9"/>
  <c r="B98" i="9"/>
  <c r="A98" i="9"/>
  <c r="E98" i="9" s="1"/>
  <c r="CD97" i="9"/>
  <c r="CC97" i="9"/>
  <c r="BY97" i="9"/>
  <c r="BX97" i="9"/>
  <c r="BW97" i="9"/>
  <c r="BV97" i="9"/>
  <c r="BU97" i="9"/>
  <c r="BT97" i="9"/>
  <c r="BS97" i="9"/>
  <c r="BR97" i="9"/>
  <c r="BP97" i="9"/>
  <c r="BO97" i="9"/>
  <c r="BN97" i="9"/>
  <c r="BM97" i="9"/>
  <c r="BL97" i="9"/>
  <c r="BK97" i="9"/>
  <c r="BJ97" i="9"/>
  <c r="BI97" i="9"/>
  <c r="BH97" i="9"/>
  <c r="BG97" i="9"/>
  <c r="BE97" i="9"/>
  <c r="BD97" i="9"/>
  <c r="BC97" i="9"/>
  <c r="BB97" i="9"/>
  <c r="BA97" i="9"/>
  <c r="AZ97" i="9"/>
  <c r="AY97" i="9"/>
  <c r="AX97" i="9"/>
  <c r="AV97" i="9"/>
  <c r="AU97" i="9"/>
  <c r="AT97" i="9"/>
  <c r="AS97" i="9"/>
  <c r="AQ97" i="9"/>
  <c r="AP97" i="9"/>
  <c r="AO97" i="9"/>
  <c r="AN97" i="9"/>
  <c r="AM97" i="9"/>
  <c r="AL97" i="9"/>
  <c r="AK97" i="9"/>
  <c r="AJ97" i="9"/>
  <c r="AI97" i="9"/>
  <c r="AH97" i="9"/>
  <c r="AG97" i="9"/>
  <c r="AF97" i="9"/>
  <c r="AE97" i="9"/>
  <c r="AD97" i="9"/>
  <c r="AC97" i="9"/>
  <c r="AB97" i="9"/>
  <c r="AA97" i="9"/>
  <c r="Z97" i="9"/>
  <c r="Y97" i="9"/>
  <c r="X97" i="9"/>
  <c r="W97" i="9"/>
  <c r="U97" i="9"/>
  <c r="S97" i="9"/>
  <c r="R97" i="9"/>
  <c r="Q97" i="9"/>
  <c r="P97" i="9"/>
  <c r="O97" i="9"/>
  <c r="N97" i="9"/>
  <c r="M97" i="9"/>
  <c r="L97" i="9"/>
  <c r="K97" i="9"/>
  <c r="J97" i="9"/>
  <c r="I97" i="9"/>
  <c r="H97" i="9"/>
  <c r="G97" i="9"/>
  <c r="F97" i="9"/>
  <c r="D97" i="9"/>
  <c r="B97" i="9"/>
  <c r="A97" i="9"/>
  <c r="CI97" i="9" s="1"/>
  <c r="CD96" i="9"/>
  <c r="CC96" i="9"/>
  <c r="BY96" i="9"/>
  <c r="BX96" i="9"/>
  <c r="BW96" i="9"/>
  <c r="BV96" i="9"/>
  <c r="BU96" i="9"/>
  <c r="BT96" i="9"/>
  <c r="BS96" i="9"/>
  <c r="BR96" i="9"/>
  <c r="BP96" i="9"/>
  <c r="BO96" i="9"/>
  <c r="BN96" i="9"/>
  <c r="BM96" i="9"/>
  <c r="BL96" i="9"/>
  <c r="BK96" i="9"/>
  <c r="BJ96" i="9"/>
  <c r="BI96" i="9"/>
  <c r="BH96" i="9"/>
  <c r="BG96" i="9"/>
  <c r="BE96" i="9"/>
  <c r="BD96" i="9"/>
  <c r="BC96" i="9"/>
  <c r="BB96" i="9"/>
  <c r="BA96" i="9"/>
  <c r="AZ96" i="9"/>
  <c r="AY96" i="9"/>
  <c r="AX96" i="9"/>
  <c r="AV96" i="9"/>
  <c r="AU96" i="9"/>
  <c r="AT96" i="9"/>
  <c r="AS96" i="9"/>
  <c r="AQ96" i="9"/>
  <c r="AP96" i="9"/>
  <c r="AO96" i="9"/>
  <c r="AN96" i="9"/>
  <c r="AM96" i="9"/>
  <c r="AL96" i="9"/>
  <c r="AK96" i="9"/>
  <c r="AJ96" i="9"/>
  <c r="AI96" i="9"/>
  <c r="AH96" i="9"/>
  <c r="AG96" i="9"/>
  <c r="AF96" i="9"/>
  <c r="AE96" i="9"/>
  <c r="AD96" i="9"/>
  <c r="AC96" i="9"/>
  <c r="AB96" i="9"/>
  <c r="AA96" i="9"/>
  <c r="Z96" i="9"/>
  <c r="Y96" i="9"/>
  <c r="X96" i="9"/>
  <c r="W96" i="9"/>
  <c r="U96" i="9"/>
  <c r="S96" i="9"/>
  <c r="R96" i="9"/>
  <c r="Q96" i="9"/>
  <c r="P96" i="9"/>
  <c r="O96" i="9"/>
  <c r="N96" i="9"/>
  <c r="M96" i="9"/>
  <c r="L96" i="9"/>
  <c r="K96" i="9"/>
  <c r="J96" i="9"/>
  <c r="I96" i="9"/>
  <c r="H96" i="9"/>
  <c r="G96" i="9"/>
  <c r="F96" i="9"/>
  <c r="D96" i="9"/>
  <c r="B96" i="9"/>
  <c r="A96" i="9"/>
  <c r="CG96" i="9" s="1"/>
  <c r="CD95" i="9"/>
  <c r="CC95" i="9"/>
  <c r="BY95" i="9"/>
  <c r="BX95" i="9"/>
  <c r="BW95" i="9"/>
  <c r="BV95" i="9"/>
  <c r="BU95" i="9"/>
  <c r="BT95" i="9"/>
  <c r="BS95" i="9"/>
  <c r="BR95" i="9"/>
  <c r="BP95" i="9"/>
  <c r="BO95" i="9"/>
  <c r="BN95" i="9"/>
  <c r="BM95" i="9"/>
  <c r="BL95" i="9"/>
  <c r="BK95" i="9"/>
  <c r="BJ95" i="9"/>
  <c r="BI95" i="9"/>
  <c r="BH95" i="9"/>
  <c r="BG95" i="9"/>
  <c r="BE95" i="9"/>
  <c r="BD95" i="9"/>
  <c r="BC95" i="9"/>
  <c r="BB95" i="9"/>
  <c r="BA95" i="9"/>
  <c r="AZ95" i="9"/>
  <c r="AY95" i="9"/>
  <c r="AX95" i="9"/>
  <c r="AV95" i="9"/>
  <c r="AU95" i="9"/>
  <c r="AT95" i="9"/>
  <c r="AS95" i="9"/>
  <c r="AQ95" i="9"/>
  <c r="AP95" i="9"/>
  <c r="AO95" i="9"/>
  <c r="AN95" i="9"/>
  <c r="AM95" i="9"/>
  <c r="AL95" i="9"/>
  <c r="AK95" i="9"/>
  <c r="AJ95" i="9"/>
  <c r="AI95" i="9"/>
  <c r="AH95" i="9"/>
  <c r="AG95" i="9"/>
  <c r="AF95" i="9"/>
  <c r="AE95" i="9"/>
  <c r="AD95" i="9"/>
  <c r="AC95" i="9"/>
  <c r="AB95" i="9"/>
  <c r="AA95" i="9"/>
  <c r="Z95" i="9"/>
  <c r="Y95" i="9"/>
  <c r="X95" i="9"/>
  <c r="W95" i="9"/>
  <c r="U95" i="9"/>
  <c r="S95" i="9"/>
  <c r="R95" i="9"/>
  <c r="Q95" i="9"/>
  <c r="P95" i="9"/>
  <c r="O95" i="9"/>
  <c r="N95" i="9"/>
  <c r="M95" i="9"/>
  <c r="L95" i="9"/>
  <c r="K95" i="9"/>
  <c r="J95" i="9"/>
  <c r="I95" i="9"/>
  <c r="H95" i="9"/>
  <c r="G95" i="9"/>
  <c r="F95" i="9"/>
  <c r="D95" i="9"/>
  <c r="B95" i="9"/>
  <c r="A95" i="9"/>
  <c r="CE95" i="9" s="1"/>
  <c r="CD94" i="9"/>
  <c r="CC94" i="9"/>
  <c r="BY94" i="9"/>
  <c r="BX94" i="9"/>
  <c r="BW94" i="9"/>
  <c r="BV94" i="9"/>
  <c r="BU94" i="9"/>
  <c r="BT94" i="9"/>
  <c r="BS94" i="9"/>
  <c r="BR94" i="9"/>
  <c r="BP94" i="9"/>
  <c r="BO94" i="9"/>
  <c r="BN94" i="9"/>
  <c r="BM94" i="9"/>
  <c r="BL94" i="9"/>
  <c r="BK94" i="9"/>
  <c r="BJ94" i="9"/>
  <c r="BI94" i="9"/>
  <c r="BH94" i="9"/>
  <c r="BG94" i="9"/>
  <c r="BE94" i="9"/>
  <c r="BD94" i="9"/>
  <c r="BC94" i="9"/>
  <c r="BB94" i="9"/>
  <c r="BA94" i="9"/>
  <c r="AZ94" i="9"/>
  <c r="AY94" i="9"/>
  <c r="AX94" i="9"/>
  <c r="AV94" i="9"/>
  <c r="AU94" i="9"/>
  <c r="AT94" i="9"/>
  <c r="AS94" i="9"/>
  <c r="AQ94" i="9"/>
  <c r="AP94" i="9"/>
  <c r="AO94" i="9"/>
  <c r="AN94" i="9"/>
  <c r="AM94" i="9"/>
  <c r="AL94" i="9"/>
  <c r="AK94" i="9"/>
  <c r="AJ94" i="9"/>
  <c r="AI94" i="9"/>
  <c r="AH94" i="9"/>
  <c r="AG94" i="9"/>
  <c r="AF94" i="9"/>
  <c r="AE94" i="9"/>
  <c r="AD94" i="9"/>
  <c r="AC94" i="9"/>
  <c r="AB94" i="9"/>
  <c r="AA94" i="9"/>
  <c r="Z94" i="9"/>
  <c r="Y94" i="9"/>
  <c r="X94" i="9"/>
  <c r="W94" i="9"/>
  <c r="U94" i="9"/>
  <c r="S94" i="9"/>
  <c r="R94" i="9"/>
  <c r="Q94" i="9"/>
  <c r="P94" i="9"/>
  <c r="O94" i="9"/>
  <c r="N94" i="9"/>
  <c r="M94" i="9"/>
  <c r="L94" i="9"/>
  <c r="K94" i="9"/>
  <c r="J94" i="9"/>
  <c r="I94" i="9"/>
  <c r="H94" i="9"/>
  <c r="G94" i="9"/>
  <c r="F94" i="9"/>
  <c r="D94" i="9"/>
  <c r="B94" i="9"/>
  <c r="A94" i="9"/>
  <c r="E94" i="9" s="1"/>
  <c r="CD93" i="9"/>
  <c r="CC93" i="9"/>
  <c r="BY93" i="9"/>
  <c r="BX93" i="9"/>
  <c r="BW93" i="9"/>
  <c r="BV93" i="9"/>
  <c r="BU93" i="9"/>
  <c r="BT93" i="9"/>
  <c r="BS93" i="9"/>
  <c r="BR93" i="9"/>
  <c r="BP93" i="9"/>
  <c r="BO93" i="9"/>
  <c r="BN93" i="9"/>
  <c r="BM93" i="9"/>
  <c r="BL93" i="9"/>
  <c r="BK93" i="9"/>
  <c r="BJ93" i="9"/>
  <c r="BI93" i="9"/>
  <c r="BH93" i="9"/>
  <c r="BG93" i="9"/>
  <c r="BE93" i="9"/>
  <c r="BD93" i="9"/>
  <c r="BC93" i="9"/>
  <c r="BB93" i="9"/>
  <c r="BA93" i="9"/>
  <c r="AZ93" i="9"/>
  <c r="AY93" i="9"/>
  <c r="AX93" i="9"/>
  <c r="AV93" i="9"/>
  <c r="AU93" i="9"/>
  <c r="AT93" i="9"/>
  <c r="AS93" i="9"/>
  <c r="AQ93" i="9"/>
  <c r="AP93" i="9"/>
  <c r="AO93" i="9"/>
  <c r="AN93" i="9"/>
  <c r="AM93" i="9"/>
  <c r="AL93" i="9"/>
  <c r="AK93" i="9"/>
  <c r="AJ93" i="9"/>
  <c r="AI93" i="9"/>
  <c r="AH93" i="9"/>
  <c r="AG93" i="9"/>
  <c r="AF93" i="9"/>
  <c r="AE93" i="9"/>
  <c r="AD93" i="9"/>
  <c r="AC93" i="9"/>
  <c r="AB93" i="9"/>
  <c r="AA93" i="9"/>
  <c r="Z93" i="9"/>
  <c r="Y93" i="9"/>
  <c r="X93" i="9"/>
  <c r="W93" i="9"/>
  <c r="U93" i="9"/>
  <c r="S93" i="9"/>
  <c r="R93" i="9"/>
  <c r="Q93" i="9"/>
  <c r="P93" i="9"/>
  <c r="O93" i="9"/>
  <c r="N93" i="9"/>
  <c r="M93" i="9"/>
  <c r="L93" i="9"/>
  <c r="K93" i="9"/>
  <c r="J93" i="9"/>
  <c r="I93" i="9"/>
  <c r="H93" i="9"/>
  <c r="G93" i="9"/>
  <c r="F93" i="9"/>
  <c r="D93" i="9"/>
  <c r="B93" i="9"/>
  <c r="A93" i="9"/>
  <c r="CI93" i="9" s="1"/>
  <c r="CD92" i="9"/>
  <c r="CC92" i="9"/>
  <c r="BY92" i="9"/>
  <c r="BX92" i="9"/>
  <c r="BW92" i="9"/>
  <c r="BV92" i="9"/>
  <c r="BU92" i="9"/>
  <c r="BT92" i="9"/>
  <c r="BS92" i="9"/>
  <c r="BR92" i="9"/>
  <c r="BP92" i="9"/>
  <c r="BO92" i="9"/>
  <c r="BN92" i="9"/>
  <c r="BM92" i="9"/>
  <c r="BL92" i="9"/>
  <c r="BK92" i="9"/>
  <c r="BJ92" i="9"/>
  <c r="BI92" i="9"/>
  <c r="BH92" i="9"/>
  <c r="BG92" i="9"/>
  <c r="BE92" i="9"/>
  <c r="BD92" i="9"/>
  <c r="BC92" i="9"/>
  <c r="BB92" i="9"/>
  <c r="BA92" i="9"/>
  <c r="AZ92" i="9"/>
  <c r="AY92" i="9"/>
  <c r="AX92" i="9"/>
  <c r="AV92" i="9"/>
  <c r="AU92" i="9"/>
  <c r="AT92" i="9"/>
  <c r="AS92" i="9"/>
  <c r="AQ92" i="9"/>
  <c r="AP92" i="9"/>
  <c r="AO92" i="9"/>
  <c r="AN92" i="9"/>
  <c r="AM92" i="9"/>
  <c r="AL92" i="9"/>
  <c r="AK92" i="9"/>
  <c r="AJ92" i="9"/>
  <c r="AI92" i="9"/>
  <c r="AH92" i="9"/>
  <c r="AG92" i="9"/>
  <c r="AF92" i="9"/>
  <c r="AE92" i="9"/>
  <c r="AD92" i="9"/>
  <c r="AC92" i="9"/>
  <c r="AB92" i="9"/>
  <c r="AA92" i="9"/>
  <c r="Z92" i="9"/>
  <c r="Y92" i="9"/>
  <c r="X92" i="9"/>
  <c r="W92" i="9"/>
  <c r="U92" i="9"/>
  <c r="S92" i="9"/>
  <c r="R92" i="9"/>
  <c r="Q92" i="9"/>
  <c r="P92" i="9"/>
  <c r="O92" i="9"/>
  <c r="N92" i="9"/>
  <c r="M92" i="9"/>
  <c r="L92" i="9"/>
  <c r="K92" i="9"/>
  <c r="J92" i="9"/>
  <c r="I92" i="9"/>
  <c r="H92" i="9"/>
  <c r="G92" i="9"/>
  <c r="F92" i="9"/>
  <c r="D92" i="9"/>
  <c r="B92" i="9"/>
  <c r="A92" i="9"/>
  <c r="CG92" i="9" s="1"/>
  <c r="CD91" i="9"/>
  <c r="CC91" i="9"/>
  <c r="BY91" i="9"/>
  <c r="BX91" i="9"/>
  <c r="BW91" i="9"/>
  <c r="BV91" i="9"/>
  <c r="BU91" i="9"/>
  <c r="BT91" i="9"/>
  <c r="BS91" i="9"/>
  <c r="BR91" i="9"/>
  <c r="BP91" i="9"/>
  <c r="BO91" i="9"/>
  <c r="BN91" i="9"/>
  <c r="BM91" i="9"/>
  <c r="BL91" i="9"/>
  <c r="BK91" i="9"/>
  <c r="BJ91" i="9"/>
  <c r="BI91" i="9"/>
  <c r="BH91" i="9"/>
  <c r="BG91" i="9"/>
  <c r="BE91" i="9"/>
  <c r="BD91" i="9"/>
  <c r="BC91" i="9"/>
  <c r="BB91" i="9"/>
  <c r="BA91" i="9"/>
  <c r="AZ91" i="9"/>
  <c r="AY91" i="9"/>
  <c r="AX91" i="9"/>
  <c r="AV91" i="9"/>
  <c r="AU91" i="9"/>
  <c r="AT91" i="9"/>
  <c r="AS91" i="9"/>
  <c r="AQ91" i="9"/>
  <c r="AP91" i="9"/>
  <c r="AO91" i="9"/>
  <c r="AN91" i="9"/>
  <c r="AM91" i="9"/>
  <c r="AL91" i="9"/>
  <c r="AK91" i="9"/>
  <c r="AJ91" i="9"/>
  <c r="AI91" i="9"/>
  <c r="AH91" i="9"/>
  <c r="AG91" i="9"/>
  <c r="AF91" i="9"/>
  <c r="AE91" i="9"/>
  <c r="AD91" i="9"/>
  <c r="AC91" i="9"/>
  <c r="AB91" i="9"/>
  <c r="AA91" i="9"/>
  <c r="Z91" i="9"/>
  <c r="Y91" i="9"/>
  <c r="X91" i="9"/>
  <c r="W91" i="9"/>
  <c r="U91" i="9"/>
  <c r="S91" i="9"/>
  <c r="R91" i="9"/>
  <c r="Q91" i="9"/>
  <c r="P91" i="9"/>
  <c r="O91" i="9"/>
  <c r="N91" i="9"/>
  <c r="M91" i="9"/>
  <c r="L91" i="9"/>
  <c r="K91" i="9"/>
  <c r="J91" i="9"/>
  <c r="I91" i="9"/>
  <c r="H91" i="9"/>
  <c r="G91" i="9"/>
  <c r="F91" i="9"/>
  <c r="D91" i="9"/>
  <c r="B91" i="9"/>
  <c r="A91" i="9"/>
  <c r="CE91" i="9" s="1"/>
  <c r="CD90" i="9"/>
  <c r="CC90" i="9"/>
  <c r="BY90" i="9"/>
  <c r="BX90" i="9"/>
  <c r="BW90" i="9"/>
  <c r="BV90" i="9"/>
  <c r="BU90" i="9"/>
  <c r="BT90" i="9"/>
  <c r="BS90" i="9"/>
  <c r="BR90" i="9"/>
  <c r="BP90" i="9"/>
  <c r="BO90" i="9"/>
  <c r="BN90" i="9"/>
  <c r="BM90" i="9"/>
  <c r="BL90" i="9"/>
  <c r="BK90" i="9"/>
  <c r="BJ90" i="9"/>
  <c r="BI90" i="9"/>
  <c r="BH90" i="9"/>
  <c r="BG90" i="9"/>
  <c r="BE90" i="9"/>
  <c r="BD90" i="9"/>
  <c r="BC90" i="9"/>
  <c r="BB90" i="9"/>
  <c r="BA90" i="9"/>
  <c r="AZ90" i="9"/>
  <c r="AY90" i="9"/>
  <c r="AX90" i="9"/>
  <c r="AV90" i="9"/>
  <c r="AU90" i="9"/>
  <c r="AT90" i="9"/>
  <c r="AS90" i="9"/>
  <c r="AQ90" i="9"/>
  <c r="AP90" i="9"/>
  <c r="AO90" i="9"/>
  <c r="AN90" i="9"/>
  <c r="AM90" i="9"/>
  <c r="AL90" i="9"/>
  <c r="AK90" i="9"/>
  <c r="AJ90" i="9"/>
  <c r="AI90" i="9"/>
  <c r="AH90" i="9"/>
  <c r="AG90" i="9"/>
  <c r="AF90" i="9"/>
  <c r="AE90" i="9"/>
  <c r="AD90" i="9"/>
  <c r="AC90" i="9"/>
  <c r="AB90" i="9"/>
  <c r="AA90" i="9"/>
  <c r="Z90" i="9"/>
  <c r="Y90" i="9"/>
  <c r="X90" i="9"/>
  <c r="W90" i="9"/>
  <c r="U90" i="9"/>
  <c r="S90" i="9"/>
  <c r="R90" i="9"/>
  <c r="Q90" i="9"/>
  <c r="P90" i="9"/>
  <c r="O90" i="9"/>
  <c r="N90" i="9"/>
  <c r="M90" i="9"/>
  <c r="L90" i="9"/>
  <c r="K90" i="9"/>
  <c r="J90" i="9"/>
  <c r="I90" i="9"/>
  <c r="H90" i="9"/>
  <c r="G90" i="9"/>
  <c r="F90" i="9"/>
  <c r="D90" i="9"/>
  <c r="B90" i="9"/>
  <c r="A90" i="9"/>
  <c r="E90" i="9" s="1"/>
  <c r="CD89" i="9"/>
  <c r="CC89" i="9"/>
  <c r="BY89" i="9"/>
  <c r="BX89" i="9"/>
  <c r="BW89" i="9"/>
  <c r="BV89" i="9"/>
  <c r="BU89" i="9"/>
  <c r="BT89" i="9"/>
  <c r="BS89" i="9"/>
  <c r="BR89" i="9"/>
  <c r="BP89" i="9"/>
  <c r="BO89" i="9"/>
  <c r="BN89" i="9"/>
  <c r="BM89" i="9"/>
  <c r="BL89" i="9"/>
  <c r="BK89" i="9"/>
  <c r="BJ89" i="9"/>
  <c r="BI89" i="9"/>
  <c r="BH89" i="9"/>
  <c r="BG89" i="9"/>
  <c r="BE89" i="9"/>
  <c r="BD89" i="9"/>
  <c r="BC89" i="9"/>
  <c r="BB89" i="9"/>
  <c r="BA89" i="9"/>
  <c r="AZ89" i="9"/>
  <c r="AY89" i="9"/>
  <c r="AX89" i="9"/>
  <c r="AV89" i="9"/>
  <c r="AU89" i="9"/>
  <c r="AT89" i="9"/>
  <c r="AS89" i="9"/>
  <c r="AQ89" i="9"/>
  <c r="AP89" i="9"/>
  <c r="AO89" i="9"/>
  <c r="AN89" i="9"/>
  <c r="AM89" i="9"/>
  <c r="AL89" i="9"/>
  <c r="AK89" i="9"/>
  <c r="AJ89" i="9"/>
  <c r="AI89" i="9"/>
  <c r="AH89" i="9"/>
  <c r="AG89" i="9"/>
  <c r="AF89" i="9"/>
  <c r="AE89" i="9"/>
  <c r="AD89" i="9"/>
  <c r="AC89" i="9"/>
  <c r="AB89" i="9"/>
  <c r="AA89" i="9"/>
  <c r="Z89" i="9"/>
  <c r="Y89" i="9"/>
  <c r="X89" i="9"/>
  <c r="W89" i="9"/>
  <c r="U89" i="9"/>
  <c r="S89" i="9"/>
  <c r="R89" i="9"/>
  <c r="Q89" i="9"/>
  <c r="P89" i="9"/>
  <c r="O89" i="9"/>
  <c r="N89" i="9"/>
  <c r="M89" i="9"/>
  <c r="L89" i="9"/>
  <c r="K89" i="9"/>
  <c r="J89" i="9"/>
  <c r="I89" i="9"/>
  <c r="H89" i="9"/>
  <c r="G89" i="9"/>
  <c r="F89" i="9"/>
  <c r="D89" i="9"/>
  <c r="B89" i="9"/>
  <c r="A89" i="9"/>
  <c r="CI89" i="9" s="1"/>
  <c r="CD88" i="9"/>
  <c r="CC88" i="9"/>
  <c r="BY88" i="9"/>
  <c r="BX88" i="9"/>
  <c r="BW88" i="9"/>
  <c r="BV88" i="9"/>
  <c r="BU88" i="9"/>
  <c r="BT88" i="9"/>
  <c r="BS88" i="9"/>
  <c r="BR88" i="9"/>
  <c r="BP88" i="9"/>
  <c r="BO88" i="9"/>
  <c r="BN88" i="9"/>
  <c r="BM88" i="9"/>
  <c r="BL88" i="9"/>
  <c r="BK88" i="9"/>
  <c r="BJ88" i="9"/>
  <c r="BI88" i="9"/>
  <c r="BH88" i="9"/>
  <c r="BG88" i="9"/>
  <c r="BE88" i="9"/>
  <c r="BD88" i="9"/>
  <c r="BC88" i="9"/>
  <c r="BB88" i="9"/>
  <c r="BA88" i="9"/>
  <c r="AZ88" i="9"/>
  <c r="AY88" i="9"/>
  <c r="AX88" i="9"/>
  <c r="AV88" i="9"/>
  <c r="AU88" i="9"/>
  <c r="AT88" i="9"/>
  <c r="AS88" i="9"/>
  <c r="AQ88" i="9"/>
  <c r="AP88" i="9"/>
  <c r="AO88" i="9"/>
  <c r="AN88" i="9"/>
  <c r="AM88" i="9"/>
  <c r="AL88" i="9"/>
  <c r="AK88" i="9"/>
  <c r="AJ88" i="9"/>
  <c r="AI88" i="9"/>
  <c r="AH88" i="9"/>
  <c r="AG88" i="9"/>
  <c r="AF88" i="9"/>
  <c r="AE88" i="9"/>
  <c r="AD88" i="9"/>
  <c r="AC88" i="9"/>
  <c r="AB88" i="9"/>
  <c r="AA88" i="9"/>
  <c r="Z88" i="9"/>
  <c r="Y88" i="9"/>
  <c r="X88" i="9"/>
  <c r="W88" i="9"/>
  <c r="U88" i="9"/>
  <c r="S88" i="9"/>
  <c r="R88" i="9"/>
  <c r="Q88" i="9"/>
  <c r="P88" i="9"/>
  <c r="O88" i="9"/>
  <c r="N88" i="9"/>
  <c r="M88" i="9"/>
  <c r="L88" i="9"/>
  <c r="K88" i="9"/>
  <c r="J88" i="9"/>
  <c r="I88" i="9"/>
  <c r="H88" i="9"/>
  <c r="G88" i="9"/>
  <c r="F88" i="9"/>
  <c r="D88" i="9"/>
  <c r="B88" i="9"/>
  <c r="A88" i="9"/>
  <c r="CG88" i="9" s="1"/>
  <c r="CD87" i="9"/>
  <c r="CC87" i="9"/>
  <c r="BY87" i="9"/>
  <c r="BX87" i="9"/>
  <c r="BW87" i="9"/>
  <c r="BV87" i="9"/>
  <c r="BU87" i="9"/>
  <c r="BT87" i="9"/>
  <c r="BS87" i="9"/>
  <c r="BR87" i="9"/>
  <c r="BP87" i="9"/>
  <c r="BO87" i="9"/>
  <c r="BN87" i="9"/>
  <c r="BM87" i="9"/>
  <c r="BL87" i="9"/>
  <c r="BK87" i="9"/>
  <c r="BJ87" i="9"/>
  <c r="BI87" i="9"/>
  <c r="BH87" i="9"/>
  <c r="BG87" i="9"/>
  <c r="BE87" i="9"/>
  <c r="BD87" i="9"/>
  <c r="BC87" i="9"/>
  <c r="BB87" i="9"/>
  <c r="BA87" i="9"/>
  <c r="AZ87" i="9"/>
  <c r="AY87" i="9"/>
  <c r="AX87" i="9"/>
  <c r="AV87" i="9"/>
  <c r="AU87" i="9"/>
  <c r="AT87" i="9"/>
  <c r="AS87" i="9"/>
  <c r="AQ87" i="9"/>
  <c r="AP87" i="9"/>
  <c r="AO87" i="9"/>
  <c r="AN87" i="9"/>
  <c r="AM87" i="9"/>
  <c r="AL87" i="9"/>
  <c r="AK87" i="9"/>
  <c r="AJ87" i="9"/>
  <c r="AI87" i="9"/>
  <c r="AH87" i="9"/>
  <c r="AG87" i="9"/>
  <c r="AF87" i="9"/>
  <c r="AE87" i="9"/>
  <c r="AD87" i="9"/>
  <c r="AC87" i="9"/>
  <c r="AB87" i="9"/>
  <c r="AA87" i="9"/>
  <c r="Z87" i="9"/>
  <c r="Y87" i="9"/>
  <c r="X87" i="9"/>
  <c r="W87" i="9"/>
  <c r="U87" i="9"/>
  <c r="S87" i="9"/>
  <c r="R87" i="9"/>
  <c r="Q87" i="9"/>
  <c r="P87" i="9"/>
  <c r="O87" i="9"/>
  <c r="N87" i="9"/>
  <c r="M87" i="9"/>
  <c r="L87" i="9"/>
  <c r="K87" i="9"/>
  <c r="J87" i="9"/>
  <c r="I87" i="9"/>
  <c r="H87" i="9"/>
  <c r="G87" i="9"/>
  <c r="F87" i="9"/>
  <c r="D87" i="9"/>
  <c r="B87" i="9"/>
  <c r="A87" i="9"/>
  <c r="CE87" i="9" s="1"/>
  <c r="CD86" i="9"/>
  <c r="CC86" i="9"/>
  <c r="BY86" i="9"/>
  <c r="BX86" i="9"/>
  <c r="BW86" i="9"/>
  <c r="BV86" i="9"/>
  <c r="BU86" i="9"/>
  <c r="BT86" i="9"/>
  <c r="BS86" i="9"/>
  <c r="BR86" i="9"/>
  <c r="BP86" i="9"/>
  <c r="BO86" i="9"/>
  <c r="BN86" i="9"/>
  <c r="BM86" i="9"/>
  <c r="BL86" i="9"/>
  <c r="BK86" i="9"/>
  <c r="BJ86" i="9"/>
  <c r="BI86" i="9"/>
  <c r="BH86" i="9"/>
  <c r="BG86" i="9"/>
  <c r="BE86" i="9"/>
  <c r="BD86" i="9"/>
  <c r="BC86" i="9"/>
  <c r="BB86" i="9"/>
  <c r="BA86" i="9"/>
  <c r="AZ86" i="9"/>
  <c r="AY86" i="9"/>
  <c r="AX86" i="9"/>
  <c r="AV86" i="9"/>
  <c r="AU86" i="9"/>
  <c r="AT86" i="9"/>
  <c r="AS86" i="9"/>
  <c r="AQ86" i="9"/>
  <c r="AP86" i="9"/>
  <c r="AO86" i="9"/>
  <c r="AN86" i="9"/>
  <c r="AM86" i="9"/>
  <c r="AL86" i="9"/>
  <c r="AK86" i="9"/>
  <c r="AJ86" i="9"/>
  <c r="AI86" i="9"/>
  <c r="AH86" i="9"/>
  <c r="AG86" i="9"/>
  <c r="AF86" i="9"/>
  <c r="AE86" i="9"/>
  <c r="AD86" i="9"/>
  <c r="AC86" i="9"/>
  <c r="AB86" i="9"/>
  <c r="AA86" i="9"/>
  <c r="Z86" i="9"/>
  <c r="Y86" i="9"/>
  <c r="X86" i="9"/>
  <c r="W86" i="9"/>
  <c r="U86" i="9"/>
  <c r="S86" i="9"/>
  <c r="R86" i="9"/>
  <c r="Q86" i="9"/>
  <c r="P86" i="9"/>
  <c r="O86" i="9"/>
  <c r="N86" i="9"/>
  <c r="M86" i="9"/>
  <c r="L86" i="9"/>
  <c r="K86" i="9"/>
  <c r="J86" i="9"/>
  <c r="I86" i="9"/>
  <c r="H86" i="9"/>
  <c r="G86" i="9"/>
  <c r="F86" i="9"/>
  <c r="D86" i="9"/>
  <c r="B86" i="9"/>
  <c r="A86" i="9"/>
  <c r="E86" i="9" s="1"/>
  <c r="CD85" i="9"/>
  <c r="CC85" i="9"/>
  <c r="BY85" i="9"/>
  <c r="BX85" i="9"/>
  <c r="BW85" i="9"/>
  <c r="BV85" i="9"/>
  <c r="BU85" i="9"/>
  <c r="BT85" i="9"/>
  <c r="BS85" i="9"/>
  <c r="BR85" i="9"/>
  <c r="BP85" i="9"/>
  <c r="BO85" i="9"/>
  <c r="BN85" i="9"/>
  <c r="BM85" i="9"/>
  <c r="BL85" i="9"/>
  <c r="BK85" i="9"/>
  <c r="BJ85" i="9"/>
  <c r="BI85" i="9"/>
  <c r="BH85" i="9"/>
  <c r="BG85" i="9"/>
  <c r="BE85" i="9"/>
  <c r="BD85" i="9"/>
  <c r="BC85" i="9"/>
  <c r="BB85" i="9"/>
  <c r="BA85" i="9"/>
  <c r="AZ85" i="9"/>
  <c r="AY85" i="9"/>
  <c r="AX85" i="9"/>
  <c r="AV85" i="9"/>
  <c r="AU85" i="9"/>
  <c r="AT85" i="9"/>
  <c r="AS85" i="9"/>
  <c r="AQ85" i="9"/>
  <c r="AP85" i="9"/>
  <c r="AO85" i="9"/>
  <c r="AN85" i="9"/>
  <c r="AM85" i="9"/>
  <c r="AL85" i="9"/>
  <c r="AK85" i="9"/>
  <c r="AJ85" i="9"/>
  <c r="AI85" i="9"/>
  <c r="AH85" i="9"/>
  <c r="AG85" i="9"/>
  <c r="AF85" i="9"/>
  <c r="AE85" i="9"/>
  <c r="AD85" i="9"/>
  <c r="AC85" i="9"/>
  <c r="AB85" i="9"/>
  <c r="AA85" i="9"/>
  <c r="Z85" i="9"/>
  <c r="Y85" i="9"/>
  <c r="X85" i="9"/>
  <c r="W85" i="9"/>
  <c r="U85" i="9"/>
  <c r="S85" i="9"/>
  <c r="R85" i="9"/>
  <c r="Q85" i="9"/>
  <c r="P85" i="9"/>
  <c r="O85" i="9"/>
  <c r="N85" i="9"/>
  <c r="M85" i="9"/>
  <c r="L85" i="9"/>
  <c r="K85" i="9"/>
  <c r="J85" i="9"/>
  <c r="I85" i="9"/>
  <c r="H85" i="9"/>
  <c r="G85" i="9"/>
  <c r="F85" i="9"/>
  <c r="D85" i="9"/>
  <c r="B85" i="9"/>
  <c r="A85" i="9"/>
  <c r="CI85" i="9" s="1"/>
  <c r="CD84" i="9"/>
  <c r="CC84" i="9"/>
  <c r="BY84" i="9"/>
  <c r="BX84" i="9"/>
  <c r="BW84" i="9"/>
  <c r="BV84" i="9"/>
  <c r="BU84" i="9"/>
  <c r="BT84" i="9"/>
  <c r="BS84" i="9"/>
  <c r="BR84" i="9"/>
  <c r="BP84" i="9"/>
  <c r="BO84" i="9"/>
  <c r="BN84" i="9"/>
  <c r="BM84" i="9"/>
  <c r="BL84" i="9"/>
  <c r="BK84" i="9"/>
  <c r="BJ84" i="9"/>
  <c r="BI84" i="9"/>
  <c r="BH84" i="9"/>
  <c r="BG84" i="9"/>
  <c r="BE84" i="9"/>
  <c r="BD84" i="9"/>
  <c r="BC84" i="9"/>
  <c r="BB84" i="9"/>
  <c r="BA84" i="9"/>
  <c r="AZ84" i="9"/>
  <c r="AY84" i="9"/>
  <c r="AX84" i="9"/>
  <c r="AV84" i="9"/>
  <c r="AU84" i="9"/>
  <c r="AT84" i="9"/>
  <c r="AS84" i="9"/>
  <c r="AQ84" i="9"/>
  <c r="AP84" i="9"/>
  <c r="AO84" i="9"/>
  <c r="AN84" i="9"/>
  <c r="AM84" i="9"/>
  <c r="AL84" i="9"/>
  <c r="AK84" i="9"/>
  <c r="AJ84" i="9"/>
  <c r="AI84" i="9"/>
  <c r="AH84" i="9"/>
  <c r="AG84" i="9"/>
  <c r="AF84" i="9"/>
  <c r="AE84" i="9"/>
  <c r="AD84" i="9"/>
  <c r="AC84" i="9"/>
  <c r="AB84" i="9"/>
  <c r="AA84" i="9"/>
  <c r="Z84" i="9"/>
  <c r="Y84" i="9"/>
  <c r="X84" i="9"/>
  <c r="W84" i="9"/>
  <c r="U84" i="9"/>
  <c r="S84" i="9"/>
  <c r="R84" i="9"/>
  <c r="Q84" i="9"/>
  <c r="P84" i="9"/>
  <c r="O84" i="9"/>
  <c r="N84" i="9"/>
  <c r="M84" i="9"/>
  <c r="L84" i="9"/>
  <c r="K84" i="9"/>
  <c r="J84" i="9"/>
  <c r="I84" i="9"/>
  <c r="H84" i="9"/>
  <c r="G84" i="9"/>
  <c r="F84" i="9"/>
  <c r="D84" i="9"/>
  <c r="B84" i="9"/>
  <c r="A84" i="9"/>
  <c r="CG84" i="9" s="1"/>
  <c r="CD83" i="9"/>
  <c r="CC83" i="9"/>
  <c r="BY83" i="9"/>
  <c r="BX83" i="9"/>
  <c r="BW83" i="9"/>
  <c r="BV83" i="9"/>
  <c r="BU83" i="9"/>
  <c r="BT83" i="9"/>
  <c r="BS83" i="9"/>
  <c r="BR83" i="9"/>
  <c r="BP83" i="9"/>
  <c r="BO83" i="9"/>
  <c r="BN83" i="9"/>
  <c r="BM83" i="9"/>
  <c r="BL83" i="9"/>
  <c r="BK83" i="9"/>
  <c r="BJ83" i="9"/>
  <c r="BI83" i="9"/>
  <c r="BH83" i="9"/>
  <c r="BG83" i="9"/>
  <c r="BE83" i="9"/>
  <c r="BD83" i="9"/>
  <c r="BC83" i="9"/>
  <c r="BB83" i="9"/>
  <c r="BA83" i="9"/>
  <c r="AZ83" i="9"/>
  <c r="AY83" i="9"/>
  <c r="AX83" i="9"/>
  <c r="AV83" i="9"/>
  <c r="AU83" i="9"/>
  <c r="AT83" i="9"/>
  <c r="AS83" i="9"/>
  <c r="AQ83" i="9"/>
  <c r="AP83" i="9"/>
  <c r="AO83" i="9"/>
  <c r="AN83" i="9"/>
  <c r="AM83" i="9"/>
  <c r="AL83" i="9"/>
  <c r="AK83" i="9"/>
  <c r="AJ83" i="9"/>
  <c r="AI83" i="9"/>
  <c r="AH83" i="9"/>
  <c r="AG83" i="9"/>
  <c r="AF83" i="9"/>
  <c r="AE83" i="9"/>
  <c r="AD83" i="9"/>
  <c r="AC83" i="9"/>
  <c r="AB83" i="9"/>
  <c r="AA83" i="9"/>
  <c r="Z83" i="9"/>
  <c r="Y83" i="9"/>
  <c r="X83" i="9"/>
  <c r="W83" i="9"/>
  <c r="U83" i="9"/>
  <c r="S83" i="9"/>
  <c r="R83" i="9"/>
  <c r="Q83" i="9"/>
  <c r="P83" i="9"/>
  <c r="O83" i="9"/>
  <c r="N83" i="9"/>
  <c r="M83" i="9"/>
  <c r="L83" i="9"/>
  <c r="K83" i="9"/>
  <c r="J83" i="9"/>
  <c r="I83" i="9"/>
  <c r="H83" i="9"/>
  <c r="G83" i="9"/>
  <c r="F83" i="9"/>
  <c r="D83" i="9"/>
  <c r="B83" i="9"/>
  <c r="A83" i="9"/>
  <c r="CE83" i="9" s="1"/>
  <c r="CD82" i="9"/>
  <c r="CC82" i="9"/>
  <c r="BY82" i="9"/>
  <c r="BX82" i="9"/>
  <c r="BW82" i="9"/>
  <c r="BV82" i="9"/>
  <c r="BU82" i="9"/>
  <c r="BT82" i="9"/>
  <c r="BS82" i="9"/>
  <c r="BR82" i="9"/>
  <c r="BP82" i="9"/>
  <c r="BO82" i="9"/>
  <c r="BN82" i="9"/>
  <c r="BM82" i="9"/>
  <c r="BL82" i="9"/>
  <c r="BK82" i="9"/>
  <c r="BJ82" i="9"/>
  <c r="BI82" i="9"/>
  <c r="BH82" i="9"/>
  <c r="BG82" i="9"/>
  <c r="BE82" i="9"/>
  <c r="BD82" i="9"/>
  <c r="BC82" i="9"/>
  <c r="BB82" i="9"/>
  <c r="BA82" i="9"/>
  <c r="AZ82" i="9"/>
  <c r="AY82" i="9"/>
  <c r="AX82" i="9"/>
  <c r="AV82" i="9"/>
  <c r="AU82" i="9"/>
  <c r="AT82" i="9"/>
  <c r="AS82" i="9"/>
  <c r="AQ82" i="9"/>
  <c r="AP82" i="9"/>
  <c r="AO82" i="9"/>
  <c r="AN82" i="9"/>
  <c r="AM82" i="9"/>
  <c r="AL82" i="9"/>
  <c r="AK82" i="9"/>
  <c r="AJ82" i="9"/>
  <c r="AI82" i="9"/>
  <c r="AH82" i="9"/>
  <c r="AG82" i="9"/>
  <c r="AF82" i="9"/>
  <c r="AE82" i="9"/>
  <c r="AD82" i="9"/>
  <c r="AC82" i="9"/>
  <c r="AB82" i="9"/>
  <c r="AA82" i="9"/>
  <c r="Z82" i="9"/>
  <c r="Y82" i="9"/>
  <c r="X82" i="9"/>
  <c r="W82" i="9"/>
  <c r="U82" i="9"/>
  <c r="S82" i="9"/>
  <c r="R82" i="9"/>
  <c r="Q82" i="9"/>
  <c r="P82" i="9"/>
  <c r="O82" i="9"/>
  <c r="N82" i="9"/>
  <c r="M82" i="9"/>
  <c r="L82" i="9"/>
  <c r="K82" i="9"/>
  <c r="J82" i="9"/>
  <c r="I82" i="9"/>
  <c r="H82" i="9"/>
  <c r="G82" i="9"/>
  <c r="F82" i="9"/>
  <c r="D82" i="9"/>
  <c r="B82" i="9"/>
  <c r="A82" i="9"/>
  <c r="E82" i="9" s="1"/>
  <c r="CD81" i="9"/>
  <c r="CC81" i="9"/>
  <c r="BY81" i="9"/>
  <c r="BX81" i="9"/>
  <c r="BW81" i="9"/>
  <c r="BV81" i="9"/>
  <c r="BU81" i="9"/>
  <c r="BT81" i="9"/>
  <c r="BS81" i="9"/>
  <c r="BR81" i="9"/>
  <c r="BP81" i="9"/>
  <c r="BO81" i="9"/>
  <c r="BN81" i="9"/>
  <c r="BM81" i="9"/>
  <c r="BL81" i="9"/>
  <c r="BK81" i="9"/>
  <c r="BJ81" i="9"/>
  <c r="BI81" i="9"/>
  <c r="BH81" i="9"/>
  <c r="BG81" i="9"/>
  <c r="BE81" i="9"/>
  <c r="BD81" i="9"/>
  <c r="BC81" i="9"/>
  <c r="BB81" i="9"/>
  <c r="BA81" i="9"/>
  <c r="AZ81" i="9"/>
  <c r="AY81" i="9"/>
  <c r="AX81" i="9"/>
  <c r="AV81" i="9"/>
  <c r="AU81" i="9"/>
  <c r="AT81" i="9"/>
  <c r="AS81" i="9"/>
  <c r="AQ81" i="9"/>
  <c r="AP81" i="9"/>
  <c r="AO81" i="9"/>
  <c r="AN81" i="9"/>
  <c r="AM81" i="9"/>
  <c r="AL81" i="9"/>
  <c r="AK81" i="9"/>
  <c r="AJ81" i="9"/>
  <c r="AI81" i="9"/>
  <c r="AH81" i="9"/>
  <c r="AG81" i="9"/>
  <c r="AF81" i="9"/>
  <c r="AE81" i="9"/>
  <c r="AD81" i="9"/>
  <c r="AC81" i="9"/>
  <c r="AB81" i="9"/>
  <c r="AA81" i="9"/>
  <c r="Z81" i="9"/>
  <c r="Y81" i="9"/>
  <c r="X81" i="9"/>
  <c r="W81" i="9"/>
  <c r="U81" i="9"/>
  <c r="S81" i="9"/>
  <c r="R81" i="9"/>
  <c r="Q81" i="9"/>
  <c r="P81" i="9"/>
  <c r="O81" i="9"/>
  <c r="N81" i="9"/>
  <c r="M81" i="9"/>
  <c r="L81" i="9"/>
  <c r="K81" i="9"/>
  <c r="J81" i="9"/>
  <c r="I81" i="9"/>
  <c r="H81" i="9"/>
  <c r="G81" i="9"/>
  <c r="F81" i="9"/>
  <c r="D81" i="9"/>
  <c r="B81" i="9"/>
  <c r="A81" i="9"/>
  <c r="CI81" i="9" s="1"/>
  <c r="CD80" i="9"/>
  <c r="CC80" i="9"/>
  <c r="BY80" i="9"/>
  <c r="BX80" i="9"/>
  <c r="BW80" i="9"/>
  <c r="BV80" i="9"/>
  <c r="BU80" i="9"/>
  <c r="BT80" i="9"/>
  <c r="BS80" i="9"/>
  <c r="BR80" i="9"/>
  <c r="BP80" i="9"/>
  <c r="BO80" i="9"/>
  <c r="BN80" i="9"/>
  <c r="BM80" i="9"/>
  <c r="BL80" i="9"/>
  <c r="BK80" i="9"/>
  <c r="BJ80" i="9"/>
  <c r="BI80" i="9"/>
  <c r="BH80" i="9"/>
  <c r="BG80" i="9"/>
  <c r="BE80" i="9"/>
  <c r="BD80" i="9"/>
  <c r="BC80" i="9"/>
  <c r="BB80" i="9"/>
  <c r="BA80" i="9"/>
  <c r="AZ80" i="9"/>
  <c r="AY80" i="9"/>
  <c r="AX80" i="9"/>
  <c r="AV80" i="9"/>
  <c r="AU80" i="9"/>
  <c r="AT80" i="9"/>
  <c r="AS80" i="9"/>
  <c r="AQ80" i="9"/>
  <c r="AP80" i="9"/>
  <c r="AO80" i="9"/>
  <c r="AN80" i="9"/>
  <c r="AM80" i="9"/>
  <c r="AL80" i="9"/>
  <c r="AK80" i="9"/>
  <c r="AJ80" i="9"/>
  <c r="AI80" i="9"/>
  <c r="AH80" i="9"/>
  <c r="AG80" i="9"/>
  <c r="AF80" i="9"/>
  <c r="AE80" i="9"/>
  <c r="AD80" i="9"/>
  <c r="AA80" i="9"/>
  <c r="Z80" i="9"/>
  <c r="Y80" i="9"/>
  <c r="X80" i="9"/>
  <c r="W80" i="9"/>
  <c r="U80" i="9"/>
  <c r="S80" i="9"/>
  <c r="R80" i="9"/>
  <c r="Q80" i="9"/>
  <c r="P80" i="9"/>
  <c r="O80" i="9"/>
  <c r="N80" i="9"/>
  <c r="M80" i="9"/>
  <c r="L80" i="9"/>
  <c r="K80" i="9"/>
  <c r="J80" i="9"/>
  <c r="I80" i="9"/>
  <c r="H80" i="9"/>
  <c r="G80" i="9"/>
  <c r="F80" i="9"/>
  <c r="D80" i="9"/>
  <c r="B80" i="9"/>
  <c r="A80" i="9"/>
  <c r="CG80" i="9" s="1"/>
  <c r="CD79" i="9"/>
  <c r="CC79" i="9"/>
  <c r="BY79" i="9"/>
  <c r="BX79" i="9"/>
  <c r="BW79" i="9"/>
  <c r="BV79" i="9"/>
  <c r="BU79" i="9"/>
  <c r="BT79" i="9"/>
  <c r="BS79" i="9"/>
  <c r="BR79" i="9"/>
  <c r="BP79" i="9"/>
  <c r="BO79" i="9"/>
  <c r="BN79" i="9"/>
  <c r="BM79" i="9"/>
  <c r="BL79" i="9"/>
  <c r="BK79" i="9"/>
  <c r="BJ79" i="9"/>
  <c r="BI79" i="9"/>
  <c r="BH79" i="9"/>
  <c r="BG79" i="9"/>
  <c r="BE79" i="9"/>
  <c r="BD79" i="9"/>
  <c r="BC79" i="9"/>
  <c r="BB79" i="9"/>
  <c r="BA79" i="9"/>
  <c r="AZ79" i="9"/>
  <c r="AY79" i="9"/>
  <c r="AX79" i="9"/>
  <c r="AV79" i="9"/>
  <c r="AU79" i="9"/>
  <c r="AT79" i="9"/>
  <c r="AS79" i="9"/>
  <c r="AQ79" i="9"/>
  <c r="AP79" i="9"/>
  <c r="AO79" i="9"/>
  <c r="AN79" i="9"/>
  <c r="AM79" i="9"/>
  <c r="AL79" i="9"/>
  <c r="AK79" i="9"/>
  <c r="AJ79" i="9"/>
  <c r="AI79" i="9"/>
  <c r="AH79" i="9"/>
  <c r="AG79" i="9"/>
  <c r="AF79" i="9"/>
  <c r="AE79" i="9"/>
  <c r="AD79" i="9"/>
  <c r="AC79" i="9"/>
  <c r="AB79" i="9"/>
  <c r="AA79" i="9"/>
  <c r="Z79" i="9"/>
  <c r="Y79" i="9"/>
  <c r="X79" i="9"/>
  <c r="W79" i="9"/>
  <c r="U79" i="9"/>
  <c r="S79" i="9"/>
  <c r="R79" i="9"/>
  <c r="Q79" i="9"/>
  <c r="P79" i="9"/>
  <c r="O79" i="9"/>
  <c r="N79" i="9"/>
  <c r="M79" i="9"/>
  <c r="L79" i="9"/>
  <c r="K79" i="9"/>
  <c r="J79" i="9"/>
  <c r="I79" i="9"/>
  <c r="H79" i="9"/>
  <c r="G79" i="9"/>
  <c r="F79" i="9"/>
  <c r="D79" i="9"/>
  <c r="B79" i="9"/>
  <c r="A79" i="9"/>
  <c r="E79" i="9" s="1"/>
  <c r="CD78" i="9"/>
  <c r="CC78" i="9"/>
  <c r="BY78" i="9"/>
  <c r="BX78" i="9"/>
  <c r="BW78" i="9"/>
  <c r="BV78" i="9"/>
  <c r="BU78" i="9"/>
  <c r="BT78" i="9"/>
  <c r="BS78" i="9"/>
  <c r="BR78" i="9"/>
  <c r="BP78" i="9"/>
  <c r="BO78" i="9"/>
  <c r="BN78" i="9"/>
  <c r="BM78" i="9"/>
  <c r="BL78" i="9"/>
  <c r="BK78" i="9"/>
  <c r="BJ78" i="9"/>
  <c r="BI78" i="9"/>
  <c r="BH78" i="9"/>
  <c r="BG78" i="9"/>
  <c r="BE78" i="9"/>
  <c r="BD78" i="9"/>
  <c r="BC78" i="9"/>
  <c r="BB78" i="9"/>
  <c r="BA78" i="9"/>
  <c r="AZ78" i="9"/>
  <c r="AY78" i="9"/>
  <c r="AX78" i="9"/>
  <c r="AV78" i="9"/>
  <c r="AU78" i="9"/>
  <c r="AT78" i="9"/>
  <c r="AS78" i="9"/>
  <c r="AQ78" i="9"/>
  <c r="AP78" i="9"/>
  <c r="AO78" i="9"/>
  <c r="AN78" i="9"/>
  <c r="AM78" i="9"/>
  <c r="AL78" i="9"/>
  <c r="AK78" i="9"/>
  <c r="AJ78" i="9"/>
  <c r="AI78" i="9"/>
  <c r="AH78" i="9"/>
  <c r="AG78" i="9"/>
  <c r="AF78" i="9"/>
  <c r="AE78" i="9"/>
  <c r="AD78" i="9"/>
  <c r="AC78" i="9"/>
  <c r="AB78" i="9"/>
  <c r="AA78" i="9"/>
  <c r="Z78" i="9"/>
  <c r="Y78" i="9"/>
  <c r="X78" i="9"/>
  <c r="W78" i="9"/>
  <c r="U78" i="9"/>
  <c r="S78" i="9"/>
  <c r="R78" i="9"/>
  <c r="Q78" i="9"/>
  <c r="P78" i="9"/>
  <c r="O78" i="9"/>
  <c r="N78" i="9"/>
  <c r="M78" i="9"/>
  <c r="L78" i="9"/>
  <c r="K78" i="9"/>
  <c r="J78" i="9"/>
  <c r="I78" i="9"/>
  <c r="H78" i="9"/>
  <c r="G78" i="9"/>
  <c r="F78" i="9"/>
  <c r="D78" i="9"/>
  <c r="B78" i="9"/>
  <c r="A78" i="9"/>
  <c r="CG78" i="9" s="1"/>
  <c r="CD77" i="9"/>
  <c r="CC77" i="9"/>
  <c r="BY77" i="9"/>
  <c r="BX77" i="9"/>
  <c r="BW77" i="9"/>
  <c r="BV77" i="9"/>
  <c r="BU77" i="9"/>
  <c r="BT77" i="9"/>
  <c r="BS77" i="9"/>
  <c r="BR77" i="9"/>
  <c r="BP77" i="9"/>
  <c r="BO77" i="9"/>
  <c r="BN77" i="9"/>
  <c r="BM77" i="9"/>
  <c r="BL77" i="9"/>
  <c r="BK77" i="9"/>
  <c r="BJ77" i="9"/>
  <c r="BI77" i="9"/>
  <c r="BH77" i="9"/>
  <c r="BG77" i="9"/>
  <c r="BE77" i="9"/>
  <c r="BD77" i="9"/>
  <c r="BC77" i="9"/>
  <c r="BB77" i="9"/>
  <c r="BA77" i="9"/>
  <c r="AZ77" i="9"/>
  <c r="AY77" i="9"/>
  <c r="AX77" i="9"/>
  <c r="AV77" i="9"/>
  <c r="AU77" i="9"/>
  <c r="AT77" i="9"/>
  <c r="AS77" i="9"/>
  <c r="AQ77" i="9"/>
  <c r="AP77" i="9"/>
  <c r="AO77" i="9"/>
  <c r="AN77" i="9"/>
  <c r="AM77" i="9"/>
  <c r="AL77" i="9"/>
  <c r="AK77" i="9"/>
  <c r="AJ77" i="9"/>
  <c r="AI77" i="9"/>
  <c r="AH77" i="9"/>
  <c r="AG77" i="9"/>
  <c r="AF77" i="9"/>
  <c r="AE77" i="9"/>
  <c r="AD77" i="9"/>
  <c r="AC77" i="9"/>
  <c r="AB77" i="9"/>
  <c r="AA77" i="9"/>
  <c r="Z77" i="9"/>
  <c r="Y77" i="9"/>
  <c r="X77" i="9"/>
  <c r="W77" i="9"/>
  <c r="U77" i="9"/>
  <c r="S77" i="9"/>
  <c r="R77" i="9"/>
  <c r="Q77" i="9"/>
  <c r="P77" i="9"/>
  <c r="O77" i="9"/>
  <c r="N77" i="9"/>
  <c r="M77" i="9"/>
  <c r="L77" i="9"/>
  <c r="K77" i="9"/>
  <c r="J77" i="9"/>
  <c r="I77" i="9"/>
  <c r="H77" i="9"/>
  <c r="G77" i="9"/>
  <c r="F77" i="9"/>
  <c r="D77" i="9"/>
  <c r="B77" i="9"/>
  <c r="A77" i="9"/>
  <c r="CG77" i="9" s="1"/>
  <c r="CD76" i="9"/>
  <c r="CC76" i="9"/>
  <c r="BY76" i="9"/>
  <c r="BX76" i="9"/>
  <c r="BW76" i="9"/>
  <c r="BV76" i="9"/>
  <c r="BU76" i="9"/>
  <c r="BT76" i="9"/>
  <c r="BS76" i="9"/>
  <c r="BR76" i="9"/>
  <c r="BP76" i="9"/>
  <c r="BO76" i="9"/>
  <c r="BN76" i="9"/>
  <c r="BM76" i="9"/>
  <c r="BL76" i="9"/>
  <c r="BK76" i="9"/>
  <c r="BJ76" i="9"/>
  <c r="BI76" i="9"/>
  <c r="BH76" i="9"/>
  <c r="BG76" i="9"/>
  <c r="BE76" i="9"/>
  <c r="BD76" i="9"/>
  <c r="BC76" i="9"/>
  <c r="BB76" i="9"/>
  <c r="BA76" i="9"/>
  <c r="AZ76" i="9"/>
  <c r="AY76" i="9"/>
  <c r="AX76" i="9"/>
  <c r="AV76" i="9"/>
  <c r="AU76" i="9"/>
  <c r="AT76" i="9"/>
  <c r="AS76" i="9"/>
  <c r="AQ76" i="9"/>
  <c r="AP76" i="9"/>
  <c r="AO76" i="9"/>
  <c r="AN76" i="9"/>
  <c r="AM76" i="9"/>
  <c r="AL76" i="9"/>
  <c r="AK76" i="9"/>
  <c r="AJ76" i="9"/>
  <c r="AI76" i="9"/>
  <c r="AH76" i="9"/>
  <c r="AG76" i="9"/>
  <c r="AF76" i="9"/>
  <c r="AE76" i="9"/>
  <c r="AD76" i="9"/>
  <c r="AC76" i="9"/>
  <c r="AB76" i="9"/>
  <c r="AA76" i="9"/>
  <c r="Z76" i="9"/>
  <c r="Y76" i="9"/>
  <c r="X76" i="9"/>
  <c r="W76" i="9"/>
  <c r="U76" i="9"/>
  <c r="S76" i="9"/>
  <c r="R76" i="9"/>
  <c r="Q76" i="9"/>
  <c r="P76" i="9"/>
  <c r="O76" i="9"/>
  <c r="N76" i="9"/>
  <c r="M76" i="9"/>
  <c r="L76" i="9"/>
  <c r="K76" i="9"/>
  <c r="J76" i="9"/>
  <c r="I76" i="9"/>
  <c r="H76" i="9"/>
  <c r="G76" i="9"/>
  <c r="F76" i="9"/>
  <c r="D76" i="9"/>
  <c r="B76" i="9"/>
  <c r="A76" i="9"/>
  <c r="CE76" i="9" s="1"/>
  <c r="CD75" i="9"/>
  <c r="CC75" i="9"/>
  <c r="BY75" i="9"/>
  <c r="BX75" i="9"/>
  <c r="BW75" i="9"/>
  <c r="BV75" i="9"/>
  <c r="BU75" i="9"/>
  <c r="BT75" i="9"/>
  <c r="BS75" i="9"/>
  <c r="BR75" i="9"/>
  <c r="BP75" i="9"/>
  <c r="BO75" i="9"/>
  <c r="BN75" i="9"/>
  <c r="BM75" i="9"/>
  <c r="BL75" i="9"/>
  <c r="BK75" i="9"/>
  <c r="BJ75" i="9"/>
  <c r="BI75" i="9"/>
  <c r="BH75" i="9"/>
  <c r="BG75" i="9"/>
  <c r="BE75" i="9"/>
  <c r="BD75" i="9"/>
  <c r="BC75" i="9"/>
  <c r="BB75" i="9"/>
  <c r="BA75" i="9"/>
  <c r="AZ75" i="9"/>
  <c r="AY75" i="9"/>
  <c r="AX75" i="9"/>
  <c r="AV75" i="9"/>
  <c r="AU75" i="9"/>
  <c r="AT75" i="9"/>
  <c r="AS75" i="9"/>
  <c r="AQ75" i="9"/>
  <c r="AP75" i="9"/>
  <c r="AO75" i="9"/>
  <c r="AN75" i="9"/>
  <c r="AM75" i="9"/>
  <c r="AL75" i="9"/>
  <c r="AK75" i="9"/>
  <c r="AJ75" i="9"/>
  <c r="AI75" i="9"/>
  <c r="AH75" i="9"/>
  <c r="AG75" i="9"/>
  <c r="AF75" i="9"/>
  <c r="AE75" i="9"/>
  <c r="AD75" i="9"/>
  <c r="AC75" i="9"/>
  <c r="AB75" i="9"/>
  <c r="AA75" i="9"/>
  <c r="Z75" i="9"/>
  <c r="Y75" i="9"/>
  <c r="X75" i="9"/>
  <c r="W75" i="9"/>
  <c r="U75" i="9"/>
  <c r="S75" i="9"/>
  <c r="R75" i="9"/>
  <c r="Q75" i="9"/>
  <c r="P75" i="9"/>
  <c r="O75" i="9"/>
  <c r="N75" i="9"/>
  <c r="M75" i="9"/>
  <c r="L75" i="9"/>
  <c r="K75" i="9"/>
  <c r="J75" i="9"/>
  <c r="I75" i="9"/>
  <c r="H75" i="9"/>
  <c r="G75" i="9"/>
  <c r="F75" i="9"/>
  <c r="D75" i="9"/>
  <c r="B75" i="9"/>
  <c r="A75" i="9"/>
  <c r="E75" i="9" s="1"/>
  <c r="CD74" i="9"/>
  <c r="CC74" i="9"/>
  <c r="BY74" i="9"/>
  <c r="BX74" i="9"/>
  <c r="BW74" i="9"/>
  <c r="BV74" i="9"/>
  <c r="BU74" i="9"/>
  <c r="BT74" i="9"/>
  <c r="BS74" i="9"/>
  <c r="BR74" i="9"/>
  <c r="BP74" i="9"/>
  <c r="BO74" i="9"/>
  <c r="BN74" i="9"/>
  <c r="BM74" i="9"/>
  <c r="BL74" i="9"/>
  <c r="BK74" i="9"/>
  <c r="BJ74" i="9"/>
  <c r="BI74" i="9"/>
  <c r="BH74" i="9"/>
  <c r="BG74" i="9"/>
  <c r="BE74" i="9"/>
  <c r="BD74" i="9"/>
  <c r="BC74" i="9"/>
  <c r="BB74" i="9"/>
  <c r="BA74" i="9"/>
  <c r="AZ74" i="9"/>
  <c r="AY74" i="9"/>
  <c r="AX74" i="9"/>
  <c r="AV74" i="9"/>
  <c r="AU74" i="9"/>
  <c r="AT74" i="9"/>
  <c r="AS74" i="9"/>
  <c r="AQ74" i="9"/>
  <c r="AP74" i="9"/>
  <c r="AO74" i="9"/>
  <c r="AN74" i="9"/>
  <c r="AM74" i="9"/>
  <c r="AL74" i="9"/>
  <c r="AK74" i="9"/>
  <c r="AJ74" i="9"/>
  <c r="AI74" i="9"/>
  <c r="AH74" i="9"/>
  <c r="AG74" i="9"/>
  <c r="AF74" i="9"/>
  <c r="AE74" i="9"/>
  <c r="AD74" i="9"/>
  <c r="AC74" i="9"/>
  <c r="AB74" i="9"/>
  <c r="AA74" i="9"/>
  <c r="Z74" i="9"/>
  <c r="Y74" i="9"/>
  <c r="X74" i="9"/>
  <c r="W74" i="9"/>
  <c r="U74" i="9"/>
  <c r="S74" i="9"/>
  <c r="R74" i="9"/>
  <c r="Q74" i="9"/>
  <c r="P74" i="9"/>
  <c r="O74" i="9"/>
  <c r="N74" i="9"/>
  <c r="M74" i="9"/>
  <c r="L74" i="9"/>
  <c r="K74" i="9"/>
  <c r="J74" i="9"/>
  <c r="I74" i="9"/>
  <c r="H74" i="9"/>
  <c r="G74" i="9"/>
  <c r="F74" i="9"/>
  <c r="D74" i="9"/>
  <c r="B74" i="9"/>
  <c r="A74" i="9"/>
  <c r="CG74" i="9" s="1"/>
  <c r="CD73" i="9"/>
  <c r="CC73" i="9"/>
  <c r="BY73" i="9"/>
  <c r="BX73" i="9"/>
  <c r="BW73" i="9"/>
  <c r="BV73" i="9"/>
  <c r="BU73" i="9"/>
  <c r="BT73" i="9"/>
  <c r="BS73" i="9"/>
  <c r="BR73" i="9"/>
  <c r="BP73" i="9"/>
  <c r="BO73" i="9"/>
  <c r="BN73" i="9"/>
  <c r="BM73" i="9"/>
  <c r="BL73" i="9"/>
  <c r="BK73" i="9"/>
  <c r="BJ73" i="9"/>
  <c r="BI73" i="9"/>
  <c r="BH73" i="9"/>
  <c r="BG73" i="9"/>
  <c r="BE73" i="9"/>
  <c r="BD73" i="9"/>
  <c r="BC73" i="9"/>
  <c r="BB73" i="9"/>
  <c r="BA73" i="9"/>
  <c r="AZ73" i="9"/>
  <c r="AY73" i="9"/>
  <c r="AX73" i="9"/>
  <c r="AV73" i="9"/>
  <c r="AU73" i="9"/>
  <c r="AT73" i="9"/>
  <c r="AS73" i="9"/>
  <c r="AQ73" i="9"/>
  <c r="AP73" i="9"/>
  <c r="AO73" i="9"/>
  <c r="AN73" i="9"/>
  <c r="AM73" i="9"/>
  <c r="AL73" i="9"/>
  <c r="AK73" i="9"/>
  <c r="AJ73" i="9"/>
  <c r="AI73" i="9"/>
  <c r="AH73" i="9"/>
  <c r="AG73" i="9"/>
  <c r="AF73" i="9"/>
  <c r="AE73" i="9"/>
  <c r="AD73" i="9"/>
  <c r="AC73" i="9"/>
  <c r="AB73" i="9"/>
  <c r="AA73" i="9"/>
  <c r="Z73" i="9"/>
  <c r="Y73" i="9"/>
  <c r="X73" i="9"/>
  <c r="W73" i="9"/>
  <c r="U73" i="9"/>
  <c r="S73" i="9"/>
  <c r="R73" i="9"/>
  <c r="Q73" i="9"/>
  <c r="P73" i="9"/>
  <c r="O73" i="9"/>
  <c r="N73" i="9"/>
  <c r="M73" i="9"/>
  <c r="L73" i="9"/>
  <c r="K73" i="9"/>
  <c r="J73" i="9"/>
  <c r="I73" i="9"/>
  <c r="H73" i="9"/>
  <c r="G73" i="9"/>
  <c r="F73" i="9"/>
  <c r="D73" i="9"/>
  <c r="B73" i="9"/>
  <c r="A73" i="9"/>
  <c r="CG73" i="9" s="1"/>
  <c r="CD72" i="9"/>
  <c r="CC72" i="9"/>
  <c r="BY72" i="9"/>
  <c r="BX72" i="9"/>
  <c r="BW72" i="9"/>
  <c r="BV72" i="9"/>
  <c r="BU72" i="9"/>
  <c r="BT72" i="9"/>
  <c r="BS72" i="9"/>
  <c r="BR72" i="9"/>
  <c r="BP72" i="9"/>
  <c r="BO72" i="9"/>
  <c r="BN72" i="9"/>
  <c r="BM72" i="9"/>
  <c r="BL72" i="9"/>
  <c r="BK72" i="9"/>
  <c r="BJ72" i="9"/>
  <c r="BI72" i="9"/>
  <c r="BH72" i="9"/>
  <c r="BG72" i="9"/>
  <c r="BE72" i="9"/>
  <c r="BD72" i="9"/>
  <c r="BC72" i="9"/>
  <c r="BB72" i="9"/>
  <c r="BA72" i="9"/>
  <c r="AZ72" i="9"/>
  <c r="AY72" i="9"/>
  <c r="AX72" i="9"/>
  <c r="AV72" i="9"/>
  <c r="AU72" i="9"/>
  <c r="AT72" i="9"/>
  <c r="AS72" i="9"/>
  <c r="AQ72" i="9"/>
  <c r="AP72" i="9"/>
  <c r="AO72" i="9"/>
  <c r="AN72" i="9"/>
  <c r="AM72" i="9"/>
  <c r="AL72" i="9"/>
  <c r="AK72" i="9"/>
  <c r="AJ72" i="9"/>
  <c r="AI72" i="9"/>
  <c r="AH72" i="9"/>
  <c r="AG72" i="9"/>
  <c r="AF72" i="9"/>
  <c r="AE72" i="9"/>
  <c r="AD72" i="9"/>
  <c r="AC72" i="9"/>
  <c r="AB72" i="9"/>
  <c r="AA72" i="9"/>
  <c r="Z72" i="9"/>
  <c r="Y72" i="9"/>
  <c r="X72" i="9"/>
  <c r="W72" i="9"/>
  <c r="U72" i="9"/>
  <c r="S72" i="9"/>
  <c r="R72" i="9"/>
  <c r="Q72" i="9"/>
  <c r="P72" i="9"/>
  <c r="O72" i="9"/>
  <c r="N72" i="9"/>
  <c r="M72" i="9"/>
  <c r="L72" i="9"/>
  <c r="K72" i="9"/>
  <c r="J72" i="9"/>
  <c r="I72" i="9"/>
  <c r="H72" i="9"/>
  <c r="G72" i="9"/>
  <c r="F72" i="9"/>
  <c r="D72" i="9"/>
  <c r="B72" i="9"/>
  <c r="A72" i="9"/>
  <c r="CE72" i="9" s="1"/>
  <c r="CD71" i="9"/>
  <c r="CC71" i="9"/>
  <c r="BY71" i="9"/>
  <c r="BX71" i="9"/>
  <c r="BW71" i="9"/>
  <c r="BV71" i="9"/>
  <c r="BU71" i="9"/>
  <c r="BT71" i="9"/>
  <c r="BS71" i="9"/>
  <c r="BR71" i="9"/>
  <c r="BP71" i="9"/>
  <c r="BO71" i="9"/>
  <c r="BN71" i="9"/>
  <c r="BM71" i="9"/>
  <c r="BL71" i="9"/>
  <c r="BK71" i="9"/>
  <c r="BJ71" i="9"/>
  <c r="BI71" i="9"/>
  <c r="BH71" i="9"/>
  <c r="BG71" i="9"/>
  <c r="BE71" i="9"/>
  <c r="BD71" i="9"/>
  <c r="BC71" i="9"/>
  <c r="BB71" i="9"/>
  <c r="BA71" i="9"/>
  <c r="AZ71" i="9"/>
  <c r="AY71" i="9"/>
  <c r="AX71" i="9"/>
  <c r="AV71" i="9"/>
  <c r="AU71" i="9"/>
  <c r="AT71" i="9"/>
  <c r="AS71" i="9"/>
  <c r="AQ71" i="9"/>
  <c r="AP71" i="9"/>
  <c r="AO71" i="9"/>
  <c r="AN71" i="9"/>
  <c r="AM71" i="9"/>
  <c r="AL71" i="9"/>
  <c r="AK71" i="9"/>
  <c r="AJ71" i="9"/>
  <c r="AI71" i="9"/>
  <c r="AH71" i="9"/>
  <c r="AG71" i="9"/>
  <c r="AF71" i="9"/>
  <c r="AE71" i="9"/>
  <c r="AD71" i="9"/>
  <c r="AC71" i="9"/>
  <c r="AB71" i="9"/>
  <c r="AA71" i="9"/>
  <c r="Z71" i="9"/>
  <c r="Y71" i="9"/>
  <c r="X71" i="9"/>
  <c r="W71" i="9"/>
  <c r="U71" i="9"/>
  <c r="S71" i="9"/>
  <c r="R71" i="9"/>
  <c r="Q71" i="9"/>
  <c r="P71" i="9"/>
  <c r="O71" i="9"/>
  <c r="N71" i="9"/>
  <c r="M71" i="9"/>
  <c r="L71" i="9"/>
  <c r="K71" i="9"/>
  <c r="J71" i="9"/>
  <c r="I71" i="9"/>
  <c r="H71" i="9"/>
  <c r="G71" i="9"/>
  <c r="F71" i="9"/>
  <c r="D71" i="9"/>
  <c r="B71" i="9"/>
  <c r="A71" i="9"/>
  <c r="E71" i="9" s="1"/>
  <c r="CD70" i="9"/>
  <c r="CC70" i="9"/>
  <c r="BY70" i="9"/>
  <c r="BX70" i="9"/>
  <c r="BW70" i="9"/>
  <c r="BV70" i="9"/>
  <c r="BU70" i="9"/>
  <c r="BT70" i="9"/>
  <c r="BS70" i="9"/>
  <c r="BR70" i="9"/>
  <c r="BP70" i="9"/>
  <c r="BO70" i="9"/>
  <c r="BN70" i="9"/>
  <c r="BM70" i="9"/>
  <c r="BL70" i="9"/>
  <c r="BK70" i="9"/>
  <c r="BJ70" i="9"/>
  <c r="BI70" i="9"/>
  <c r="BH70" i="9"/>
  <c r="BG70" i="9"/>
  <c r="BE70" i="9"/>
  <c r="BD70" i="9"/>
  <c r="BC70" i="9"/>
  <c r="BB70" i="9"/>
  <c r="BA70" i="9"/>
  <c r="AZ70" i="9"/>
  <c r="AY70" i="9"/>
  <c r="AX70" i="9"/>
  <c r="AV70" i="9"/>
  <c r="AU70" i="9"/>
  <c r="AT70" i="9"/>
  <c r="AS70" i="9"/>
  <c r="AQ70" i="9"/>
  <c r="AP70" i="9"/>
  <c r="AO70" i="9"/>
  <c r="AN70" i="9"/>
  <c r="AM70" i="9"/>
  <c r="AL70" i="9"/>
  <c r="AK70" i="9"/>
  <c r="AJ70" i="9"/>
  <c r="AI70" i="9"/>
  <c r="AH70" i="9"/>
  <c r="AG70" i="9"/>
  <c r="AF70" i="9"/>
  <c r="AE70" i="9"/>
  <c r="AD70" i="9"/>
  <c r="AC70" i="9"/>
  <c r="AB70" i="9"/>
  <c r="AA70" i="9"/>
  <c r="Z70" i="9"/>
  <c r="Y70" i="9"/>
  <c r="X70" i="9"/>
  <c r="W70" i="9"/>
  <c r="U70" i="9"/>
  <c r="S70" i="9"/>
  <c r="R70" i="9"/>
  <c r="Q70" i="9"/>
  <c r="P70" i="9"/>
  <c r="O70" i="9"/>
  <c r="N70" i="9"/>
  <c r="M70" i="9"/>
  <c r="L70" i="9"/>
  <c r="K70" i="9"/>
  <c r="J70" i="9"/>
  <c r="I70" i="9"/>
  <c r="H70" i="9"/>
  <c r="G70" i="9"/>
  <c r="F70" i="9"/>
  <c r="D70" i="9"/>
  <c r="B70" i="9"/>
  <c r="A70" i="9"/>
  <c r="CG70" i="9" s="1"/>
  <c r="CD69" i="9"/>
  <c r="CC69" i="9"/>
  <c r="BY69" i="9"/>
  <c r="BX69" i="9"/>
  <c r="BW69" i="9"/>
  <c r="BV69" i="9"/>
  <c r="BU69" i="9"/>
  <c r="BT69" i="9"/>
  <c r="BS69" i="9"/>
  <c r="BR69" i="9"/>
  <c r="BP69" i="9"/>
  <c r="BO69" i="9"/>
  <c r="BN69" i="9"/>
  <c r="BM69" i="9"/>
  <c r="BL69" i="9"/>
  <c r="BK69" i="9"/>
  <c r="BJ69" i="9"/>
  <c r="BI69" i="9"/>
  <c r="BH69" i="9"/>
  <c r="BG69" i="9"/>
  <c r="BE69" i="9"/>
  <c r="BD69" i="9"/>
  <c r="BC69" i="9"/>
  <c r="BB69" i="9"/>
  <c r="BA69" i="9"/>
  <c r="AZ69" i="9"/>
  <c r="AY69" i="9"/>
  <c r="AX69" i="9"/>
  <c r="AV69" i="9"/>
  <c r="AU69" i="9"/>
  <c r="AT69" i="9"/>
  <c r="AS69" i="9"/>
  <c r="AQ69" i="9"/>
  <c r="AP69" i="9"/>
  <c r="AO69" i="9"/>
  <c r="AN69" i="9"/>
  <c r="AM69" i="9"/>
  <c r="AL69" i="9"/>
  <c r="AK69" i="9"/>
  <c r="AJ69" i="9"/>
  <c r="AI69" i="9"/>
  <c r="AH69" i="9"/>
  <c r="AG69" i="9"/>
  <c r="AF69" i="9"/>
  <c r="AE69" i="9"/>
  <c r="AD69" i="9"/>
  <c r="AC69" i="9"/>
  <c r="AB69" i="9"/>
  <c r="AA69" i="9"/>
  <c r="Z69" i="9"/>
  <c r="Y69" i="9"/>
  <c r="X69" i="9"/>
  <c r="W69" i="9"/>
  <c r="U69" i="9"/>
  <c r="S69" i="9"/>
  <c r="R69" i="9"/>
  <c r="Q69" i="9"/>
  <c r="P69" i="9"/>
  <c r="O69" i="9"/>
  <c r="N69" i="9"/>
  <c r="M69" i="9"/>
  <c r="L69" i="9"/>
  <c r="K69" i="9"/>
  <c r="J69" i="9"/>
  <c r="I69" i="9"/>
  <c r="H69" i="9"/>
  <c r="G69" i="9"/>
  <c r="F69" i="9"/>
  <c r="D69" i="9"/>
  <c r="B69" i="9"/>
  <c r="A69" i="9"/>
  <c r="CG69" i="9" s="1"/>
  <c r="CD68" i="9"/>
  <c r="CC68" i="9"/>
  <c r="BY68" i="9"/>
  <c r="BX68" i="9"/>
  <c r="BW68" i="9"/>
  <c r="BV68" i="9"/>
  <c r="BU68" i="9"/>
  <c r="BT68" i="9"/>
  <c r="BS68" i="9"/>
  <c r="BR68" i="9"/>
  <c r="BP68" i="9"/>
  <c r="BO68" i="9"/>
  <c r="BN68" i="9"/>
  <c r="BM68" i="9"/>
  <c r="BL68" i="9"/>
  <c r="BK68" i="9"/>
  <c r="BJ68" i="9"/>
  <c r="BI68" i="9"/>
  <c r="BH68" i="9"/>
  <c r="BG68" i="9"/>
  <c r="BE68" i="9"/>
  <c r="BD68" i="9"/>
  <c r="BC68" i="9"/>
  <c r="BB68" i="9"/>
  <c r="BA68" i="9"/>
  <c r="AZ68" i="9"/>
  <c r="AY68" i="9"/>
  <c r="AX68" i="9"/>
  <c r="AV68" i="9"/>
  <c r="AU68" i="9"/>
  <c r="AT68" i="9"/>
  <c r="AS68" i="9"/>
  <c r="AQ68" i="9"/>
  <c r="AP68" i="9"/>
  <c r="AO68" i="9"/>
  <c r="AN68" i="9"/>
  <c r="AM68" i="9"/>
  <c r="AL68" i="9"/>
  <c r="AK68" i="9"/>
  <c r="AJ68" i="9"/>
  <c r="AI68" i="9"/>
  <c r="AH68" i="9"/>
  <c r="AG68" i="9"/>
  <c r="AF68" i="9"/>
  <c r="AE68" i="9"/>
  <c r="AD68" i="9"/>
  <c r="AC68" i="9"/>
  <c r="AB68" i="9"/>
  <c r="AA68" i="9"/>
  <c r="Z68" i="9"/>
  <c r="Y68" i="9"/>
  <c r="X68" i="9"/>
  <c r="W68" i="9"/>
  <c r="U68" i="9"/>
  <c r="S68" i="9"/>
  <c r="R68" i="9"/>
  <c r="Q68" i="9"/>
  <c r="P68" i="9"/>
  <c r="O68" i="9"/>
  <c r="N68" i="9"/>
  <c r="M68" i="9"/>
  <c r="L68" i="9"/>
  <c r="K68" i="9"/>
  <c r="J68" i="9"/>
  <c r="I68" i="9"/>
  <c r="H68" i="9"/>
  <c r="G68" i="9"/>
  <c r="F68" i="9"/>
  <c r="D68" i="9"/>
  <c r="B68" i="9"/>
  <c r="A68" i="9"/>
  <c r="CF68" i="9" s="1"/>
  <c r="CD67" i="9"/>
  <c r="CC67" i="9"/>
  <c r="BY67" i="9"/>
  <c r="BX67" i="9"/>
  <c r="BW67" i="9"/>
  <c r="BV67" i="9"/>
  <c r="BU67" i="9"/>
  <c r="BT67" i="9"/>
  <c r="BS67" i="9"/>
  <c r="BR67" i="9"/>
  <c r="BP67" i="9"/>
  <c r="BO67" i="9"/>
  <c r="BN67" i="9"/>
  <c r="BM67" i="9"/>
  <c r="BL67" i="9"/>
  <c r="BK67" i="9"/>
  <c r="BJ67" i="9"/>
  <c r="BI67" i="9"/>
  <c r="BH67" i="9"/>
  <c r="BG67" i="9"/>
  <c r="BE67" i="9"/>
  <c r="BD67" i="9"/>
  <c r="BC67" i="9"/>
  <c r="BB67" i="9"/>
  <c r="BA67" i="9"/>
  <c r="AZ67" i="9"/>
  <c r="AY67" i="9"/>
  <c r="AX67" i="9"/>
  <c r="AV67" i="9"/>
  <c r="AU67" i="9"/>
  <c r="AT67" i="9"/>
  <c r="AS67" i="9"/>
  <c r="AQ67" i="9"/>
  <c r="AP67" i="9"/>
  <c r="AO67" i="9"/>
  <c r="AN67" i="9"/>
  <c r="AM67" i="9"/>
  <c r="AL67" i="9"/>
  <c r="AK67" i="9"/>
  <c r="AJ67" i="9"/>
  <c r="AI67" i="9"/>
  <c r="AH67" i="9"/>
  <c r="AG67" i="9"/>
  <c r="AF67" i="9"/>
  <c r="AE67" i="9"/>
  <c r="AD67" i="9"/>
  <c r="AC67" i="9"/>
  <c r="AB67" i="9"/>
  <c r="AA67" i="9"/>
  <c r="Z67" i="9"/>
  <c r="Y67" i="9"/>
  <c r="X67" i="9"/>
  <c r="W67" i="9"/>
  <c r="U67" i="9"/>
  <c r="S67" i="9"/>
  <c r="R67" i="9"/>
  <c r="Q67" i="9"/>
  <c r="P67" i="9"/>
  <c r="O67" i="9"/>
  <c r="N67" i="9"/>
  <c r="M67" i="9"/>
  <c r="L67" i="9"/>
  <c r="K67" i="9"/>
  <c r="J67" i="9"/>
  <c r="I67" i="9"/>
  <c r="H67" i="9"/>
  <c r="G67" i="9"/>
  <c r="F67" i="9"/>
  <c r="D67" i="9"/>
  <c r="B67" i="9"/>
  <c r="A67" i="9"/>
  <c r="E67" i="9" s="1"/>
  <c r="CD66" i="9"/>
  <c r="CC66" i="9"/>
  <c r="BY66" i="9"/>
  <c r="BX66" i="9"/>
  <c r="BW66" i="9"/>
  <c r="BV66" i="9"/>
  <c r="BU66" i="9"/>
  <c r="BT66" i="9"/>
  <c r="BS66" i="9"/>
  <c r="BR66" i="9"/>
  <c r="BP66" i="9"/>
  <c r="BO66" i="9"/>
  <c r="BN66" i="9"/>
  <c r="BM66" i="9"/>
  <c r="BL66" i="9"/>
  <c r="BK66" i="9"/>
  <c r="BJ66" i="9"/>
  <c r="BI66" i="9"/>
  <c r="BH66" i="9"/>
  <c r="BG66" i="9"/>
  <c r="BE66" i="9"/>
  <c r="BD66" i="9"/>
  <c r="BC66" i="9"/>
  <c r="BB66" i="9"/>
  <c r="BA66" i="9"/>
  <c r="AZ66" i="9"/>
  <c r="AY66" i="9"/>
  <c r="AX66" i="9"/>
  <c r="AV66" i="9"/>
  <c r="AU66" i="9"/>
  <c r="AT66" i="9"/>
  <c r="AS66" i="9"/>
  <c r="AQ66" i="9"/>
  <c r="AP66" i="9"/>
  <c r="AO66" i="9"/>
  <c r="AN66" i="9"/>
  <c r="AM66" i="9"/>
  <c r="AL66" i="9"/>
  <c r="AK66" i="9"/>
  <c r="AJ66" i="9"/>
  <c r="AI66" i="9"/>
  <c r="AH66" i="9"/>
  <c r="AG66" i="9"/>
  <c r="AF66" i="9"/>
  <c r="AE66" i="9"/>
  <c r="AD66" i="9"/>
  <c r="AC66" i="9"/>
  <c r="AB66" i="9"/>
  <c r="AA66" i="9"/>
  <c r="Z66" i="9"/>
  <c r="Y66" i="9"/>
  <c r="X66" i="9"/>
  <c r="W66" i="9"/>
  <c r="U66" i="9"/>
  <c r="S66" i="9"/>
  <c r="R66" i="9"/>
  <c r="Q66" i="9"/>
  <c r="P66" i="9"/>
  <c r="O66" i="9"/>
  <c r="N66" i="9"/>
  <c r="M66" i="9"/>
  <c r="L66" i="9"/>
  <c r="K66" i="9"/>
  <c r="J66" i="9"/>
  <c r="I66" i="9"/>
  <c r="H66" i="9"/>
  <c r="G66" i="9"/>
  <c r="F66" i="9"/>
  <c r="D66" i="9"/>
  <c r="B66" i="9"/>
  <c r="A66" i="9"/>
  <c r="CF66" i="9" s="1"/>
  <c r="CD65" i="9"/>
  <c r="CC65" i="9"/>
  <c r="BY65" i="9"/>
  <c r="BX65" i="9"/>
  <c r="BW65" i="9"/>
  <c r="BV65" i="9"/>
  <c r="BU65" i="9"/>
  <c r="BT65" i="9"/>
  <c r="BS65" i="9"/>
  <c r="BR65" i="9"/>
  <c r="BP65" i="9"/>
  <c r="BO65" i="9"/>
  <c r="BN65" i="9"/>
  <c r="BM65" i="9"/>
  <c r="BL65" i="9"/>
  <c r="BK65" i="9"/>
  <c r="BJ65" i="9"/>
  <c r="BI65" i="9"/>
  <c r="BH65" i="9"/>
  <c r="BG65" i="9"/>
  <c r="BE65" i="9"/>
  <c r="BD65" i="9"/>
  <c r="BC65" i="9"/>
  <c r="BB65" i="9"/>
  <c r="BA65" i="9"/>
  <c r="AZ65" i="9"/>
  <c r="AY65" i="9"/>
  <c r="AX65" i="9"/>
  <c r="AV65" i="9"/>
  <c r="AU65" i="9"/>
  <c r="AT65" i="9"/>
  <c r="AS65" i="9"/>
  <c r="AQ65" i="9"/>
  <c r="AP65" i="9"/>
  <c r="AO65" i="9"/>
  <c r="AN65" i="9"/>
  <c r="AM65" i="9"/>
  <c r="AL65" i="9"/>
  <c r="AK65" i="9"/>
  <c r="AJ65" i="9"/>
  <c r="AI65" i="9"/>
  <c r="AH65" i="9"/>
  <c r="AG65" i="9"/>
  <c r="AF65" i="9"/>
  <c r="AE65" i="9"/>
  <c r="AD65" i="9"/>
  <c r="AC65" i="9"/>
  <c r="AB65" i="9"/>
  <c r="AA65" i="9"/>
  <c r="Z65" i="9"/>
  <c r="Y65" i="9"/>
  <c r="X65" i="9"/>
  <c r="W65" i="9"/>
  <c r="U65" i="9"/>
  <c r="S65" i="9"/>
  <c r="R65" i="9"/>
  <c r="Q65" i="9"/>
  <c r="P65" i="9"/>
  <c r="O65" i="9"/>
  <c r="N65" i="9"/>
  <c r="M65" i="9"/>
  <c r="L65" i="9"/>
  <c r="K65" i="9"/>
  <c r="J65" i="9"/>
  <c r="I65" i="9"/>
  <c r="H65" i="9"/>
  <c r="G65" i="9"/>
  <c r="F65" i="9"/>
  <c r="D65" i="9"/>
  <c r="B65" i="9"/>
  <c r="A65" i="9"/>
  <c r="CG65" i="9" s="1"/>
  <c r="CD64" i="9"/>
  <c r="CC64" i="9"/>
  <c r="BY64" i="9"/>
  <c r="BX64" i="9"/>
  <c r="BW64" i="9"/>
  <c r="BV64" i="9"/>
  <c r="BU64" i="9"/>
  <c r="BT64" i="9"/>
  <c r="BS64" i="9"/>
  <c r="BR64" i="9"/>
  <c r="BP64" i="9"/>
  <c r="BO64" i="9"/>
  <c r="BN64" i="9"/>
  <c r="BM64" i="9"/>
  <c r="BL64" i="9"/>
  <c r="BK64" i="9"/>
  <c r="BJ64" i="9"/>
  <c r="BI64" i="9"/>
  <c r="BH64" i="9"/>
  <c r="BG64" i="9"/>
  <c r="BE64" i="9"/>
  <c r="BD64" i="9"/>
  <c r="BC64" i="9"/>
  <c r="BB64" i="9"/>
  <c r="BA64" i="9"/>
  <c r="AZ64" i="9"/>
  <c r="AY64" i="9"/>
  <c r="AX64" i="9"/>
  <c r="AV64" i="9"/>
  <c r="AU64" i="9"/>
  <c r="AT64" i="9"/>
  <c r="AS64" i="9"/>
  <c r="AQ64" i="9"/>
  <c r="AP64" i="9"/>
  <c r="AO64" i="9"/>
  <c r="AN64" i="9"/>
  <c r="AM64" i="9"/>
  <c r="AL64" i="9"/>
  <c r="AK64" i="9"/>
  <c r="AJ64" i="9"/>
  <c r="AI64" i="9"/>
  <c r="AH64" i="9"/>
  <c r="AG64" i="9"/>
  <c r="AF64" i="9"/>
  <c r="AE64" i="9"/>
  <c r="AD64" i="9"/>
  <c r="AC64" i="9"/>
  <c r="AB64" i="9"/>
  <c r="AA64" i="9"/>
  <c r="Z64" i="9"/>
  <c r="Y64" i="9"/>
  <c r="X64" i="9"/>
  <c r="W64" i="9"/>
  <c r="U64" i="9"/>
  <c r="S64" i="9"/>
  <c r="R64" i="9"/>
  <c r="Q64" i="9"/>
  <c r="P64" i="9"/>
  <c r="O64" i="9"/>
  <c r="N64" i="9"/>
  <c r="M64" i="9"/>
  <c r="L64" i="9"/>
  <c r="K64" i="9"/>
  <c r="J64" i="9"/>
  <c r="I64" i="9"/>
  <c r="H64" i="9"/>
  <c r="G64" i="9"/>
  <c r="F64" i="9"/>
  <c r="D64" i="9"/>
  <c r="B64" i="9"/>
  <c r="A64" i="9"/>
  <c r="CE64" i="9" s="1"/>
  <c r="CD63" i="9"/>
  <c r="CC63" i="9"/>
  <c r="BY63" i="9"/>
  <c r="BX63" i="9"/>
  <c r="BW63" i="9"/>
  <c r="BV63" i="9"/>
  <c r="BU63" i="9"/>
  <c r="BT63" i="9"/>
  <c r="BS63" i="9"/>
  <c r="BR63" i="9"/>
  <c r="BP63" i="9"/>
  <c r="BO63" i="9"/>
  <c r="BN63" i="9"/>
  <c r="BM63" i="9"/>
  <c r="BL63" i="9"/>
  <c r="BK63" i="9"/>
  <c r="BJ63" i="9"/>
  <c r="BI63" i="9"/>
  <c r="BH63" i="9"/>
  <c r="BG63" i="9"/>
  <c r="BE63" i="9"/>
  <c r="BD63" i="9"/>
  <c r="BC63" i="9"/>
  <c r="BB63" i="9"/>
  <c r="BA63" i="9"/>
  <c r="AZ63" i="9"/>
  <c r="AY63" i="9"/>
  <c r="AX63" i="9"/>
  <c r="AV63" i="9"/>
  <c r="AU63" i="9"/>
  <c r="AT63" i="9"/>
  <c r="AS63" i="9"/>
  <c r="AQ63" i="9"/>
  <c r="AP63" i="9"/>
  <c r="AO63" i="9"/>
  <c r="AN63" i="9"/>
  <c r="AM63" i="9"/>
  <c r="AL63" i="9"/>
  <c r="AK63" i="9"/>
  <c r="AJ63" i="9"/>
  <c r="AI63" i="9"/>
  <c r="AH63" i="9"/>
  <c r="AG63" i="9"/>
  <c r="AF63" i="9"/>
  <c r="AE63" i="9"/>
  <c r="AD63" i="9"/>
  <c r="AC63" i="9"/>
  <c r="AB63" i="9"/>
  <c r="AA63" i="9"/>
  <c r="Z63" i="9"/>
  <c r="Y63" i="9"/>
  <c r="X63" i="9"/>
  <c r="W63" i="9"/>
  <c r="U63" i="9"/>
  <c r="S63" i="9"/>
  <c r="R63" i="9"/>
  <c r="Q63" i="9"/>
  <c r="P63" i="9"/>
  <c r="O63" i="9"/>
  <c r="N63" i="9"/>
  <c r="M63" i="9"/>
  <c r="L63" i="9"/>
  <c r="K63" i="9"/>
  <c r="J63" i="9"/>
  <c r="I63" i="9"/>
  <c r="H63" i="9"/>
  <c r="G63" i="9"/>
  <c r="F63" i="9"/>
  <c r="D63" i="9"/>
  <c r="B63" i="9"/>
  <c r="A63" i="9"/>
  <c r="E63" i="9" s="1"/>
  <c r="CD62" i="9"/>
  <c r="CC62" i="9"/>
  <c r="BY62" i="9"/>
  <c r="BX62" i="9"/>
  <c r="BW62" i="9"/>
  <c r="BV62" i="9"/>
  <c r="BU62" i="9"/>
  <c r="BT62" i="9"/>
  <c r="BS62" i="9"/>
  <c r="BR62" i="9"/>
  <c r="BP62" i="9"/>
  <c r="BO62" i="9"/>
  <c r="BN62" i="9"/>
  <c r="BM62" i="9"/>
  <c r="BL62" i="9"/>
  <c r="BK62" i="9"/>
  <c r="BJ62" i="9"/>
  <c r="BI62" i="9"/>
  <c r="BH62" i="9"/>
  <c r="BG62" i="9"/>
  <c r="BE62" i="9"/>
  <c r="BD62" i="9"/>
  <c r="BC62" i="9"/>
  <c r="BB62" i="9"/>
  <c r="BA62" i="9"/>
  <c r="AZ62" i="9"/>
  <c r="AY62" i="9"/>
  <c r="AX62" i="9"/>
  <c r="AV62" i="9"/>
  <c r="AU62" i="9"/>
  <c r="AT62" i="9"/>
  <c r="AS62" i="9"/>
  <c r="AQ62" i="9"/>
  <c r="AP62" i="9"/>
  <c r="AO62" i="9"/>
  <c r="AN62" i="9"/>
  <c r="AM62" i="9"/>
  <c r="AL62" i="9"/>
  <c r="AK62" i="9"/>
  <c r="AJ62" i="9"/>
  <c r="AI62" i="9"/>
  <c r="AH62" i="9"/>
  <c r="AG62" i="9"/>
  <c r="AF62" i="9"/>
  <c r="AE62" i="9"/>
  <c r="AD62" i="9"/>
  <c r="AC62" i="9"/>
  <c r="AB62" i="9"/>
  <c r="AA62" i="9"/>
  <c r="Z62" i="9"/>
  <c r="Y62" i="9"/>
  <c r="X62" i="9"/>
  <c r="W62" i="9"/>
  <c r="U62" i="9"/>
  <c r="S62" i="9"/>
  <c r="R62" i="9"/>
  <c r="Q62" i="9"/>
  <c r="P62" i="9"/>
  <c r="O62" i="9"/>
  <c r="N62" i="9"/>
  <c r="M62" i="9"/>
  <c r="L62" i="9"/>
  <c r="K62" i="9"/>
  <c r="J62" i="9"/>
  <c r="I62" i="9"/>
  <c r="H62" i="9"/>
  <c r="G62" i="9"/>
  <c r="F62" i="9"/>
  <c r="D62" i="9"/>
  <c r="B62" i="9"/>
  <c r="A62" i="9"/>
  <c r="CI62" i="9" s="1"/>
  <c r="CD61" i="9"/>
  <c r="CC61" i="9"/>
  <c r="BY61" i="9"/>
  <c r="BX61" i="9"/>
  <c r="BW61" i="9"/>
  <c r="BV61" i="9"/>
  <c r="BU61" i="9"/>
  <c r="BT61" i="9"/>
  <c r="BS61" i="9"/>
  <c r="BR61" i="9"/>
  <c r="BP61" i="9"/>
  <c r="BO61" i="9"/>
  <c r="BN61" i="9"/>
  <c r="BM61" i="9"/>
  <c r="BL61" i="9"/>
  <c r="BK61" i="9"/>
  <c r="BJ61" i="9"/>
  <c r="BI61" i="9"/>
  <c r="BH61" i="9"/>
  <c r="BG61" i="9"/>
  <c r="BE61" i="9"/>
  <c r="BD61" i="9"/>
  <c r="BC61" i="9"/>
  <c r="BB61" i="9"/>
  <c r="BA61" i="9"/>
  <c r="AZ61" i="9"/>
  <c r="AY61" i="9"/>
  <c r="AX61" i="9"/>
  <c r="AV61" i="9"/>
  <c r="AU61" i="9"/>
  <c r="AT61" i="9"/>
  <c r="AS61" i="9"/>
  <c r="AQ61" i="9"/>
  <c r="AP61" i="9"/>
  <c r="AO61" i="9"/>
  <c r="AN61" i="9"/>
  <c r="AM61" i="9"/>
  <c r="AL61" i="9"/>
  <c r="AK61" i="9"/>
  <c r="AJ61" i="9"/>
  <c r="AI61" i="9"/>
  <c r="AH61" i="9"/>
  <c r="AG61" i="9"/>
  <c r="AF61" i="9"/>
  <c r="AE61" i="9"/>
  <c r="AD61" i="9"/>
  <c r="AC61" i="9"/>
  <c r="AB61" i="9"/>
  <c r="AA61" i="9"/>
  <c r="Z61" i="9"/>
  <c r="Y61" i="9"/>
  <c r="X61" i="9"/>
  <c r="W61" i="9"/>
  <c r="U61" i="9"/>
  <c r="S61" i="9"/>
  <c r="R61" i="9"/>
  <c r="Q61" i="9"/>
  <c r="P61" i="9"/>
  <c r="O61" i="9"/>
  <c r="N61" i="9"/>
  <c r="M61" i="9"/>
  <c r="L61" i="9"/>
  <c r="K61" i="9"/>
  <c r="J61" i="9"/>
  <c r="I61" i="9"/>
  <c r="H61" i="9"/>
  <c r="G61" i="9"/>
  <c r="F61" i="9"/>
  <c r="D61" i="9"/>
  <c r="B61" i="9"/>
  <c r="A61" i="9"/>
  <c r="CD60" i="9"/>
  <c r="CC60" i="9"/>
  <c r="BY60" i="9"/>
  <c r="BX60" i="9"/>
  <c r="BW60" i="9"/>
  <c r="BV60" i="9"/>
  <c r="BU60" i="9"/>
  <c r="BT60" i="9"/>
  <c r="BS60" i="9"/>
  <c r="BR60" i="9"/>
  <c r="BP60" i="9"/>
  <c r="BO60" i="9"/>
  <c r="BN60" i="9"/>
  <c r="BM60" i="9"/>
  <c r="BL60" i="9"/>
  <c r="BK60" i="9"/>
  <c r="BJ60" i="9"/>
  <c r="BI60" i="9"/>
  <c r="BH60" i="9"/>
  <c r="BG60" i="9"/>
  <c r="BE60" i="9"/>
  <c r="BD60" i="9"/>
  <c r="BC60" i="9"/>
  <c r="BB60" i="9"/>
  <c r="BA60" i="9"/>
  <c r="AZ60" i="9"/>
  <c r="AY60" i="9"/>
  <c r="AX60" i="9"/>
  <c r="AV60" i="9"/>
  <c r="AU60" i="9"/>
  <c r="AT60" i="9"/>
  <c r="AS60" i="9"/>
  <c r="AQ60" i="9"/>
  <c r="AP60" i="9"/>
  <c r="AO60" i="9"/>
  <c r="AN60" i="9"/>
  <c r="AM60" i="9"/>
  <c r="AL60" i="9"/>
  <c r="AK60" i="9"/>
  <c r="AJ60" i="9"/>
  <c r="AI60" i="9"/>
  <c r="AH60" i="9"/>
  <c r="AG60" i="9"/>
  <c r="AF60" i="9"/>
  <c r="AE60" i="9"/>
  <c r="AD60" i="9"/>
  <c r="AC60" i="9"/>
  <c r="AB60" i="9"/>
  <c r="AA60" i="9"/>
  <c r="Z60" i="9"/>
  <c r="Y60" i="9"/>
  <c r="X60" i="9"/>
  <c r="W60" i="9"/>
  <c r="U60" i="9"/>
  <c r="S60" i="9"/>
  <c r="R60" i="9"/>
  <c r="Q60" i="9"/>
  <c r="P60" i="9"/>
  <c r="O60" i="9"/>
  <c r="N60" i="9"/>
  <c r="M60" i="9"/>
  <c r="L60" i="9"/>
  <c r="K60" i="9"/>
  <c r="J60" i="9"/>
  <c r="I60" i="9"/>
  <c r="H60" i="9"/>
  <c r="G60" i="9"/>
  <c r="F60" i="9"/>
  <c r="D60" i="9"/>
  <c r="B60" i="9"/>
  <c r="A60" i="9"/>
  <c r="E60" i="9" s="1"/>
  <c r="CD59" i="9"/>
  <c r="CC59" i="9"/>
  <c r="BY59" i="9"/>
  <c r="BX59" i="9"/>
  <c r="BW59" i="9"/>
  <c r="BV59" i="9"/>
  <c r="BU59" i="9"/>
  <c r="BT59" i="9"/>
  <c r="BS59" i="9"/>
  <c r="BR59" i="9"/>
  <c r="BP59" i="9"/>
  <c r="BO59" i="9"/>
  <c r="BN59" i="9"/>
  <c r="BM59" i="9"/>
  <c r="BL59" i="9"/>
  <c r="BK59" i="9"/>
  <c r="BJ59" i="9"/>
  <c r="BI59" i="9"/>
  <c r="BH59" i="9"/>
  <c r="BG59" i="9"/>
  <c r="BE59" i="9"/>
  <c r="BD59" i="9"/>
  <c r="BC59" i="9"/>
  <c r="BB59" i="9"/>
  <c r="BA59" i="9"/>
  <c r="AZ59" i="9"/>
  <c r="AY59" i="9"/>
  <c r="AX59" i="9"/>
  <c r="AV59" i="9"/>
  <c r="AU59" i="9"/>
  <c r="AT59" i="9"/>
  <c r="AS59" i="9"/>
  <c r="AQ59" i="9"/>
  <c r="AP59" i="9"/>
  <c r="AO59" i="9"/>
  <c r="AN59" i="9"/>
  <c r="AM59" i="9"/>
  <c r="AL59" i="9"/>
  <c r="AK59" i="9"/>
  <c r="AJ59" i="9"/>
  <c r="AI59" i="9"/>
  <c r="AH59" i="9"/>
  <c r="AG59" i="9"/>
  <c r="AF59" i="9"/>
  <c r="AE59" i="9"/>
  <c r="AD59" i="9"/>
  <c r="AC59" i="9"/>
  <c r="AB59" i="9"/>
  <c r="AA59" i="9"/>
  <c r="Z59" i="9"/>
  <c r="Y59" i="9"/>
  <c r="X59" i="9"/>
  <c r="W59" i="9"/>
  <c r="U59" i="9"/>
  <c r="S59" i="9"/>
  <c r="R59" i="9"/>
  <c r="Q59" i="9"/>
  <c r="P59" i="9"/>
  <c r="O59" i="9"/>
  <c r="N59" i="9"/>
  <c r="M59" i="9"/>
  <c r="L59" i="9"/>
  <c r="K59" i="9"/>
  <c r="J59" i="9"/>
  <c r="I59" i="9"/>
  <c r="H59" i="9"/>
  <c r="G59" i="9"/>
  <c r="F59" i="9"/>
  <c r="D59" i="9"/>
  <c r="B59" i="9"/>
  <c r="A59" i="9"/>
  <c r="E59" i="9" s="1"/>
  <c r="CD58" i="9"/>
  <c r="CC58" i="9"/>
  <c r="BY58" i="9"/>
  <c r="BX58" i="9"/>
  <c r="BW58" i="9"/>
  <c r="BV58" i="9"/>
  <c r="BU58" i="9"/>
  <c r="BT58" i="9"/>
  <c r="BS58" i="9"/>
  <c r="BR58" i="9"/>
  <c r="BP58" i="9"/>
  <c r="BO58" i="9"/>
  <c r="BN58" i="9"/>
  <c r="BM58" i="9"/>
  <c r="BL58" i="9"/>
  <c r="BK58" i="9"/>
  <c r="BJ58" i="9"/>
  <c r="BI58" i="9"/>
  <c r="BH58" i="9"/>
  <c r="BG58" i="9"/>
  <c r="BE58" i="9"/>
  <c r="BD58" i="9"/>
  <c r="BC58" i="9"/>
  <c r="BB58" i="9"/>
  <c r="BA58" i="9"/>
  <c r="AZ58" i="9"/>
  <c r="AY58" i="9"/>
  <c r="AX58" i="9"/>
  <c r="AV58" i="9"/>
  <c r="AU58" i="9"/>
  <c r="AT58" i="9"/>
  <c r="AS58" i="9"/>
  <c r="AQ58" i="9"/>
  <c r="AP58" i="9"/>
  <c r="AO58" i="9"/>
  <c r="AN58" i="9"/>
  <c r="AM58" i="9"/>
  <c r="AL58" i="9"/>
  <c r="AK58" i="9"/>
  <c r="AJ58" i="9"/>
  <c r="AI58" i="9"/>
  <c r="AH58" i="9"/>
  <c r="AG58" i="9"/>
  <c r="AF58" i="9"/>
  <c r="AE58" i="9"/>
  <c r="AD58" i="9"/>
  <c r="AC58" i="9"/>
  <c r="AB58" i="9"/>
  <c r="AA58" i="9"/>
  <c r="Z58" i="9"/>
  <c r="Y58" i="9"/>
  <c r="X58" i="9"/>
  <c r="W58" i="9"/>
  <c r="U58" i="9"/>
  <c r="S58" i="9"/>
  <c r="R58" i="9"/>
  <c r="Q58" i="9"/>
  <c r="P58" i="9"/>
  <c r="O58" i="9"/>
  <c r="N58" i="9"/>
  <c r="M58" i="9"/>
  <c r="L58" i="9"/>
  <c r="K58" i="9"/>
  <c r="J58" i="9"/>
  <c r="I58" i="9"/>
  <c r="H58" i="9"/>
  <c r="G58" i="9"/>
  <c r="F58" i="9"/>
  <c r="D58" i="9"/>
  <c r="B58" i="9"/>
  <c r="A58" i="9"/>
  <c r="CH58" i="9" s="1"/>
  <c r="CD57" i="9"/>
  <c r="CC57" i="9"/>
  <c r="BY57" i="9"/>
  <c r="BX57" i="9"/>
  <c r="BW57" i="9"/>
  <c r="BV57" i="9"/>
  <c r="BU57" i="9"/>
  <c r="BT57" i="9"/>
  <c r="BS57" i="9"/>
  <c r="BR57" i="9"/>
  <c r="BP57" i="9"/>
  <c r="BO57" i="9"/>
  <c r="BN57" i="9"/>
  <c r="BM57" i="9"/>
  <c r="BL57" i="9"/>
  <c r="BK57" i="9"/>
  <c r="BJ57" i="9"/>
  <c r="BI57" i="9"/>
  <c r="BH57" i="9"/>
  <c r="BG57" i="9"/>
  <c r="BE57" i="9"/>
  <c r="BD57" i="9"/>
  <c r="BC57" i="9"/>
  <c r="BB57" i="9"/>
  <c r="BA57" i="9"/>
  <c r="AZ57" i="9"/>
  <c r="AY57" i="9"/>
  <c r="AX57" i="9"/>
  <c r="AV57" i="9"/>
  <c r="AU57" i="9"/>
  <c r="AT57" i="9"/>
  <c r="AS57" i="9"/>
  <c r="AQ57" i="9"/>
  <c r="AP57" i="9"/>
  <c r="AO57" i="9"/>
  <c r="AN57" i="9"/>
  <c r="AM57" i="9"/>
  <c r="AL57" i="9"/>
  <c r="AK57" i="9"/>
  <c r="AJ57" i="9"/>
  <c r="AI57" i="9"/>
  <c r="AH57" i="9"/>
  <c r="AG57" i="9"/>
  <c r="AF57" i="9"/>
  <c r="AE57" i="9"/>
  <c r="AD57" i="9"/>
  <c r="AC57" i="9"/>
  <c r="AB57" i="9"/>
  <c r="AA57" i="9"/>
  <c r="Z57" i="9"/>
  <c r="Y57" i="9"/>
  <c r="X57" i="9"/>
  <c r="W57" i="9"/>
  <c r="U57" i="9"/>
  <c r="S57" i="9"/>
  <c r="R57" i="9"/>
  <c r="Q57" i="9"/>
  <c r="P57" i="9"/>
  <c r="O57" i="9"/>
  <c r="N57" i="9"/>
  <c r="M57" i="9"/>
  <c r="L57" i="9"/>
  <c r="K57" i="9"/>
  <c r="J57" i="9"/>
  <c r="I57" i="9"/>
  <c r="H57" i="9"/>
  <c r="G57" i="9"/>
  <c r="F57" i="9"/>
  <c r="D57" i="9"/>
  <c r="B57" i="9"/>
  <c r="A57" i="9"/>
  <c r="CD56" i="9"/>
  <c r="CC56" i="9"/>
  <c r="BY56" i="9"/>
  <c r="BX56" i="9"/>
  <c r="BW56" i="9"/>
  <c r="BV56" i="9"/>
  <c r="BU56" i="9"/>
  <c r="BT56" i="9"/>
  <c r="BS56" i="9"/>
  <c r="BR56" i="9"/>
  <c r="BP56" i="9"/>
  <c r="BO56" i="9"/>
  <c r="BN56" i="9"/>
  <c r="BM56" i="9"/>
  <c r="BL56" i="9"/>
  <c r="BK56" i="9"/>
  <c r="BJ56" i="9"/>
  <c r="BI56" i="9"/>
  <c r="BH56" i="9"/>
  <c r="BG56" i="9"/>
  <c r="BE56" i="9"/>
  <c r="BD56" i="9"/>
  <c r="BC56" i="9"/>
  <c r="BB56" i="9"/>
  <c r="BA56" i="9"/>
  <c r="AZ56" i="9"/>
  <c r="AY56" i="9"/>
  <c r="AX56" i="9"/>
  <c r="AV56" i="9"/>
  <c r="AU56" i="9"/>
  <c r="AT56" i="9"/>
  <c r="AS56" i="9"/>
  <c r="AQ56" i="9"/>
  <c r="AP56" i="9"/>
  <c r="AO56" i="9"/>
  <c r="AN56" i="9"/>
  <c r="AM56" i="9"/>
  <c r="AL56" i="9"/>
  <c r="AK56" i="9"/>
  <c r="AJ56" i="9"/>
  <c r="AI56" i="9"/>
  <c r="AH56" i="9"/>
  <c r="AG56" i="9"/>
  <c r="AF56" i="9"/>
  <c r="AE56" i="9"/>
  <c r="AD56" i="9"/>
  <c r="AC56" i="9"/>
  <c r="AB56" i="9"/>
  <c r="AA56" i="9"/>
  <c r="Z56" i="9"/>
  <c r="Y56" i="9"/>
  <c r="X56" i="9"/>
  <c r="W56" i="9"/>
  <c r="U56" i="9"/>
  <c r="S56" i="9"/>
  <c r="R56" i="9"/>
  <c r="Q56" i="9"/>
  <c r="P56" i="9"/>
  <c r="O56" i="9"/>
  <c r="N56" i="9"/>
  <c r="M56" i="9"/>
  <c r="L56" i="9"/>
  <c r="K56" i="9"/>
  <c r="J56" i="9"/>
  <c r="I56" i="9"/>
  <c r="H56" i="9"/>
  <c r="G56" i="9"/>
  <c r="F56" i="9"/>
  <c r="D56" i="9"/>
  <c r="B56" i="9"/>
  <c r="A56" i="9"/>
  <c r="E56" i="9" s="1"/>
  <c r="CD55" i="9"/>
  <c r="CC55" i="9"/>
  <c r="BY55" i="9"/>
  <c r="BX55" i="9"/>
  <c r="BW55" i="9"/>
  <c r="BV55" i="9"/>
  <c r="BU55" i="9"/>
  <c r="BT55" i="9"/>
  <c r="BS55" i="9"/>
  <c r="BR55" i="9"/>
  <c r="BP55" i="9"/>
  <c r="BO55" i="9"/>
  <c r="BN55" i="9"/>
  <c r="BM55" i="9"/>
  <c r="BL55" i="9"/>
  <c r="BK55" i="9"/>
  <c r="BJ55" i="9"/>
  <c r="BI55" i="9"/>
  <c r="BH55" i="9"/>
  <c r="BG55" i="9"/>
  <c r="BE55" i="9"/>
  <c r="BD55" i="9"/>
  <c r="BC55" i="9"/>
  <c r="BB55" i="9"/>
  <c r="BA55" i="9"/>
  <c r="AZ55" i="9"/>
  <c r="AY55" i="9"/>
  <c r="AX55" i="9"/>
  <c r="AV55" i="9"/>
  <c r="AU55" i="9"/>
  <c r="AT55" i="9"/>
  <c r="AS55" i="9"/>
  <c r="AQ55" i="9"/>
  <c r="AP55" i="9"/>
  <c r="AO55" i="9"/>
  <c r="AN55" i="9"/>
  <c r="AM55" i="9"/>
  <c r="AL55" i="9"/>
  <c r="AK55" i="9"/>
  <c r="AJ55" i="9"/>
  <c r="AI55" i="9"/>
  <c r="AH55" i="9"/>
  <c r="AG55" i="9"/>
  <c r="AF55" i="9"/>
  <c r="AE55" i="9"/>
  <c r="AD55" i="9"/>
  <c r="AC55" i="9"/>
  <c r="AB55" i="9"/>
  <c r="AA55" i="9"/>
  <c r="Z55" i="9"/>
  <c r="Y55" i="9"/>
  <c r="X55" i="9"/>
  <c r="W55" i="9"/>
  <c r="U55" i="9"/>
  <c r="S55" i="9"/>
  <c r="R55" i="9"/>
  <c r="Q55" i="9"/>
  <c r="P55" i="9"/>
  <c r="O55" i="9"/>
  <c r="N55" i="9"/>
  <c r="M55" i="9"/>
  <c r="L55" i="9"/>
  <c r="K55" i="9"/>
  <c r="J55" i="9"/>
  <c r="I55" i="9"/>
  <c r="H55" i="9"/>
  <c r="G55" i="9"/>
  <c r="F55" i="9"/>
  <c r="D55" i="9"/>
  <c r="B55" i="9"/>
  <c r="A55" i="9"/>
  <c r="E55" i="9" s="1"/>
  <c r="CD54" i="9"/>
  <c r="CC54" i="9"/>
  <c r="BY54" i="9"/>
  <c r="BX54" i="9"/>
  <c r="BW54" i="9"/>
  <c r="BV54" i="9"/>
  <c r="BU54" i="9"/>
  <c r="BT54" i="9"/>
  <c r="BS54" i="9"/>
  <c r="BR54" i="9"/>
  <c r="BP54" i="9"/>
  <c r="BO54" i="9"/>
  <c r="BN54" i="9"/>
  <c r="BM54" i="9"/>
  <c r="BL54" i="9"/>
  <c r="BK54" i="9"/>
  <c r="BJ54" i="9"/>
  <c r="BI54" i="9"/>
  <c r="BH54" i="9"/>
  <c r="BG54" i="9"/>
  <c r="BE54" i="9"/>
  <c r="BD54" i="9"/>
  <c r="BC54" i="9"/>
  <c r="BB54" i="9"/>
  <c r="BA54" i="9"/>
  <c r="AZ54" i="9"/>
  <c r="AY54" i="9"/>
  <c r="AX54" i="9"/>
  <c r="AV54" i="9"/>
  <c r="AU54" i="9"/>
  <c r="AT54" i="9"/>
  <c r="AS54" i="9"/>
  <c r="AQ54" i="9"/>
  <c r="AP54" i="9"/>
  <c r="AO54" i="9"/>
  <c r="AN54" i="9"/>
  <c r="AM54" i="9"/>
  <c r="AL54" i="9"/>
  <c r="AK54" i="9"/>
  <c r="AJ54" i="9"/>
  <c r="AI54" i="9"/>
  <c r="AH54" i="9"/>
  <c r="AG54" i="9"/>
  <c r="AF54" i="9"/>
  <c r="AE54" i="9"/>
  <c r="AD54" i="9"/>
  <c r="AC54" i="9"/>
  <c r="AB54" i="9"/>
  <c r="AA54" i="9"/>
  <c r="Z54" i="9"/>
  <c r="Y54" i="9"/>
  <c r="X54" i="9"/>
  <c r="W54" i="9"/>
  <c r="U54" i="9"/>
  <c r="S54" i="9"/>
  <c r="R54" i="9"/>
  <c r="Q54" i="9"/>
  <c r="P54" i="9"/>
  <c r="O54" i="9"/>
  <c r="N54" i="9"/>
  <c r="M54" i="9"/>
  <c r="L54" i="9"/>
  <c r="K54" i="9"/>
  <c r="J54" i="9"/>
  <c r="I54" i="9"/>
  <c r="H54" i="9"/>
  <c r="G54" i="9"/>
  <c r="F54" i="9"/>
  <c r="D54" i="9"/>
  <c r="B54" i="9"/>
  <c r="A54" i="9"/>
  <c r="CH54" i="9" s="1"/>
  <c r="CD53" i="9"/>
  <c r="CC53" i="9"/>
  <c r="BY53" i="9"/>
  <c r="BX53" i="9"/>
  <c r="BW53" i="9"/>
  <c r="BV53" i="9"/>
  <c r="BU53" i="9"/>
  <c r="BT53" i="9"/>
  <c r="BS53" i="9"/>
  <c r="BR53" i="9"/>
  <c r="BP53" i="9"/>
  <c r="BO53" i="9"/>
  <c r="BN53" i="9"/>
  <c r="BM53" i="9"/>
  <c r="BL53" i="9"/>
  <c r="BK53" i="9"/>
  <c r="BJ53" i="9"/>
  <c r="BI53" i="9"/>
  <c r="BH53" i="9"/>
  <c r="BG53" i="9"/>
  <c r="BE53" i="9"/>
  <c r="BD53" i="9"/>
  <c r="BC53" i="9"/>
  <c r="BB53" i="9"/>
  <c r="BA53" i="9"/>
  <c r="AZ53" i="9"/>
  <c r="AY53" i="9"/>
  <c r="AX53" i="9"/>
  <c r="AV53" i="9"/>
  <c r="AU53" i="9"/>
  <c r="AT53" i="9"/>
  <c r="AS53" i="9"/>
  <c r="AQ53" i="9"/>
  <c r="AP53" i="9"/>
  <c r="AO53" i="9"/>
  <c r="AN53" i="9"/>
  <c r="AM53" i="9"/>
  <c r="AL53" i="9"/>
  <c r="AK53" i="9"/>
  <c r="AJ53" i="9"/>
  <c r="AI53" i="9"/>
  <c r="AH53" i="9"/>
  <c r="AG53" i="9"/>
  <c r="AF53" i="9"/>
  <c r="AE53" i="9"/>
  <c r="AD53" i="9"/>
  <c r="AC53" i="9"/>
  <c r="AB53" i="9"/>
  <c r="AA53" i="9"/>
  <c r="Z53" i="9"/>
  <c r="Y53" i="9"/>
  <c r="X53" i="9"/>
  <c r="W53" i="9"/>
  <c r="U53" i="9"/>
  <c r="S53" i="9"/>
  <c r="R53" i="9"/>
  <c r="Q53" i="9"/>
  <c r="P53" i="9"/>
  <c r="O53" i="9"/>
  <c r="N53" i="9"/>
  <c r="M53" i="9"/>
  <c r="L53" i="9"/>
  <c r="K53" i="9"/>
  <c r="J53" i="9"/>
  <c r="I53" i="9"/>
  <c r="H53" i="9"/>
  <c r="G53" i="9"/>
  <c r="F53" i="9"/>
  <c r="D53" i="9"/>
  <c r="B53" i="9"/>
  <c r="A53" i="9"/>
  <c r="CD52" i="9"/>
  <c r="CC52" i="9"/>
  <c r="BY52" i="9"/>
  <c r="BX52" i="9"/>
  <c r="BW52" i="9"/>
  <c r="BV52" i="9"/>
  <c r="BU52" i="9"/>
  <c r="BT52" i="9"/>
  <c r="BS52" i="9"/>
  <c r="BR52" i="9"/>
  <c r="BP52" i="9"/>
  <c r="BO52" i="9"/>
  <c r="BN52" i="9"/>
  <c r="BM52" i="9"/>
  <c r="BL52" i="9"/>
  <c r="BK52" i="9"/>
  <c r="BJ52" i="9"/>
  <c r="BI52" i="9"/>
  <c r="BH52" i="9"/>
  <c r="BG52" i="9"/>
  <c r="BE52" i="9"/>
  <c r="BD52" i="9"/>
  <c r="BC52" i="9"/>
  <c r="BB52" i="9"/>
  <c r="BA52" i="9"/>
  <c r="AZ52" i="9"/>
  <c r="AY52" i="9"/>
  <c r="AX52" i="9"/>
  <c r="AV52" i="9"/>
  <c r="AU52" i="9"/>
  <c r="AT52" i="9"/>
  <c r="AS52" i="9"/>
  <c r="AQ52" i="9"/>
  <c r="AP52" i="9"/>
  <c r="AO52" i="9"/>
  <c r="AN52" i="9"/>
  <c r="AM52" i="9"/>
  <c r="AL52" i="9"/>
  <c r="AK52" i="9"/>
  <c r="AJ52" i="9"/>
  <c r="AI52" i="9"/>
  <c r="AH52" i="9"/>
  <c r="AG52" i="9"/>
  <c r="AF52" i="9"/>
  <c r="AE52" i="9"/>
  <c r="AD52" i="9"/>
  <c r="AC52" i="9"/>
  <c r="AB52" i="9"/>
  <c r="AA52" i="9"/>
  <c r="Z52" i="9"/>
  <c r="Y52" i="9"/>
  <c r="X52" i="9"/>
  <c r="W52" i="9"/>
  <c r="U52" i="9"/>
  <c r="S52" i="9"/>
  <c r="R52" i="9"/>
  <c r="Q52" i="9"/>
  <c r="P52" i="9"/>
  <c r="O52" i="9"/>
  <c r="N52" i="9"/>
  <c r="M52" i="9"/>
  <c r="L52" i="9"/>
  <c r="K52" i="9"/>
  <c r="J52" i="9"/>
  <c r="I52" i="9"/>
  <c r="H52" i="9"/>
  <c r="G52" i="9"/>
  <c r="F52" i="9"/>
  <c r="D52" i="9"/>
  <c r="B52" i="9"/>
  <c r="A52" i="9"/>
  <c r="CD51" i="9"/>
  <c r="CC51" i="9"/>
  <c r="BY51" i="9"/>
  <c r="BX51" i="9"/>
  <c r="BW51" i="9"/>
  <c r="BV51" i="9"/>
  <c r="BU51" i="9"/>
  <c r="BT51" i="9"/>
  <c r="BS51" i="9"/>
  <c r="BR51" i="9"/>
  <c r="BP51" i="9"/>
  <c r="BO51" i="9"/>
  <c r="BN51" i="9"/>
  <c r="BM51" i="9"/>
  <c r="BL51" i="9"/>
  <c r="BK51" i="9"/>
  <c r="BJ51" i="9"/>
  <c r="BI51" i="9"/>
  <c r="BH51" i="9"/>
  <c r="BG51" i="9"/>
  <c r="BE51" i="9"/>
  <c r="BD51" i="9"/>
  <c r="BC51" i="9"/>
  <c r="BB51" i="9"/>
  <c r="BA51" i="9"/>
  <c r="AZ51" i="9"/>
  <c r="AY51" i="9"/>
  <c r="AX51" i="9"/>
  <c r="AV51" i="9"/>
  <c r="AU51" i="9"/>
  <c r="AT51" i="9"/>
  <c r="AS51" i="9"/>
  <c r="AQ51" i="9"/>
  <c r="AP51" i="9"/>
  <c r="AO51" i="9"/>
  <c r="AN51" i="9"/>
  <c r="AM51" i="9"/>
  <c r="AL51" i="9"/>
  <c r="AK51" i="9"/>
  <c r="AJ51" i="9"/>
  <c r="AI51" i="9"/>
  <c r="AH51" i="9"/>
  <c r="AG51" i="9"/>
  <c r="AF51" i="9"/>
  <c r="AE51" i="9"/>
  <c r="AD51" i="9"/>
  <c r="AC51" i="9"/>
  <c r="AB51" i="9"/>
  <c r="AA51" i="9"/>
  <c r="Z51" i="9"/>
  <c r="Y51" i="9"/>
  <c r="X51" i="9"/>
  <c r="W51" i="9"/>
  <c r="U51" i="9"/>
  <c r="S51" i="9"/>
  <c r="R51" i="9"/>
  <c r="Q51" i="9"/>
  <c r="P51" i="9"/>
  <c r="O51" i="9"/>
  <c r="N51" i="9"/>
  <c r="M51" i="9"/>
  <c r="L51" i="9"/>
  <c r="K51" i="9"/>
  <c r="J51" i="9"/>
  <c r="I51" i="9"/>
  <c r="H51" i="9"/>
  <c r="G51" i="9"/>
  <c r="F51" i="9"/>
  <c r="D51" i="9"/>
  <c r="B51" i="9"/>
  <c r="A51" i="9"/>
  <c r="E51" i="9" s="1"/>
  <c r="CD50" i="9"/>
  <c r="CC50" i="9"/>
  <c r="BY50" i="9"/>
  <c r="BX50" i="9"/>
  <c r="BW50" i="9"/>
  <c r="BV50" i="9"/>
  <c r="BU50" i="9"/>
  <c r="BT50" i="9"/>
  <c r="BS50" i="9"/>
  <c r="BR50" i="9"/>
  <c r="BP50" i="9"/>
  <c r="BO50" i="9"/>
  <c r="BN50" i="9"/>
  <c r="BM50" i="9"/>
  <c r="BL50" i="9"/>
  <c r="BK50" i="9"/>
  <c r="BJ50" i="9"/>
  <c r="BI50" i="9"/>
  <c r="BH50" i="9"/>
  <c r="BG50" i="9"/>
  <c r="BE50" i="9"/>
  <c r="BD50" i="9"/>
  <c r="BC50" i="9"/>
  <c r="BB50" i="9"/>
  <c r="BA50" i="9"/>
  <c r="AZ50" i="9"/>
  <c r="AY50" i="9"/>
  <c r="AX50" i="9"/>
  <c r="AV50" i="9"/>
  <c r="AU50" i="9"/>
  <c r="AT50" i="9"/>
  <c r="AS50" i="9"/>
  <c r="AQ50" i="9"/>
  <c r="AP50" i="9"/>
  <c r="AO50" i="9"/>
  <c r="AN50" i="9"/>
  <c r="AM50" i="9"/>
  <c r="AL50" i="9"/>
  <c r="AK50" i="9"/>
  <c r="AJ50" i="9"/>
  <c r="AI50" i="9"/>
  <c r="AH50" i="9"/>
  <c r="AG50" i="9"/>
  <c r="AF50" i="9"/>
  <c r="AE50" i="9"/>
  <c r="AD50" i="9"/>
  <c r="AC50" i="9"/>
  <c r="AB50" i="9"/>
  <c r="AA50" i="9"/>
  <c r="Z50" i="9"/>
  <c r="Y50" i="9"/>
  <c r="X50" i="9"/>
  <c r="W50" i="9"/>
  <c r="S50" i="9"/>
  <c r="R50" i="9"/>
  <c r="Q50" i="9"/>
  <c r="P50" i="9"/>
  <c r="O50" i="9"/>
  <c r="N50" i="9"/>
  <c r="M50" i="9"/>
  <c r="L50" i="9"/>
  <c r="K50" i="9"/>
  <c r="J50" i="9"/>
  <c r="I50" i="9"/>
  <c r="H50" i="9"/>
  <c r="G50" i="9"/>
  <c r="F50" i="9"/>
  <c r="D50" i="9"/>
  <c r="B50" i="9"/>
  <c r="A50" i="9"/>
  <c r="CH50" i="9" s="1"/>
  <c r="CD49" i="9"/>
  <c r="CC49" i="9"/>
  <c r="BY49" i="9"/>
  <c r="BX49" i="9"/>
  <c r="BW49" i="9"/>
  <c r="BV49" i="9"/>
  <c r="BU49" i="9"/>
  <c r="BT49" i="9"/>
  <c r="BS49" i="9"/>
  <c r="BR49" i="9"/>
  <c r="BP49" i="9"/>
  <c r="BO49" i="9"/>
  <c r="BN49" i="9"/>
  <c r="BM49" i="9"/>
  <c r="BL49" i="9"/>
  <c r="BK49" i="9"/>
  <c r="BJ49" i="9"/>
  <c r="BI49" i="9"/>
  <c r="BH49" i="9"/>
  <c r="BG49" i="9"/>
  <c r="BE49" i="9"/>
  <c r="BD49" i="9"/>
  <c r="BC49" i="9"/>
  <c r="BB49" i="9"/>
  <c r="BA49" i="9"/>
  <c r="AZ49" i="9"/>
  <c r="AY49" i="9"/>
  <c r="AX49" i="9"/>
  <c r="AV49" i="9"/>
  <c r="AU49" i="9"/>
  <c r="AT49" i="9"/>
  <c r="AS49" i="9"/>
  <c r="AQ49" i="9"/>
  <c r="AP49" i="9"/>
  <c r="AO49" i="9"/>
  <c r="AN49" i="9"/>
  <c r="AM49" i="9"/>
  <c r="AL49" i="9"/>
  <c r="AK49" i="9"/>
  <c r="AJ49" i="9"/>
  <c r="AI49" i="9"/>
  <c r="AH49" i="9"/>
  <c r="AG49" i="9"/>
  <c r="AF49" i="9"/>
  <c r="AE49" i="9"/>
  <c r="AD49" i="9"/>
  <c r="AC49" i="9"/>
  <c r="AB49" i="9"/>
  <c r="AA49" i="9"/>
  <c r="Z49" i="9"/>
  <c r="Y49" i="9"/>
  <c r="X49" i="9"/>
  <c r="W49" i="9"/>
  <c r="U49" i="9"/>
  <c r="S49" i="9"/>
  <c r="R49" i="9"/>
  <c r="Q49" i="9"/>
  <c r="P49" i="9"/>
  <c r="O49" i="9"/>
  <c r="N49" i="9"/>
  <c r="M49" i="9"/>
  <c r="L49" i="9"/>
  <c r="K49" i="9"/>
  <c r="J49" i="9"/>
  <c r="I49" i="9"/>
  <c r="H49" i="9"/>
  <c r="G49" i="9"/>
  <c r="F49" i="9"/>
  <c r="D49" i="9"/>
  <c r="B49" i="9"/>
  <c r="A49" i="9"/>
  <c r="CG49" i="9" s="1"/>
  <c r="CD48" i="9"/>
  <c r="CC48" i="9"/>
  <c r="BY48" i="9"/>
  <c r="BX48" i="9"/>
  <c r="BW48" i="9"/>
  <c r="BV48" i="9"/>
  <c r="BU48" i="9"/>
  <c r="BT48" i="9"/>
  <c r="BS48" i="9"/>
  <c r="BR48" i="9"/>
  <c r="BP48" i="9"/>
  <c r="BO48" i="9"/>
  <c r="BN48" i="9"/>
  <c r="BM48" i="9"/>
  <c r="BL48" i="9"/>
  <c r="BK48" i="9"/>
  <c r="BJ48" i="9"/>
  <c r="BI48" i="9"/>
  <c r="BH48" i="9"/>
  <c r="BG48" i="9"/>
  <c r="BE48" i="9"/>
  <c r="BD48" i="9"/>
  <c r="BC48" i="9"/>
  <c r="BB48" i="9"/>
  <c r="BA48" i="9"/>
  <c r="AZ48" i="9"/>
  <c r="AY48" i="9"/>
  <c r="AX48" i="9"/>
  <c r="AV48" i="9"/>
  <c r="AU48" i="9"/>
  <c r="AT48" i="9"/>
  <c r="AS48" i="9"/>
  <c r="AQ48" i="9"/>
  <c r="AP48" i="9"/>
  <c r="AO48" i="9"/>
  <c r="AN48" i="9"/>
  <c r="AM48" i="9"/>
  <c r="AL48" i="9"/>
  <c r="AK48" i="9"/>
  <c r="AJ48" i="9"/>
  <c r="AI48" i="9"/>
  <c r="AH48" i="9"/>
  <c r="AG48" i="9"/>
  <c r="AF48" i="9"/>
  <c r="AE48" i="9"/>
  <c r="AD48" i="9"/>
  <c r="AC48" i="9"/>
  <c r="AB48" i="9"/>
  <c r="AA48" i="9"/>
  <c r="Z48" i="9"/>
  <c r="Y48" i="9"/>
  <c r="X48" i="9"/>
  <c r="W48" i="9"/>
  <c r="U48" i="9"/>
  <c r="S48" i="9"/>
  <c r="R48" i="9"/>
  <c r="Q48" i="9"/>
  <c r="P48" i="9"/>
  <c r="O48" i="9"/>
  <c r="N48" i="9"/>
  <c r="M48" i="9"/>
  <c r="L48" i="9"/>
  <c r="K48" i="9"/>
  <c r="J48" i="9"/>
  <c r="I48" i="9"/>
  <c r="H48" i="9"/>
  <c r="G48" i="9"/>
  <c r="F48" i="9"/>
  <c r="D48" i="9"/>
  <c r="B48" i="9"/>
  <c r="A48" i="9"/>
  <c r="CG48" i="9" s="1"/>
  <c r="CD47" i="9"/>
  <c r="CC47" i="9"/>
  <c r="BY47" i="9"/>
  <c r="BX47" i="9"/>
  <c r="BW47" i="9"/>
  <c r="BV47" i="9"/>
  <c r="BU47" i="9"/>
  <c r="BT47" i="9"/>
  <c r="BS47" i="9"/>
  <c r="BR47" i="9"/>
  <c r="BP47" i="9"/>
  <c r="BO47" i="9"/>
  <c r="BN47" i="9"/>
  <c r="BM47" i="9"/>
  <c r="BL47" i="9"/>
  <c r="BK47" i="9"/>
  <c r="BJ47" i="9"/>
  <c r="BI47" i="9"/>
  <c r="BH47" i="9"/>
  <c r="BG47" i="9"/>
  <c r="BE47" i="9"/>
  <c r="BD47" i="9"/>
  <c r="BC47" i="9"/>
  <c r="BB47" i="9"/>
  <c r="BA47" i="9"/>
  <c r="AZ47" i="9"/>
  <c r="AY47" i="9"/>
  <c r="AX47" i="9"/>
  <c r="AV47" i="9"/>
  <c r="AU47" i="9"/>
  <c r="AT47" i="9"/>
  <c r="AS47" i="9"/>
  <c r="AQ47" i="9"/>
  <c r="AP47" i="9"/>
  <c r="AO47" i="9"/>
  <c r="AN47" i="9"/>
  <c r="AM47" i="9"/>
  <c r="AL47" i="9"/>
  <c r="AK47" i="9"/>
  <c r="AJ47" i="9"/>
  <c r="AI47" i="9"/>
  <c r="AH47" i="9"/>
  <c r="AG47" i="9"/>
  <c r="AF47" i="9"/>
  <c r="AE47" i="9"/>
  <c r="AD47" i="9"/>
  <c r="AC47" i="9"/>
  <c r="AB47" i="9"/>
  <c r="AA47" i="9"/>
  <c r="Z47" i="9"/>
  <c r="Y47" i="9"/>
  <c r="X47" i="9"/>
  <c r="W47" i="9"/>
  <c r="U47" i="9"/>
  <c r="S47" i="9"/>
  <c r="R47" i="9"/>
  <c r="Q47" i="9"/>
  <c r="P47" i="9"/>
  <c r="O47" i="9"/>
  <c r="N47" i="9"/>
  <c r="M47" i="9"/>
  <c r="L47" i="9"/>
  <c r="K47" i="9"/>
  <c r="J47" i="9"/>
  <c r="I47" i="9"/>
  <c r="H47" i="9"/>
  <c r="G47" i="9"/>
  <c r="F47" i="9"/>
  <c r="D47" i="9"/>
  <c r="B47" i="9"/>
  <c r="A47" i="9"/>
  <c r="CG47" i="9" s="1"/>
  <c r="CD46" i="9"/>
  <c r="CC46" i="9"/>
  <c r="BY46" i="9"/>
  <c r="BX46" i="9"/>
  <c r="BW46" i="9"/>
  <c r="BV46" i="9"/>
  <c r="BU46" i="9"/>
  <c r="BT46" i="9"/>
  <c r="BS46" i="9"/>
  <c r="BR46" i="9"/>
  <c r="BP46" i="9"/>
  <c r="BO46" i="9"/>
  <c r="BN46" i="9"/>
  <c r="BM46" i="9"/>
  <c r="BL46" i="9"/>
  <c r="BK46" i="9"/>
  <c r="BJ46" i="9"/>
  <c r="BI46" i="9"/>
  <c r="BH46" i="9"/>
  <c r="BG46" i="9"/>
  <c r="BE46" i="9"/>
  <c r="BD46" i="9"/>
  <c r="BC46" i="9"/>
  <c r="BB46" i="9"/>
  <c r="BA46" i="9"/>
  <c r="AZ46" i="9"/>
  <c r="AY46" i="9"/>
  <c r="AX46" i="9"/>
  <c r="AV46" i="9"/>
  <c r="AU46" i="9"/>
  <c r="AT46" i="9"/>
  <c r="AS46" i="9"/>
  <c r="AQ46" i="9"/>
  <c r="AP46" i="9"/>
  <c r="AO46" i="9"/>
  <c r="AN46" i="9"/>
  <c r="AM46" i="9"/>
  <c r="AL46" i="9"/>
  <c r="AK46" i="9"/>
  <c r="AJ46" i="9"/>
  <c r="AI46" i="9"/>
  <c r="AH46" i="9"/>
  <c r="AG46" i="9"/>
  <c r="AF46" i="9"/>
  <c r="AE46" i="9"/>
  <c r="AD46" i="9"/>
  <c r="AC46" i="9"/>
  <c r="AB46" i="9"/>
  <c r="AA46" i="9"/>
  <c r="Z46" i="9"/>
  <c r="Y46" i="9"/>
  <c r="X46" i="9"/>
  <c r="W46" i="9"/>
  <c r="U46" i="9"/>
  <c r="S46" i="9"/>
  <c r="R46" i="9"/>
  <c r="Q46" i="9"/>
  <c r="P46" i="9"/>
  <c r="O46" i="9"/>
  <c r="N46" i="9"/>
  <c r="M46" i="9"/>
  <c r="L46" i="9"/>
  <c r="K46" i="9"/>
  <c r="J46" i="9"/>
  <c r="I46" i="9"/>
  <c r="H46" i="9"/>
  <c r="G46" i="9"/>
  <c r="F46" i="9"/>
  <c r="D46" i="9"/>
  <c r="B46" i="9"/>
  <c r="A46" i="9"/>
  <c r="CF46" i="9" s="1"/>
  <c r="CD45" i="9"/>
  <c r="CC45" i="9"/>
  <c r="BY45" i="9"/>
  <c r="BX45" i="9"/>
  <c r="BW45" i="9"/>
  <c r="BV45" i="9"/>
  <c r="BU45" i="9"/>
  <c r="BT45" i="9"/>
  <c r="BS45" i="9"/>
  <c r="BR45" i="9"/>
  <c r="BP45" i="9"/>
  <c r="BO45" i="9"/>
  <c r="BN45" i="9"/>
  <c r="BM45" i="9"/>
  <c r="BL45" i="9"/>
  <c r="BK45" i="9"/>
  <c r="BJ45" i="9"/>
  <c r="BI45" i="9"/>
  <c r="BH45" i="9"/>
  <c r="BG45" i="9"/>
  <c r="BE45" i="9"/>
  <c r="BD45" i="9"/>
  <c r="BC45" i="9"/>
  <c r="BB45" i="9"/>
  <c r="BA45" i="9"/>
  <c r="AZ45" i="9"/>
  <c r="AY45" i="9"/>
  <c r="AX45" i="9"/>
  <c r="AV45" i="9"/>
  <c r="AU45" i="9"/>
  <c r="AT45" i="9"/>
  <c r="AS45" i="9"/>
  <c r="AQ45" i="9"/>
  <c r="AP45" i="9"/>
  <c r="AO45" i="9"/>
  <c r="AN45" i="9"/>
  <c r="AM45" i="9"/>
  <c r="AL45" i="9"/>
  <c r="AK45" i="9"/>
  <c r="AJ45" i="9"/>
  <c r="AI45" i="9"/>
  <c r="AH45" i="9"/>
  <c r="AG45" i="9"/>
  <c r="AF45" i="9"/>
  <c r="AE45" i="9"/>
  <c r="AD45" i="9"/>
  <c r="AC45" i="9"/>
  <c r="AB45" i="9"/>
  <c r="AA45" i="9"/>
  <c r="Z45" i="9"/>
  <c r="Y45" i="9"/>
  <c r="X45" i="9"/>
  <c r="W45" i="9"/>
  <c r="U45" i="9"/>
  <c r="S45" i="9"/>
  <c r="R45" i="9"/>
  <c r="Q45" i="9"/>
  <c r="P45" i="9"/>
  <c r="O45" i="9"/>
  <c r="N45" i="9"/>
  <c r="M45" i="9"/>
  <c r="L45" i="9"/>
  <c r="K45" i="9"/>
  <c r="J45" i="9"/>
  <c r="I45" i="9"/>
  <c r="H45" i="9"/>
  <c r="G45" i="9"/>
  <c r="F45" i="9"/>
  <c r="D45" i="9"/>
  <c r="B45" i="9"/>
  <c r="A45" i="9"/>
  <c r="CI45" i="9" s="1"/>
  <c r="CD44" i="9"/>
  <c r="CC44" i="9"/>
  <c r="BY44" i="9"/>
  <c r="BX44" i="9"/>
  <c r="BW44" i="9"/>
  <c r="BV44" i="9"/>
  <c r="BU44" i="9"/>
  <c r="BT44" i="9"/>
  <c r="BS44" i="9"/>
  <c r="BR44" i="9"/>
  <c r="BP44" i="9"/>
  <c r="BO44" i="9"/>
  <c r="BN44" i="9"/>
  <c r="BM44" i="9"/>
  <c r="BL44" i="9"/>
  <c r="BK44" i="9"/>
  <c r="BJ44" i="9"/>
  <c r="BI44" i="9"/>
  <c r="BH44" i="9"/>
  <c r="BG44" i="9"/>
  <c r="BE44" i="9"/>
  <c r="BD44" i="9"/>
  <c r="BC44" i="9"/>
  <c r="BB44" i="9"/>
  <c r="BA44" i="9"/>
  <c r="AZ44" i="9"/>
  <c r="AY44" i="9"/>
  <c r="AX44" i="9"/>
  <c r="AV44" i="9"/>
  <c r="AU44" i="9"/>
  <c r="AT44" i="9"/>
  <c r="AS44" i="9"/>
  <c r="AQ44" i="9"/>
  <c r="AP44" i="9"/>
  <c r="AO44" i="9"/>
  <c r="AN44" i="9"/>
  <c r="AM44" i="9"/>
  <c r="AL44" i="9"/>
  <c r="AK44" i="9"/>
  <c r="AJ44" i="9"/>
  <c r="AI44" i="9"/>
  <c r="AH44" i="9"/>
  <c r="AG44" i="9"/>
  <c r="AF44" i="9"/>
  <c r="AE44" i="9"/>
  <c r="AD44" i="9"/>
  <c r="AC44" i="9"/>
  <c r="AB44" i="9"/>
  <c r="AA44" i="9"/>
  <c r="Z44" i="9"/>
  <c r="Y44" i="9"/>
  <c r="X44" i="9"/>
  <c r="W44" i="9"/>
  <c r="U44" i="9"/>
  <c r="S44" i="9"/>
  <c r="R44" i="9"/>
  <c r="Q44" i="9"/>
  <c r="P44" i="9"/>
  <c r="O44" i="9"/>
  <c r="N44" i="9"/>
  <c r="M44" i="9"/>
  <c r="L44" i="9"/>
  <c r="K44" i="9"/>
  <c r="J44" i="9"/>
  <c r="I44" i="9"/>
  <c r="H44" i="9"/>
  <c r="G44" i="9"/>
  <c r="F44" i="9"/>
  <c r="D44" i="9"/>
  <c r="B44" i="9"/>
  <c r="A44" i="9"/>
  <c r="CG44" i="9" s="1"/>
  <c r="CD43" i="9"/>
  <c r="CC43" i="9"/>
  <c r="BY43" i="9"/>
  <c r="BX43" i="9"/>
  <c r="BW43" i="9"/>
  <c r="BV43" i="9"/>
  <c r="BU43" i="9"/>
  <c r="BT43" i="9"/>
  <c r="BS43" i="9"/>
  <c r="BR43" i="9"/>
  <c r="BP43" i="9"/>
  <c r="BO43" i="9"/>
  <c r="BN43" i="9"/>
  <c r="BM43" i="9"/>
  <c r="BL43" i="9"/>
  <c r="BK43" i="9"/>
  <c r="BJ43" i="9"/>
  <c r="BI43" i="9"/>
  <c r="BH43" i="9"/>
  <c r="BG43" i="9"/>
  <c r="BE43" i="9"/>
  <c r="BD43" i="9"/>
  <c r="BC43" i="9"/>
  <c r="BB43" i="9"/>
  <c r="BA43" i="9"/>
  <c r="AZ43" i="9"/>
  <c r="AY43" i="9"/>
  <c r="AX43" i="9"/>
  <c r="AV43" i="9"/>
  <c r="AU43" i="9"/>
  <c r="AT43" i="9"/>
  <c r="AS43" i="9"/>
  <c r="AQ43" i="9"/>
  <c r="AP43" i="9"/>
  <c r="AO43" i="9"/>
  <c r="AN43" i="9"/>
  <c r="AM43" i="9"/>
  <c r="AL43" i="9"/>
  <c r="AK43" i="9"/>
  <c r="AJ43" i="9"/>
  <c r="AI43" i="9"/>
  <c r="AH43" i="9"/>
  <c r="AG43" i="9"/>
  <c r="AF43" i="9"/>
  <c r="AE43" i="9"/>
  <c r="AD43" i="9"/>
  <c r="AC43" i="9"/>
  <c r="AB43" i="9"/>
  <c r="AA43" i="9"/>
  <c r="Z43" i="9"/>
  <c r="Y43" i="9"/>
  <c r="X43" i="9"/>
  <c r="W43" i="9"/>
  <c r="U43" i="9"/>
  <c r="S43" i="9"/>
  <c r="R43" i="9"/>
  <c r="Q43" i="9"/>
  <c r="P43" i="9"/>
  <c r="O43" i="9"/>
  <c r="N43" i="9"/>
  <c r="M43" i="9"/>
  <c r="L43" i="9"/>
  <c r="K43" i="9"/>
  <c r="J43" i="9"/>
  <c r="I43" i="9"/>
  <c r="H43" i="9"/>
  <c r="G43" i="9"/>
  <c r="F43" i="9"/>
  <c r="D43" i="9"/>
  <c r="B43" i="9"/>
  <c r="A43" i="9"/>
  <c r="CG43" i="9" s="1"/>
  <c r="CD42" i="9"/>
  <c r="CC42" i="9"/>
  <c r="BY42" i="9"/>
  <c r="BX42" i="9"/>
  <c r="BW42" i="9"/>
  <c r="BV42" i="9"/>
  <c r="BU42" i="9"/>
  <c r="BT42" i="9"/>
  <c r="BS42" i="9"/>
  <c r="BR42" i="9"/>
  <c r="BP42" i="9"/>
  <c r="BO42" i="9"/>
  <c r="BN42" i="9"/>
  <c r="BM42" i="9"/>
  <c r="BL42" i="9"/>
  <c r="BK42" i="9"/>
  <c r="BJ42" i="9"/>
  <c r="BI42" i="9"/>
  <c r="BH42" i="9"/>
  <c r="BG42" i="9"/>
  <c r="BE42" i="9"/>
  <c r="BD42" i="9"/>
  <c r="BC42" i="9"/>
  <c r="BB42" i="9"/>
  <c r="BA42" i="9"/>
  <c r="AZ42" i="9"/>
  <c r="AY42" i="9"/>
  <c r="AX42" i="9"/>
  <c r="AV42" i="9"/>
  <c r="AU42" i="9"/>
  <c r="AT42" i="9"/>
  <c r="AS42" i="9"/>
  <c r="AQ42" i="9"/>
  <c r="AP42" i="9"/>
  <c r="AO42" i="9"/>
  <c r="AN42" i="9"/>
  <c r="AM42" i="9"/>
  <c r="AL42" i="9"/>
  <c r="AK42" i="9"/>
  <c r="AJ42" i="9"/>
  <c r="AI42" i="9"/>
  <c r="AH42" i="9"/>
  <c r="AG42" i="9"/>
  <c r="AF42" i="9"/>
  <c r="AE42" i="9"/>
  <c r="AD42" i="9"/>
  <c r="AC42" i="9"/>
  <c r="AB42" i="9"/>
  <c r="AA42" i="9"/>
  <c r="Z42" i="9"/>
  <c r="Y42" i="9"/>
  <c r="X42" i="9"/>
  <c r="W42" i="9"/>
  <c r="U42" i="9"/>
  <c r="S42" i="9"/>
  <c r="R42" i="9"/>
  <c r="Q42" i="9"/>
  <c r="P42" i="9"/>
  <c r="O42" i="9"/>
  <c r="N42" i="9"/>
  <c r="M42" i="9"/>
  <c r="L42" i="9"/>
  <c r="K42" i="9"/>
  <c r="J42" i="9"/>
  <c r="I42" i="9"/>
  <c r="H42" i="9"/>
  <c r="G42" i="9"/>
  <c r="F42" i="9"/>
  <c r="D42" i="9"/>
  <c r="B42" i="9"/>
  <c r="A42" i="9"/>
  <c r="CD41" i="9"/>
  <c r="CC41" i="9"/>
  <c r="BY41" i="9"/>
  <c r="BX41" i="9"/>
  <c r="BW41" i="9"/>
  <c r="BV41" i="9"/>
  <c r="BU41" i="9"/>
  <c r="BT41" i="9"/>
  <c r="BS41" i="9"/>
  <c r="BR41" i="9"/>
  <c r="BP41" i="9"/>
  <c r="BO41" i="9"/>
  <c r="BN41" i="9"/>
  <c r="BM41" i="9"/>
  <c r="BL41" i="9"/>
  <c r="BK41" i="9"/>
  <c r="BJ41" i="9"/>
  <c r="BI41" i="9"/>
  <c r="BH41" i="9"/>
  <c r="BG41" i="9"/>
  <c r="BE41" i="9"/>
  <c r="BD41" i="9"/>
  <c r="BC41" i="9"/>
  <c r="BB41" i="9"/>
  <c r="BA41" i="9"/>
  <c r="AZ41" i="9"/>
  <c r="AY41" i="9"/>
  <c r="AX41" i="9"/>
  <c r="AV41" i="9"/>
  <c r="AU41" i="9"/>
  <c r="AT41" i="9"/>
  <c r="AS41" i="9"/>
  <c r="AQ41" i="9"/>
  <c r="AP41" i="9"/>
  <c r="AO41" i="9"/>
  <c r="AN41" i="9"/>
  <c r="AM41" i="9"/>
  <c r="AL41" i="9"/>
  <c r="AK41" i="9"/>
  <c r="AJ41" i="9"/>
  <c r="AI41" i="9"/>
  <c r="AH41" i="9"/>
  <c r="AG41" i="9"/>
  <c r="AF41" i="9"/>
  <c r="AE41" i="9"/>
  <c r="AD41" i="9"/>
  <c r="AC41" i="9"/>
  <c r="AB41" i="9"/>
  <c r="AA41" i="9"/>
  <c r="Z41" i="9"/>
  <c r="Y41" i="9"/>
  <c r="X41" i="9"/>
  <c r="W41" i="9"/>
  <c r="U41" i="9"/>
  <c r="S41" i="9"/>
  <c r="R41" i="9"/>
  <c r="Q41" i="9"/>
  <c r="P41" i="9"/>
  <c r="O41" i="9"/>
  <c r="N41" i="9"/>
  <c r="M41" i="9"/>
  <c r="L41" i="9"/>
  <c r="K41" i="9"/>
  <c r="J41" i="9"/>
  <c r="I41" i="9"/>
  <c r="H41" i="9"/>
  <c r="G41" i="9"/>
  <c r="F41" i="9"/>
  <c r="D41" i="9"/>
  <c r="B41" i="9"/>
  <c r="A41" i="9"/>
  <c r="CI41" i="9" s="1"/>
  <c r="CD40" i="9"/>
  <c r="CC40" i="9"/>
  <c r="BY40" i="9"/>
  <c r="BX40" i="9"/>
  <c r="BW40" i="9"/>
  <c r="BV40" i="9"/>
  <c r="BU40" i="9"/>
  <c r="BT40" i="9"/>
  <c r="BS40" i="9"/>
  <c r="BR40" i="9"/>
  <c r="BP40" i="9"/>
  <c r="BO40" i="9"/>
  <c r="BN40" i="9"/>
  <c r="BM40" i="9"/>
  <c r="BL40" i="9"/>
  <c r="BK40" i="9"/>
  <c r="BJ40" i="9"/>
  <c r="BI40" i="9"/>
  <c r="BH40" i="9"/>
  <c r="BG40" i="9"/>
  <c r="BE40" i="9"/>
  <c r="BD40" i="9"/>
  <c r="BC40" i="9"/>
  <c r="BB40" i="9"/>
  <c r="BA40" i="9"/>
  <c r="AZ40" i="9"/>
  <c r="AY40" i="9"/>
  <c r="AX40" i="9"/>
  <c r="AV40" i="9"/>
  <c r="AU40" i="9"/>
  <c r="AT40" i="9"/>
  <c r="AS40" i="9"/>
  <c r="AQ40" i="9"/>
  <c r="AP40" i="9"/>
  <c r="AO40" i="9"/>
  <c r="AN40" i="9"/>
  <c r="AM40" i="9"/>
  <c r="AL40" i="9"/>
  <c r="AK40" i="9"/>
  <c r="AJ40" i="9"/>
  <c r="AI40" i="9"/>
  <c r="AH40" i="9"/>
  <c r="AG40" i="9"/>
  <c r="AF40" i="9"/>
  <c r="AE40" i="9"/>
  <c r="AD40" i="9"/>
  <c r="AC40" i="9"/>
  <c r="AB40" i="9"/>
  <c r="AA40" i="9"/>
  <c r="Z40" i="9"/>
  <c r="Y40" i="9"/>
  <c r="X40" i="9"/>
  <c r="W40" i="9"/>
  <c r="U40" i="9"/>
  <c r="S40" i="9"/>
  <c r="R40" i="9"/>
  <c r="Q40" i="9"/>
  <c r="P40" i="9"/>
  <c r="O40" i="9"/>
  <c r="N40" i="9"/>
  <c r="M40" i="9"/>
  <c r="L40" i="9"/>
  <c r="K40" i="9"/>
  <c r="J40" i="9"/>
  <c r="I40" i="9"/>
  <c r="H40" i="9"/>
  <c r="G40" i="9"/>
  <c r="F40" i="9"/>
  <c r="D40" i="9"/>
  <c r="B40" i="9"/>
  <c r="A40" i="9"/>
  <c r="CD39" i="9"/>
  <c r="CC39" i="9"/>
  <c r="BY39" i="9"/>
  <c r="BX39" i="9"/>
  <c r="BW39" i="9"/>
  <c r="BV39" i="9"/>
  <c r="BU39" i="9"/>
  <c r="BT39" i="9"/>
  <c r="BS39" i="9"/>
  <c r="BR39" i="9"/>
  <c r="BP39" i="9"/>
  <c r="BO39" i="9"/>
  <c r="BN39" i="9"/>
  <c r="BM39" i="9"/>
  <c r="BL39" i="9"/>
  <c r="BK39" i="9"/>
  <c r="BJ39" i="9"/>
  <c r="BI39" i="9"/>
  <c r="BH39" i="9"/>
  <c r="BG39" i="9"/>
  <c r="BE39" i="9"/>
  <c r="BD39" i="9"/>
  <c r="BC39" i="9"/>
  <c r="BB39" i="9"/>
  <c r="BA39" i="9"/>
  <c r="AZ39" i="9"/>
  <c r="AY39" i="9"/>
  <c r="AX39" i="9"/>
  <c r="AV39" i="9"/>
  <c r="AU39" i="9"/>
  <c r="AT39" i="9"/>
  <c r="AS39" i="9"/>
  <c r="AQ39" i="9"/>
  <c r="AP39" i="9"/>
  <c r="AO39" i="9"/>
  <c r="AN39" i="9"/>
  <c r="AM39" i="9"/>
  <c r="AL39" i="9"/>
  <c r="AK39" i="9"/>
  <c r="AJ39" i="9"/>
  <c r="AI39" i="9"/>
  <c r="AH39" i="9"/>
  <c r="AG39" i="9"/>
  <c r="AF39" i="9"/>
  <c r="AE39" i="9"/>
  <c r="AD39" i="9"/>
  <c r="AC39" i="9"/>
  <c r="AB39" i="9"/>
  <c r="AA39" i="9"/>
  <c r="Z39" i="9"/>
  <c r="Y39" i="9"/>
  <c r="X39" i="9"/>
  <c r="W39" i="9"/>
  <c r="U39" i="9"/>
  <c r="S39" i="9"/>
  <c r="R39" i="9"/>
  <c r="Q39" i="9"/>
  <c r="P39" i="9"/>
  <c r="O39" i="9"/>
  <c r="N39" i="9"/>
  <c r="M39" i="9"/>
  <c r="L39" i="9"/>
  <c r="K39" i="9"/>
  <c r="J39" i="9"/>
  <c r="I39" i="9"/>
  <c r="H39" i="9"/>
  <c r="G39" i="9"/>
  <c r="F39" i="9"/>
  <c r="D39" i="9"/>
  <c r="B39" i="9"/>
  <c r="A39" i="9"/>
  <c r="CI39" i="9" s="1"/>
  <c r="CD38" i="9"/>
  <c r="CC38" i="9"/>
  <c r="BY38" i="9"/>
  <c r="BX38" i="9"/>
  <c r="BW38" i="9"/>
  <c r="BV38" i="9"/>
  <c r="BU38" i="9"/>
  <c r="BT38" i="9"/>
  <c r="BS38" i="9"/>
  <c r="BR38" i="9"/>
  <c r="BP38" i="9"/>
  <c r="BO38" i="9"/>
  <c r="BN38" i="9"/>
  <c r="BM38" i="9"/>
  <c r="BL38" i="9"/>
  <c r="BK38" i="9"/>
  <c r="BJ38" i="9"/>
  <c r="BI38" i="9"/>
  <c r="BH38" i="9"/>
  <c r="BG38" i="9"/>
  <c r="BE38" i="9"/>
  <c r="BD38" i="9"/>
  <c r="BC38" i="9"/>
  <c r="BB38" i="9"/>
  <c r="BA38" i="9"/>
  <c r="AZ38" i="9"/>
  <c r="AY38" i="9"/>
  <c r="AX38" i="9"/>
  <c r="AV38" i="9"/>
  <c r="AU38" i="9"/>
  <c r="AT38" i="9"/>
  <c r="AS38" i="9"/>
  <c r="AQ38" i="9"/>
  <c r="AP38" i="9"/>
  <c r="AO38" i="9"/>
  <c r="AN38" i="9"/>
  <c r="AM38" i="9"/>
  <c r="AL38" i="9"/>
  <c r="AK38" i="9"/>
  <c r="AJ38" i="9"/>
  <c r="AI38" i="9"/>
  <c r="AH38" i="9"/>
  <c r="AG38" i="9"/>
  <c r="AF38" i="9"/>
  <c r="AE38" i="9"/>
  <c r="AD38" i="9"/>
  <c r="AC38" i="9"/>
  <c r="AB38" i="9"/>
  <c r="AA38" i="9"/>
  <c r="Z38" i="9"/>
  <c r="Y38" i="9"/>
  <c r="X38" i="9"/>
  <c r="W38" i="9"/>
  <c r="U38" i="9"/>
  <c r="S38" i="9"/>
  <c r="R38" i="9"/>
  <c r="Q38" i="9"/>
  <c r="P38" i="9"/>
  <c r="O38" i="9"/>
  <c r="N38" i="9"/>
  <c r="M38" i="9"/>
  <c r="L38" i="9"/>
  <c r="K38" i="9"/>
  <c r="J38" i="9"/>
  <c r="I38" i="9"/>
  <c r="H38" i="9"/>
  <c r="G38" i="9"/>
  <c r="F38" i="9"/>
  <c r="D38" i="9"/>
  <c r="B38" i="9"/>
  <c r="A38" i="9"/>
  <c r="CE38" i="9" s="1"/>
  <c r="CD37" i="9"/>
  <c r="CC37" i="9"/>
  <c r="BY37" i="9"/>
  <c r="BX37" i="9"/>
  <c r="BW37" i="9"/>
  <c r="BV37" i="9"/>
  <c r="BU37" i="9"/>
  <c r="BT37" i="9"/>
  <c r="BS37" i="9"/>
  <c r="BR37" i="9"/>
  <c r="BP37" i="9"/>
  <c r="BO37" i="9"/>
  <c r="BN37" i="9"/>
  <c r="BM37" i="9"/>
  <c r="BL37" i="9"/>
  <c r="BK37" i="9"/>
  <c r="BJ37" i="9"/>
  <c r="BI37" i="9"/>
  <c r="BH37" i="9"/>
  <c r="BG37" i="9"/>
  <c r="BE37" i="9"/>
  <c r="BD37" i="9"/>
  <c r="BC37" i="9"/>
  <c r="BB37" i="9"/>
  <c r="BA37" i="9"/>
  <c r="AZ37" i="9"/>
  <c r="AY37" i="9"/>
  <c r="AX37" i="9"/>
  <c r="AV37" i="9"/>
  <c r="AU37" i="9"/>
  <c r="AT37" i="9"/>
  <c r="AS37" i="9"/>
  <c r="AQ37" i="9"/>
  <c r="AP37" i="9"/>
  <c r="AO37" i="9"/>
  <c r="AN37" i="9"/>
  <c r="AM37" i="9"/>
  <c r="AL37" i="9"/>
  <c r="AK37" i="9"/>
  <c r="AJ37" i="9"/>
  <c r="AI37" i="9"/>
  <c r="AH37" i="9"/>
  <c r="AG37" i="9"/>
  <c r="AF37" i="9"/>
  <c r="AE37" i="9"/>
  <c r="AD37" i="9"/>
  <c r="AC37" i="9"/>
  <c r="AB37" i="9"/>
  <c r="AA37" i="9"/>
  <c r="Z37" i="9"/>
  <c r="Y37" i="9"/>
  <c r="X37" i="9"/>
  <c r="W37" i="9"/>
  <c r="U37" i="9"/>
  <c r="S37" i="9"/>
  <c r="R37" i="9"/>
  <c r="Q37" i="9"/>
  <c r="P37" i="9"/>
  <c r="O37" i="9"/>
  <c r="N37" i="9"/>
  <c r="M37" i="9"/>
  <c r="L37" i="9"/>
  <c r="K37" i="9"/>
  <c r="J37" i="9"/>
  <c r="I37" i="9"/>
  <c r="H37" i="9"/>
  <c r="G37" i="9"/>
  <c r="F37" i="9"/>
  <c r="D37" i="9"/>
  <c r="B37" i="9"/>
  <c r="A37" i="9"/>
  <c r="CG37" i="9" s="1"/>
  <c r="CD36" i="9"/>
  <c r="CC36" i="9"/>
  <c r="BY36" i="9"/>
  <c r="BX36" i="9"/>
  <c r="BW36" i="9"/>
  <c r="BV36" i="9"/>
  <c r="BU36" i="9"/>
  <c r="BT36" i="9"/>
  <c r="BS36" i="9"/>
  <c r="BR36" i="9"/>
  <c r="BP36" i="9"/>
  <c r="BO36" i="9"/>
  <c r="BN36" i="9"/>
  <c r="BM36" i="9"/>
  <c r="BL36" i="9"/>
  <c r="BK36" i="9"/>
  <c r="BJ36" i="9"/>
  <c r="BI36" i="9"/>
  <c r="BH36" i="9"/>
  <c r="BG36" i="9"/>
  <c r="BE36" i="9"/>
  <c r="BD36" i="9"/>
  <c r="BC36" i="9"/>
  <c r="BB36" i="9"/>
  <c r="BA36" i="9"/>
  <c r="AZ36" i="9"/>
  <c r="AY36" i="9"/>
  <c r="AX36" i="9"/>
  <c r="AV36" i="9"/>
  <c r="AU36" i="9"/>
  <c r="AT36" i="9"/>
  <c r="AS36" i="9"/>
  <c r="AQ36" i="9"/>
  <c r="AP36" i="9"/>
  <c r="AO36" i="9"/>
  <c r="AN36" i="9"/>
  <c r="AM36" i="9"/>
  <c r="AL36" i="9"/>
  <c r="AK36" i="9"/>
  <c r="AJ36" i="9"/>
  <c r="AI36" i="9"/>
  <c r="AH36" i="9"/>
  <c r="AG36" i="9"/>
  <c r="AF36" i="9"/>
  <c r="AE36" i="9"/>
  <c r="AD36" i="9"/>
  <c r="AC36" i="9"/>
  <c r="AB36" i="9"/>
  <c r="AA36" i="9"/>
  <c r="Z36" i="9"/>
  <c r="Y36" i="9"/>
  <c r="X36" i="9"/>
  <c r="W36" i="9"/>
  <c r="U36" i="9"/>
  <c r="S36" i="9"/>
  <c r="R36" i="9"/>
  <c r="Q36" i="9"/>
  <c r="P36" i="9"/>
  <c r="O36" i="9"/>
  <c r="N36" i="9"/>
  <c r="M36" i="9"/>
  <c r="L36" i="9"/>
  <c r="K36" i="9"/>
  <c r="J36" i="9"/>
  <c r="I36" i="9"/>
  <c r="H36" i="9"/>
  <c r="G36" i="9"/>
  <c r="F36" i="9"/>
  <c r="D36" i="9"/>
  <c r="B36" i="9"/>
  <c r="A36" i="9"/>
  <c r="CH36" i="9" s="1"/>
  <c r="CD35" i="9"/>
  <c r="CC35" i="9"/>
  <c r="BY35" i="9"/>
  <c r="BX35" i="9"/>
  <c r="BW35" i="9"/>
  <c r="BV35" i="9"/>
  <c r="BU35" i="9"/>
  <c r="BT35" i="9"/>
  <c r="BS35" i="9"/>
  <c r="BR35" i="9"/>
  <c r="BP35" i="9"/>
  <c r="BO35" i="9"/>
  <c r="BN35" i="9"/>
  <c r="BM35" i="9"/>
  <c r="BL35" i="9"/>
  <c r="BK35" i="9"/>
  <c r="BJ35" i="9"/>
  <c r="BI35" i="9"/>
  <c r="BH35" i="9"/>
  <c r="BG35" i="9"/>
  <c r="BE35" i="9"/>
  <c r="BD35" i="9"/>
  <c r="BC35" i="9"/>
  <c r="BB35" i="9"/>
  <c r="BA35" i="9"/>
  <c r="AZ35" i="9"/>
  <c r="AY35" i="9"/>
  <c r="AX35" i="9"/>
  <c r="AV35" i="9"/>
  <c r="AU35" i="9"/>
  <c r="AT35" i="9"/>
  <c r="AS35" i="9"/>
  <c r="AQ35" i="9"/>
  <c r="AP35" i="9"/>
  <c r="AO35" i="9"/>
  <c r="AN35" i="9"/>
  <c r="AM35" i="9"/>
  <c r="AL35" i="9"/>
  <c r="AK35" i="9"/>
  <c r="AJ35" i="9"/>
  <c r="AI35" i="9"/>
  <c r="AH35" i="9"/>
  <c r="AG35" i="9"/>
  <c r="AF35" i="9"/>
  <c r="AE35" i="9"/>
  <c r="AD35" i="9"/>
  <c r="AC35" i="9"/>
  <c r="AB35" i="9"/>
  <c r="AA35" i="9"/>
  <c r="Z35" i="9"/>
  <c r="Y35" i="9"/>
  <c r="X35" i="9"/>
  <c r="W35" i="9"/>
  <c r="U35" i="9"/>
  <c r="S35" i="9"/>
  <c r="R35" i="9"/>
  <c r="Q35" i="9"/>
  <c r="P35" i="9"/>
  <c r="O35" i="9"/>
  <c r="N35" i="9"/>
  <c r="M35" i="9"/>
  <c r="L35" i="9"/>
  <c r="K35" i="9"/>
  <c r="J35" i="9"/>
  <c r="I35" i="9"/>
  <c r="H35" i="9"/>
  <c r="G35" i="9"/>
  <c r="F35" i="9"/>
  <c r="D35" i="9"/>
  <c r="B35" i="9"/>
  <c r="A35" i="9"/>
  <c r="CG35" i="9" s="1"/>
  <c r="CD34" i="9"/>
  <c r="CC34" i="9"/>
  <c r="BY34" i="9"/>
  <c r="BX34" i="9"/>
  <c r="BW34" i="9"/>
  <c r="BV34" i="9"/>
  <c r="BU34" i="9"/>
  <c r="BT34" i="9"/>
  <c r="BS34" i="9"/>
  <c r="BR34" i="9"/>
  <c r="BP34" i="9"/>
  <c r="BO34" i="9"/>
  <c r="BN34" i="9"/>
  <c r="BM34" i="9"/>
  <c r="BL34" i="9"/>
  <c r="BK34" i="9"/>
  <c r="BJ34" i="9"/>
  <c r="BI34" i="9"/>
  <c r="BH34" i="9"/>
  <c r="BG34" i="9"/>
  <c r="BE34" i="9"/>
  <c r="BD34" i="9"/>
  <c r="BC34" i="9"/>
  <c r="BB34" i="9"/>
  <c r="BA34" i="9"/>
  <c r="AZ34" i="9"/>
  <c r="AY34" i="9"/>
  <c r="AX34" i="9"/>
  <c r="AV34" i="9"/>
  <c r="AU34" i="9"/>
  <c r="AT34" i="9"/>
  <c r="AS34" i="9"/>
  <c r="AQ34" i="9"/>
  <c r="AP34" i="9"/>
  <c r="AO34" i="9"/>
  <c r="AN34" i="9"/>
  <c r="AM34" i="9"/>
  <c r="AL34" i="9"/>
  <c r="AK34" i="9"/>
  <c r="AJ34" i="9"/>
  <c r="AI34" i="9"/>
  <c r="AH34" i="9"/>
  <c r="AG34" i="9"/>
  <c r="AF34" i="9"/>
  <c r="AE34" i="9"/>
  <c r="AD34" i="9"/>
  <c r="AC34" i="9"/>
  <c r="AB34" i="9"/>
  <c r="AA34" i="9"/>
  <c r="Z34" i="9"/>
  <c r="Y34" i="9"/>
  <c r="X34" i="9"/>
  <c r="W34" i="9"/>
  <c r="U34" i="9"/>
  <c r="S34" i="9"/>
  <c r="R34" i="9"/>
  <c r="Q34" i="9"/>
  <c r="P34" i="9"/>
  <c r="O34" i="9"/>
  <c r="N34" i="9"/>
  <c r="M34" i="9"/>
  <c r="L34" i="9"/>
  <c r="K34" i="9"/>
  <c r="J34" i="9"/>
  <c r="I34" i="9"/>
  <c r="H34" i="9"/>
  <c r="G34" i="9"/>
  <c r="F34" i="9"/>
  <c r="D34" i="9"/>
  <c r="B34" i="9"/>
  <c r="A34" i="9"/>
  <c r="CH34" i="9" s="1"/>
  <c r="CD33" i="9"/>
  <c r="CC33" i="9"/>
  <c r="BY33" i="9"/>
  <c r="BX33" i="9"/>
  <c r="BW33" i="9"/>
  <c r="BV33" i="9"/>
  <c r="BU33" i="9"/>
  <c r="BT33" i="9"/>
  <c r="BS33" i="9"/>
  <c r="BR33" i="9"/>
  <c r="BP33" i="9"/>
  <c r="BO33" i="9"/>
  <c r="BN33" i="9"/>
  <c r="BM33" i="9"/>
  <c r="BL33" i="9"/>
  <c r="BK33" i="9"/>
  <c r="BJ33" i="9"/>
  <c r="BI33" i="9"/>
  <c r="BH33" i="9"/>
  <c r="BG33" i="9"/>
  <c r="BE33" i="9"/>
  <c r="BD33" i="9"/>
  <c r="BC33" i="9"/>
  <c r="BB33" i="9"/>
  <c r="BA33" i="9"/>
  <c r="AZ33" i="9"/>
  <c r="AY33" i="9"/>
  <c r="AX33" i="9"/>
  <c r="AV33" i="9"/>
  <c r="AU33" i="9"/>
  <c r="AT33" i="9"/>
  <c r="AS33" i="9"/>
  <c r="AQ33" i="9"/>
  <c r="AP33" i="9"/>
  <c r="AO33" i="9"/>
  <c r="AN33" i="9"/>
  <c r="AM33" i="9"/>
  <c r="AL33" i="9"/>
  <c r="AK33" i="9"/>
  <c r="AJ33" i="9"/>
  <c r="AI33" i="9"/>
  <c r="AH33" i="9"/>
  <c r="AG33" i="9"/>
  <c r="AF33" i="9"/>
  <c r="AE33" i="9"/>
  <c r="AD33" i="9"/>
  <c r="AC33" i="9"/>
  <c r="AB33" i="9"/>
  <c r="AA33" i="9"/>
  <c r="Z33" i="9"/>
  <c r="Y33" i="9"/>
  <c r="X33" i="9"/>
  <c r="W33" i="9"/>
  <c r="U33" i="9"/>
  <c r="S33" i="9"/>
  <c r="R33" i="9"/>
  <c r="Q33" i="9"/>
  <c r="P33" i="9"/>
  <c r="O33" i="9"/>
  <c r="N33" i="9"/>
  <c r="M33" i="9"/>
  <c r="L33" i="9"/>
  <c r="K33" i="9"/>
  <c r="J33" i="9"/>
  <c r="I33" i="9"/>
  <c r="H33" i="9"/>
  <c r="G33" i="9"/>
  <c r="F33" i="9"/>
  <c r="D33" i="9"/>
  <c r="B33" i="9"/>
  <c r="A33" i="9"/>
  <c r="CG33" i="9" s="1"/>
  <c r="CD32" i="9"/>
  <c r="CC32" i="9"/>
  <c r="BY32" i="9"/>
  <c r="BX32" i="9"/>
  <c r="BW32" i="9"/>
  <c r="BV32" i="9"/>
  <c r="BU32" i="9"/>
  <c r="BT32" i="9"/>
  <c r="BS32" i="9"/>
  <c r="BR32" i="9"/>
  <c r="BP32" i="9"/>
  <c r="BO32" i="9"/>
  <c r="BN32" i="9"/>
  <c r="BM32" i="9"/>
  <c r="BL32" i="9"/>
  <c r="BK32" i="9"/>
  <c r="BJ32" i="9"/>
  <c r="BI32" i="9"/>
  <c r="BH32" i="9"/>
  <c r="BG32" i="9"/>
  <c r="BE32" i="9"/>
  <c r="BD32" i="9"/>
  <c r="BC32" i="9"/>
  <c r="BB32" i="9"/>
  <c r="BA32" i="9"/>
  <c r="AZ32" i="9"/>
  <c r="AY32" i="9"/>
  <c r="AX32" i="9"/>
  <c r="AV32" i="9"/>
  <c r="AU32" i="9"/>
  <c r="AT32" i="9"/>
  <c r="AS32" i="9"/>
  <c r="AQ32" i="9"/>
  <c r="AP32" i="9"/>
  <c r="AO32" i="9"/>
  <c r="AN32" i="9"/>
  <c r="AM32" i="9"/>
  <c r="AL32" i="9"/>
  <c r="AK32" i="9"/>
  <c r="AJ32" i="9"/>
  <c r="AI32" i="9"/>
  <c r="AH32" i="9"/>
  <c r="AG32" i="9"/>
  <c r="AF32" i="9"/>
  <c r="AE32" i="9"/>
  <c r="AD32" i="9"/>
  <c r="AC32" i="9"/>
  <c r="AB32" i="9"/>
  <c r="AA32" i="9"/>
  <c r="Z32" i="9"/>
  <c r="Y32" i="9"/>
  <c r="X32" i="9"/>
  <c r="W32" i="9"/>
  <c r="U32" i="9"/>
  <c r="S32" i="9"/>
  <c r="R32" i="9"/>
  <c r="Q32" i="9"/>
  <c r="P32" i="9"/>
  <c r="O32" i="9"/>
  <c r="N32" i="9"/>
  <c r="M32" i="9"/>
  <c r="L32" i="9"/>
  <c r="K32" i="9"/>
  <c r="J32" i="9"/>
  <c r="I32" i="9"/>
  <c r="H32" i="9"/>
  <c r="G32" i="9"/>
  <c r="F32" i="9"/>
  <c r="D32" i="9"/>
  <c r="B32" i="9"/>
  <c r="A32" i="9"/>
  <c r="E32" i="9" s="1"/>
  <c r="CD31" i="9"/>
  <c r="CC31" i="9"/>
  <c r="BY31" i="9"/>
  <c r="BX31" i="9"/>
  <c r="BW31" i="9"/>
  <c r="BV31" i="9"/>
  <c r="BU31" i="9"/>
  <c r="BT31" i="9"/>
  <c r="BS31" i="9"/>
  <c r="BR31" i="9"/>
  <c r="BP31" i="9"/>
  <c r="BO31" i="9"/>
  <c r="BN31" i="9"/>
  <c r="BM31" i="9"/>
  <c r="BL31" i="9"/>
  <c r="BK31" i="9"/>
  <c r="BJ31" i="9"/>
  <c r="BI31" i="9"/>
  <c r="BH31" i="9"/>
  <c r="BG31" i="9"/>
  <c r="BE31" i="9"/>
  <c r="BD31" i="9"/>
  <c r="BC31" i="9"/>
  <c r="BB31" i="9"/>
  <c r="BA31" i="9"/>
  <c r="AZ31" i="9"/>
  <c r="AY31" i="9"/>
  <c r="AX31" i="9"/>
  <c r="AV31" i="9"/>
  <c r="AU31" i="9"/>
  <c r="AT31" i="9"/>
  <c r="AS31" i="9"/>
  <c r="AQ31" i="9"/>
  <c r="AP31" i="9"/>
  <c r="AO31" i="9"/>
  <c r="AN31" i="9"/>
  <c r="AM31" i="9"/>
  <c r="AL31" i="9"/>
  <c r="AK31" i="9"/>
  <c r="AJ31" i="9"/>
  <c r="AI31" i="9"/>
  <c r="AH31" i="9"/>
  <c r="AG31" i="9"/>
  <c r="AF31" i="9"/>
  <c r="AE31" i="9"/>
  <c r="AD31" i="9"/>
  <c r="AC31" i="9"/>
  <c r="AB31" i="9"/>
  <c r="AA31" i="9"/>
  <c r="Z31" i="9"/>
  <c r="Y31" i="9"/>
  <c r="X31" i="9"/>
  <c r="W31" i="9"/>
  <c r="U31" i="9"/>
  <c r="S31" i="9"/>
  <c r="R31" i="9"/>
  <c r="Q31" i="9"/>
  <c r="P31" i="9"/>
  <c r="O31" i="9"/>
  <c r="N31" i="9"/>
  <c r="M31" i="9"/>
  <c r="L31" i="9"/>
  <c r="K31" i="9"/>
  <c r="J31" i="9"/>
  <c r="I31" i="9"/>
  <c r="H31" i="9"/>
  <c r="G31" i="9"/>
  <c r="F31" i="9"/>
  <c r="D31" i="9"/>
  <c r="B31" i="9"/>
  <c r="A31" i="9"/>
  <c r="CG31" i="9" s="1"/>
  <c r="CD30" i="9"/>
  <c r="CC30" i="9"/>
  <c r="BY30" i="9"/>
  <c r="BX30" i="9"/>
  <c r="BW30" i="9"/>
  <c r="BV30" i="9"/>
  <c r="BU30" i="9"/>
  <c r="BT30" i="9"/>
  <c r="BS30" i="9"/>
  <c r="BR30" i="9"/>
  <c r="BP30" i="9"/>
  <c r="BO30" i="9"/>
  <c r="BN30" i="9"/>
  <c r="BM30" i="9"/>
  <c r="BL30" i="9"/>
  <c r="BK30" i="9"/>
  <c r="BJ30" i="9"/>
  <c r="BI30" i="9"/>
  <c r="BH30" i="9"/>
  <c r="BG30" i="9"/>
  <c r="BE30" i="9"/>
  <c r="BD30" i="9"/>
  <c r="BC30" i="9"/>
  <c r="BB30" i="9"/>
  <c r="BA30" i="9"/>
  <c r="AZ30" i="9"/>
  <c r="AY30" i="9"/>
  <c r="AX30" i="9"/>
  <c r="AV30" i="9"/>
  <c r="AU30" i="9"/>
  <c r="AT30" i="9"/>
  <c r="AS30" i="9"/>
  <c r="AQ30" i="9"/>
  <c r="AP30" i="9"/>
  <c r="AO30" i="9"/>
  <c r="AN30" i="9"/>
  <c r="AM30" i="9"/>
  <c r="AL30" i="9"/>
  <c r="AK30" i="9"/>
  <c r="AJ30" i="9"/>
  <c r="AI30" i="9"/>
  <c r="AH30" i="9"/>
  <c r="AG30" i="9"/>
  <c r="AF30" i="9"/>
  <c r="AE30" i="9"/>
  <c r="AD30" i="9"/>
  <c r="AC30" i="9"/>
  <c r="AB30" i="9"/>
  <c r="AA30" i="9"/>
  <c r="Z30" i="9"/>
  <c r="Y30" i="9"/>
  <c r="X30" i="9"/>
  <c r="W30" i="9"/>
  <c r="U30" i="9"/>
  <c r="S30" i="9"/>
  <c r="R30" i="9"/>
  <c r="Q30" i="9"/>
  <c r="P30" i="9"/>
  <c r="O30" i="9"/>
  <c r="N30" i="9"/>
  <c r="M30" i="9"/>
  <c r="L30" i="9"/>
  <c r="K30" i="9"/>
  <c r="J30" i="9"/>
  <c r="I30" i="9"/>
  <c r="H30" i="9"/>
  <c r="G30" i="9"/>
  <c r="F30" i="9"/>
  <c r="D30" i="9"/>
  <c r="B30" i="9"/>
  <c r="A30" i="9"/>
  <c r="CH30" i="9" s="1"/>
  <c r="CD29" i="9"/>
  <c r="CC29" i="9"/>
  <c r="BY29" i="9"/>
  <c r="BX29" i="9"/>
  <c r="BW29" i="9"/>
  <c r="BV29" i="9"/>
  <c r="BU29" i="9"/>
  <c r="BT29" i="9"/>
  <c r="BS29" i="9"/>
  <c r="BR29" i="9"/>
  <c r="BP29" i="9"/>
  <c r="BO29" i="9"/>
  <c r="BN29" i="9"/>
  <c r="BM29" i="9"/>
  <c r="BL29" i="9"/>
  <c r="BK29" i="9"/>
  <c r="BJ29" i="9"/>
  <c r="BI29" i="9"/>
  <c r="BH29" i="9"/>
  <c r="BG29" i="9"/>
  <c r="BE29" i="9"/>
  <c r="BD29" i="9"/>
  <c r="BC29" i="9"/>
  <c r="BB29" i="9"/>
  <c r="BA29" i="9"/>
  <c r="AZ29" i="9"/>
  <c r="AY29" i="9"/>
  <c r="AX29" i="9"/>
  <c r="AV29" i="9"/>
  <c r="AU29" i="9"/>
  <c r="AT29" i="9"/>
  <c r="AS29" i="9"/>
  <c r="AQ29" i="9"/>
  <c r="AP29" i="9"/>
  <c r="AO29" i="9"/>
  <c r="AN29" i="9"/>
  <c r="AM29" i="9"/>
  <c r="AL29" i="9"/>
  <c r="AK29" i="9"/>
  <c r="AJ29" i="9"/>
  <c r="AI29" i="9"/>
  <c r="AH29" i="9"/>
  <c r="AG29" i="9"/>
  <c r="AF29" i="9"/>
  <c r="AE29" i="9"/>
  <c r="AD29" i="9"/>
  <c r="AC29" i="9"/>
  <c r="AB29" i="9"/>
  <c r="AA29" i="9"/>
  <c r="Z29" i="9"/>
  <c r="Y29" i="9"/>
  <c r="X29" i="9"/>
  <c r="W29" i="9"/>
  <c r="U29" i="9"/>
  <c r="S29" i="9"/>
  <c r="R29" i="9"/>
  <c r="Q29" i="9"/>
  <c r="P29" i="9"/>
  <c r="O29" i="9"/>
  <c r="N29" i="9"/>
  <c r="M29" i="9"/>
  <c r="L29" i="9"/>
  <c r="K29" i="9"/>
  <c r="J29" i="9"/>
  <c r="I29" i="9"/>
  <c r="H29" i="9"/>
  <c r="G29" i="9"/>
  <c r="F29" i="9"/>
  <c r="D29" i="9"/>
  <c r="B29" i="9"/>
  <c r="A29" i="9"/>
  <c r="CG29" i="9" s="1"/>
  <c r="CD28" i="9"/>
  <c r="CC28" i="9"/>
  <c r="BY28" i="9"/>
  <c r="BX28" i="9"/>
  <c r="BW28" i="9"/>
  <c r="BV28" i="9"/>
  <c r="BU28" i="9"/>
  <c r="BT28" i="9"/>
  <c r="BS28" i="9"/>
  <c r="BR28" i="9"/>
  <c r="BP28" i="9"/>
  <c r="BO28" i="9"/>
  <c r="BN28" i="9"/>
  <c r="BM28" i="9"/>
  <c r="BL28" i="9"/>
  <c r="BK28" i="9"/>
  <c r="BJ28" i="9"/>
  <c r="BI28" i="9"/>
  <c r="BH28" i="9"/>
  <c r="BG28" i="9"/>
  <c r="BE28" i="9"/>
  <c r="BD28" i="9"/>
  <c r="BC28" i="9"/>
  <c r="BB28" i="9"/>
  <c r="AY28" i="9"/>
  <c r="AX28" i="9"/>
  <c r="AV28" i="9"/>
  <c r="AU28" i="9"/>
  <c r="AT28" i="9"/>
  <c r="AS28" i="9"/>
  <c r="AQ28" i="9"/>
  <c r="AP28" i="9"/>
  <c r="AO28" i="9"/>
  <c r="AN28" i="9"/>
  <c r="AM28" i="9"/>
  <c r="AL28" i="9"/>
  <c r="AK28" i="9"/>
  <c r="AJ28" i="9"/>
  <c r="AI28" i="9"/>
  <c r="AH28" i="9"/>
  <c r="AG28" i="9"/>
  <c r="AF28" i="9"/>
  <c r="AE28" i="9"/>
  <c r="AD28" i="9"/>
  <c r="AC28" i="9"/>
  <c r="AB28" i="9"/>
  <c r="AA28" i="9"/>
  <c r="Z28" i="9"/>
  <c r="Y28" i="9"/>
  <c r="X28" i="9"/>
  <c r="W28" i="9"/>
  <c r="U28" i="9"/>
  <c r="S28" i="9"/>
  <c r="R28" i="9"/>
  <c r="Q28" i="9"/>
  <c r="P28" i="9"/>
  <c r="O28" i="9"/>
  <c r="N28" i="9"/>
  <c r="M28" i="9"/>
  <c r="L28" i="9"/>
  <c r="K28" i="9"/>
  <c r="J28" i="9"/>
  <c r="I28" i="9"/>
  <c r="H28" i="9"/>
  <c r="G28" i="9"/>
  <c r="F28" i="9"/>
  <c r="D28" i="9"/>
  <c r="B28" i="9"/>
  <c r="A28" i="9"/>
  <c r="CE28" i="9" s="1"/>
  <c r="CD27" i="9"/>
  <c r="CC27" i="9"/>
  <c r="BY27" i="9"/>
  <c r="BX27" i="9"/>
  <c r="BW27" i="9"/>
  <c r="BV27" i="9"/>
  <c r="BU27" i="9"/>
  <c r="BT27" i="9"/>
  <c r="BS27" i="9"/>
  <c r="BR27" i="9"/>
  <c r="BP27" i="9"/>
  <c r="BO27" i="9"/>
  <c r="BN27" i="9"/>
  <c r="BM27" i="9"/>
  <c r="BL27" i="9"/>
  <c r="BK27" i="9"/>
  <c r="BJ27" i="9"/>
  <c r="BI27" i="9"/>
  <c r="BH27" i="9"/>
  <c r="BG27" i="9"/>
  <c r="BE27" i="9"/>
  <c r="BD27" i="9"/>
  <c r="BC27" i="9"/>
  <c r="BB27" i="9"/>
  <c r="BA27" i="9"/>
  <c r="AZ27" i="9"/>
  <c r="AY27" i="9"/>
  <c r="AX27" i="9"/>
  <c r="AV27" i="9"/>
  <c r="AU27" i="9"/>
  <c r="AT27" i="9"/>
  <c r="AS27" i="9"/>
  <c r="AQ27" i="9"/>
  <c r="AP27" i="9"/>
  <c r="AO27" i="9"/>
  <c r="AN27" i="9"/>
  <c r="AM27" i="9"/>
  <c r="AL27" i="9"/>
  <c r="AK27" i="9"/>
  <c r="AJ27" i="9"/>
  <c r="AI27" i="9"/>
  <c r="AH27" i="9"/>
  <c r="AG27" i="9"/>
  <c r="AF27" i="9"/>
  <c r="AE27" i="9"/>
  <c r="AD27" i="9"/>
  <c r="AC27" i="9"/>
  <c r="AB27" i="9"/>
  <c r="AA27" i="9"/>
  <c r="Z27" i="9"/>
  <c r="Y27" i="9"/>
  <c r="X27" i="9"/>
  <c r="W27" i="9"/>
  <c r="U27" i="9"/>
  <c r="S27" i="9"/>
  <c r="R27" i="9"/>
  <c r="Q27" i="9"/>
  <c r="P27" i="9"/>
  <c r="O27" i="9"/>
  <c r="N27" i="9"/>
  <c r="M27" i="9"/>
  <c r="L27" i="9"/>
  <c r="K27" i="9"/>
  <c r="J27" i="9"/>
  <c r="I27" i="9"/>
  <c r="H27" i="9"/>
  <c r="G27" i="9"/>
  <c r="F27" i="9"/>
  <c r="D27" i="9"/>
  <c r="B27" i="9"/>
  <c r="A27" i="9"/>
  <c r="CH27" i="9" s="1"/>
  <c r="CD26" i="9"/>
  <c r="CC26" i="9"/>
  <c r="BY26" i="9"/>
  <c r="BX26" i="9"/>
  <c r="BW26" i="9"/>
  <c r="BV26" i="9"/>
  <c r="BU26" i="9"/>
  <c r="BT26" i="9"/>
  <c r="BS26" i="9"/>
  <c r="BR26" i="9"/>
  <c r="BP26" i="9"/>
  <c r="BO26" i="9"/>
  <c r="BN26" i="9"/>
  <c r="BM26" i="9"/>
  <c r="BL26" i="9"/>
  <c r="BK26" i="9"/>
  <c r="BJ26" i="9"/>
  <c r="BI26" i="9"/>
  <c r="BH26" i="9"/>
  <c r="BG26" i="9"/>
  <c r="BE26" i="9"/>
  <c r="BD26" i="9"/>
  <c r="BC26" i="9"/>
  <c r="BB26" i="9"/>
  <c r="BA26" i="9"/>
  <c r="AZ26" i="9"/>
  <c r="AY26" i="9"/>
  <c r="AX26" i="9"/>
  <c r="AU26" i="9"/>
  <c r="AT26" i="9"/>
  <c r="AS26" i="9"/>
  <c r="AQ26" i="9"/>
  <c r="AP26" i="9"/>
  <c r="AO26" i="9"/>
  <c r="AN26" i="9"/>
  <c r="AM26" i="9"/>
  <c r="AL26" i="9"/>
  <c r="AK26" i="9"/>
  <c r="AJ26" i="9"/>
  <c r="AI26" i="9"/>
  <c r="AH26" i="9"/>
  <c r="AG26" i="9"/>
  <c r="AF26" i="9"/>
  <c r="AE26" i="9"/>
  <c r="AD26" i="9"/>
  <c r="AC26" i="9"/>
  <c r="AB26" i="9"/>
  <c r="AA26" i="9"/>
  <c r="Z26" i="9"/>
  <c r="Y26" i="9"/>
  <c r="X26" i="9"/>
  <c r="W26" i="9"/>
  <c r="U26" i="9"/>
  <c r="S26" i="9"/>
  <c r="R26" i="9"/>
  <c r="Q26" i="9"/>
  <c r="P26" i="9"/>
  <c r="O26" i="9"/>
  <c r="N26" i="9"/>
  <c r="M26" i="9"/>
  <c r="L26" i="9"/>
  <c r="K26" i="9"/>
  <c r="J26" i="9"/>
  <c r="I26" i="9"/>
  <c r="H26" i="9"/>
  <c r="G26" i="9"/>
  <c r="F26" i="9"/>
  <c r="D26" i="9"/>
  <c r="B26" i="9"/>
  <c r="A26" i="9"/>
  <c r="CH26" i="9" s="1"/>
  <c r="CD25" i="9"/>
  <c r="CC25" i="9"/>
  <c r="BY25" i="9"/>
  <c r="BX25" i="9"/>
  <c r="BW25" i="9"/>
  <c r="BV25" i="9"/>
  <c r="BU25" i="9"/>
  <c r="BT25" i="9"/>
  <c r="BS25" i="9"/>
  <c r="BR25" i="9"/>
  <c r="BP25" i="9"/>
  <c r="BO25" i="9"/>
  <c r="BN25" i="9"/>
  <c r="BM25" i="9"/>
  <c r="BL25" i="9"/>
  <c r="BK25" i="9"/>
  <c r="BJ25" i="9"/>
  <c r="BI25" i="9"/>
  <c r="BH25" i="9"/>
  <c r="BG25" i="9"/>
  <c r="BE25" i="9"/>
  <c r="BD25" i="9"/>
  <c r="BC25" i="9"/>
  <c r="BB25" i="9"/>
  <c r="BA25" i="9"/>
  <c r="AZ25" i="9"/>
  <c r="AY25" i="9"/>
  <c r="AX25" i="9"/>
  <c r="AV25" i="9"/>
  <c r="AU25" i="9"/>
  <c r="AT25" i="9"/>
  <c r="AS25" i="9"/>
  <c r="AQ25" i="9"/>
  <c r="AP25" i="9"/>
  <c r="AO25" i="9"/>
  <c r="AN25" i="9"/>
  <c r="AM25" i="9"/>
  <c r="AL25" i="9"/>
  <c r="AK25" i="9"/>
  <c r="AJ25" i="9"/>
  <c r="AI25" i="9"/>
  <c r="AH25" i="9"/>
  <c r="AG25" i="9"/>
  <c r="AF25" i="9"/>
  <c r="AE25" i="9"/>
  <c r="AD25" i="9"/>
  <c r="AC25" i="9"/>
  <c r="AB25" i="9"/>
  <c r="AA25" i="9"/>
  <c r="Z25" i="9"/>
  <c r="Y25" i="9"/>
  <c r="X25" i="9"/>
  <c r="W25" i="9"/>
  <c r="U25" i="9"/>
  <c r="S25" i="9"/>
  <c r="R25" i="9"/>
  <c r="Q25" i="9"/>
  <c r="P25" i="9"/>
  <c r="O25" i="9"/>
  <c r="N25" i="9"/>
  <c r="M25" i="9"/>
  <c r="L25" i="9"/>
  <c r="K25" i="9"/>
  <c r="J25" i="9"/>
  <c r="I25" i="9"/>
  <c r="H25" i="9"/>
  <c r="G25" i="9"/>
  <c r="F25" i="9"/>
  <c r="D25" i="9"/>
  <c r="B25" i="9"/>
  <c r="A25" i="9"/>
  <c r="E25" i="9" s="1"/>
  <c r="CD24" i="9"/>
  <c r="CC24" i="9"/>
  <c r="BY24" i="9"/>
  <c r="BX24" i="9"/>
  <c r="BW24" i="9"/>
  <c r="BV24" i="9"/>
  <c r="BU24" i="9"/>
  <c r="BT24" i="9"/>
  <c r="BS24" i="9"/>
  <c r="BR24" i="9"/>
  <c r="BP24" i="9"/>
  <c r="BO24" i="9"/>
  <c r="BN24" i="9"/>
  <c r="BM24" i="9"/>
  <c r="BL24" i="9"/>
  <c r="BK24" i="9"/>
  <c r="BJ24" i="9"/>
  <c r="BI24" i="9"/>
  <c r="BH24" i="9"/>
  <c r="BG24" i="9"/>
  <c r="BE24" i="9"/>
  <c r="BD24" i="9"/>
  <c r="BC24" i="9"/>
  <c r="BB24" i="9"/>
  <c r="BA24" i="9"/>
  <c r="AZ24" i="9"/>
  <c r="AY24" i="9"/>
  <c r="AX24" i="9"/>
  <c r="AV24" i="9"/>
  <c r="AU24" i="9"/>
  <c r="AT24" i="9"/>
  <c r="AS24" i="9"/>
  <c r="AQ24" i="9"/>
  <c r="AP24" i="9"/>
  <c r="AO24" i="9"/>
  <c r="AN24" i="9"/>
  <c r="AM24" i="9"/>
  <c r="AL24" i="9"/>
  <c r="AK24" i="9"/>
  <c r="AJ24" i="9"/>
  <c r="AI24" i="9"/>
  <c r="AH24" i="9"/>
  <c r="AG24" i="9"/>
  <c r="AF24" i="9"/>
  <c r="AE24" i="9"/>
  <c r="AD24" i="9"/>
  <c r="AC24" i="9"/>
  <c r="AB24" i="9"/>
  <c r="AA24" i="9"/>
  <c r="Z24" i="9"/>
  <c r="Y24" i="9"/>
  <c r="X24" i="9"/>
  <c r="W24" i="9"/>
  <c r="U24" i="9"/>
  <c r="S24" i="9"/>
  <c r="R24" i="9"/>
  <c r="Q24" i="9"/>
  <c r="P24" i="9"/>
  <c r="O24" i="9"/>
  <c r="N24" i="9"/>
  <c r="M24" i="9"/>
  <c r="L24" i="9"/>
  <c r="K24" i="9"/>
  <c r="J24" i="9"/>
  <c r="I24" i="9"/>
  <c r="H24" i="9"/>
  <c r="G24" i="9"/>
  <c r="F24" i="9"/>
  <c r="D24" i="9"/>
  <c r="B24" i="9"/>
  <c r="A24" i="9"/>
  <c r="CI24" i="9" s="1"/>
  <c r="CD23" i="9"/>
  <c r="CC23" i="9"/>
  <c r="BY23" i="9"/>
  <c r="BX23" i="9"/>
  <c r="BW23" i="9"/>
  <c r="BV23" i="9"/>
  <c r="BU23" i="9"/>
  <c r="BT23" i="9"/>
  <c r="BS23" i="9"/>
  <c r="BR23" i="9"/>
  <c r="BP23" i="9"/>
  <c r="BO23" i="9"/>
  <c r="BN23" i="9"/>
  <c r="BM23" i="9"/>
  <c r="BL23" i="9"/>
  <c r="BK23" i="9"/>
  <c r="BJ23" i="9"/>
  <c r="BI23" i="9"/>
  <c r="BH23" i="9"/>
  <c r="BG23" i="9"/>
  <c r="BE23" i="9"/>
  <c r="BD23" i="9"/>
  <c r="BC23" i="9"/>
  <c r="BB23" i="9"/>
  <c r="BA23" i="9"/>
  <c r="AZ23" i="9"/>
  <c r="AY23" i="9"/>
  <c r="AX23" i="9"/>
  <c r="AV23" i="9"/>
  <c r="AU23" i="9"/>
  <c r="AT23" i="9"/>
  <c r="AS23" i="9"/>
  <c r="AQ23" i="9"/>
  <c r="AP23" i="9"/>
  <c r="AO23" i="9"/>
  <c r="AN23" i="9"/>
  <c r="AM23" i="9"/>
  <c r="AL23" i="9"/>
  <c r="AK23" i="9"/>
  <c r="AJ23" i="9"/>
  <c r="AI23" i="9"/>
  <c r="AH23" i="9"/>
  <c r="AG23" i="9"/>
  <c r="AF23" i="9"/>
  <c r="AE23" i="9"/>
  <c r="AD23" i="9"/>
  <c r="AC23" i="9"/>
  <c r="AB23" i="9"/>
  <c r="AA23" i="9"/>
  <c r="Z23" i="9"/>
  <c r="Y23" i="9"/>
  <c r="X23" i="9"/>
  <c r="W23" i="9"/>
  <c r="U23" i="9"/>
  <c r="S23" i="9"/>
  <c r="R23" i="9"/>
  <c r="Q23" i="9"/>
  <c r="P23" i="9"/>
  <c r="O23" i="9"/>
  <c r="N23" i="9"/>
  <c r="M23" i="9"/>
  <c r="L23" i="9"/>
  <c r="K23" i="9"/>
  <c r="J23" i="9"/>
  <c r="I23" i="9"/>
  <c r="H23" i="9"/>
  <c r="G23" i="9"/>
  <c r="F23" i="9"/>
  <c r="D23" i="9"/>
  <c r="B23" i="9"/>
  <c r="A23" i="9"/>
  <c r="CI23" i="9" s="1"/>
  <c r="CD22" i="9"/>
  <c r="CC22" i="9"/>
  <c r="BY22" i="9"/>
  <c r="BX22" i="9"/>
  <c r="BW22" i="9"/>
  <c r="BV22" i="9"/>
  <c r="BU22" i="9"/>
  <c r="BT22" i="9"/>
  <c r="BS22" i="9"/>
  <c r="BR22" i="9"/>
  <c r="BP22" i="9"/>
  <c r="BO22" i="9"/>
  <c r="BN22" i="9"/>
  <c r="BM22" i="9"/>
  <c r="BL22" i="9"/>
  <c r="BK22" i="9"/>
  <c r="BJ22" i="9"/>
  <c r="BI22" i="9"/>
  <c r="BH22" i="9"/>
  <c r="BG22" i="9"/>
  <c r="BE22" i="9"/>
  <c r="BD22" i="9"/>
  <c r="BC22" i="9"/>
  <c r="BB22" i="9"/>
  <c r="BA22" i="9"/>
  <c r="AZ22" i="9"/>
  <c r="AY22" i="9"/>
  <c r="AX22" i="9"/>
  <c r="AV22" i="9"/>
  <c r="AU22" i="9"/>
  <c r="AT22" i="9"/>
  <c r="AS22" i="9"/>
  <c r="AQ22" i="9"/>
  <c r="AP22" i="9"/>
  <c r="AO22" i="9"/>
  <c r="AN22" i="9"/>
  <c r="AM22" i="9"/>
  <c r="AL22" i="9"/>
  <c r="AK22" i="9"/>
  <c r="AJ22" i="9"/>
  <c r="AI22" i="9"/>
  <c r="AH22" i="9"/>
  <c r="AG22" i="9"/>
  <c r="AF22" i="9"/>
  <c r="AE22" i="9"/>
  <c r="AD22" i="9"/>
  <c r="AC22" i="9"/>
  <c r="AB22" i="9"/>
  <c r="AA22" i="9"/>
  <c r="Z22" i="9"/>
  <c r="Y22" i="9"/>
  <c r="X22" i="9"/>
  <c r="W22" i="9"/>
  <c r="U22" i="9"/>
  <c r="S22" i="9"/>
  <c r="R22" i="9"/>
  <c r="Q22" i="9"/>
  <c r="P22" i="9"/>
  <c r="O22" i="9"/>
  <c r="N22" i="9"/>
  <c r="M22" i="9"/>
  <c r="L22" i="9"/>
  <c r="K22" i="9"/>
  <c r="J22" i="9"/>
  <c r="I22" i="9"/>
  <c r="H22" i="9"/>
  <c r="G22" i="9"/>
  <c r="F22" i="9"/>
  <c r="D22" i="9"/>
  <c r="B22" i="9"/>
  <c r="A22" i="9"/>
  <c r="CG22" i="9" s="1"/>
  <c r="CD21" i="9"/>
  <c r="CC21" i="9"/>
  <c r="BY21" i="9"/>
  <c r="BX21" i="9"/>
  <c r="BW21" i="9"/>
  <c r="BV21" i="9"/>
  <c r="BU21" i="9"/>
  <c r="BT21" i="9"/>
  <c r="BS21" i="9"/>
  <c r="BR21" i="9"/>
  <c r="BP21" i="9"/>
  <c r="BO21" i="9"/>
  <c r="BN21" i="9"/>
  <c r="BM21" i="9"/>
  <c r="BL21" i="9"/>
  <c r="BK21" i="9"/>
  <c r="BJ21" i="9"/>
  <c r="BI21" i="9"/>
  <c r="BH21" i="9"/>
  <c r="BG21" i="9"/>
  <c r="BE21" i="9"/>
  <c r="BD21" i="9"/>
  <c r="BC21" i="9"/>
  <c r="BB21" i="9"/>
  <c r="BA21" i="9"/>
  <c r="AZ21" i="9"/>
  <c r="AY21" i="9"/>
  <c r="AX21" i="9"/>
  <c r="AV21" i="9"/>
  <c r="AU21" i="9"/>
  <c r="AT21" i="9"/>
  <c r="AS21" i="9"/>
  <c r="AQ21" i="9"/>
  <c r="AP21" i="9"/>
  <c r="AO21" i="9"/>
  <c r="AN21" i="9"/>
  <c r="AM21" i="9"/>
  <c r="AL21" i="9"/>
  <c r="AK21" i="9"/>
  <c r="AJ21" i="9"/>
  <c r="AI21" i="9"/>
  <c r="AH21" i="9"/>
  <c r="AG21" i="9"/>
  <c r="AF21" i="9"/>
  <c r="AE21" i="9"/>
  <c r="AD21" i="9"/>
  <c r="AC21" i="9"/>
  <c r="AB21" i="9"/>
  <c r="AA21" i="9"/>
  <c r="Z21" i="9"/>
  <c r="Y21" i="9"/>
  <c r="X21" i="9"/>
  <c r="W21" i="9"/>
  <c r="U21" i="9"/>
  <c r="S21" i="9"/>
  <c r="R21" i="9"/>
  <c r="Q21" i="9"/>
  <c r="P21" i="9"/>
  <c r="O21" i="9"/>
  <c r="N21" i="9"/>
  <c r="M21" i="9"/>
  <c r="L21" i="9"/>
  <c r="K21" i="9"/>
  <c r="J21" i="9"/>
  <c r="I21" i="9"/>
  <c r="H21" i="9"/>
  <c r="G21" i="9"/>
  <c r="F21" i="9"/>
  <c r="D21" i="9"/>
  <c r="B21" i="9"/>
  <c r="A21" i="9"/>
  <c r="E21" i="9" s="1"/>
  <c r="CD20" i="9"/>
  <c r="CC20" i="9"/>
  <c r="BY20" i="9"/>
  <c r="BX20" i="9"/>
  <c r="BW20" i="9"/>
  <c r="BV20" i="9"/>
  <c r="BU20" i="9"/>
  <c r="BT20" i="9"/>
  <c r="BS20" i="9"/>
  <c r="BR20" i="9"/>
  <c r="BP20" i="9"/>
  <c r="BO20" i="9"/>
  <c r="BN20" i="9"/>
  <c r="BM20" i="9"/>
  <c r="BL20" i="9"/>
  <c r="BK20" i="9"/>
  <c r="BJ20" i="9"/>
  <c r="BI20" i="9"/>
  <c r="BH20" i="9"/>
  <c r="BG20" i="9"/>
  <c r="BE20" i="9"/>
  <c r="BD20" i="9"/>
  <c r="BC20" i="9"/>
  <c r="BB20" i="9"/>
  <c r="BA20" i="9"/>
  <c r="AZ20" i="9"/>
  <c r="AY20" i="9"/>
  <c r="AX20" i="9"/>
  <c r="AV20" i="9"/>
  <c r="AU20" i="9"/>
  <c r="AT20" i="9"/>
  <c r="AS20" i="9"/>
  <c r="AQ20" i="9"/>
  <c r="AP20" i="9"/>
  <c r="AO20" i="9"/>
  <c r="AN20" i="9"/>
  <c r="AM20" i="9"/>
  <c r="AL20" i="9"/>
  <c r="AK20" i="9"/>
  <c r="AJ20" i="9"/>
  <c r="AI20" i="9"/>
  <c r="AH20" i="9"/>
  <c r="AG20" i="9"/>
  <c r="AF20" i="9"/>
  <c r="AE20" i="9"/>
  <c r="AD20" i="9"/>
  <c r="AC20" i="9"/>
  <c r="AB20" i="9"/>
  <c r="AA20" i="9"/>
  <c r="Z20" i="9"/>
  <c r="Y20" i="9"/>
  <c r="X20" i="9"/>
  <c r="W20" i="9"/>
  <c r="U20" i="9"/>
  <c r="S20" i="9"/>
  <c r="R20" i="9"/>
  <c r="Q20" i="9"/>
  <c r="P20" i="9"/>
  <c r="O20" i="9"/>
  <c r="N20" i="9"/>
  <c r="M20" i="9"/>
  <c r="L20" i="9"/>
  <c r="K20" i="9"/>
  <c r="J20" i="9"/>
  <c r="I20" i="9"/>
  <c r="H20" i="9"/>
  <c r="G20" i="9"/>
  <c r="F20" i="9"/>
  <c r="D20" i="9"/>
  <c r="B20" i="9"/>
  <c r="A20" i="9"/>
  <c r="CI20" i="9" s="1"/>
  <c r="E37" i="9" l="1"/>
  <c r="BF52" i="9"/>
  <c r="AR61" i="9"/>
  <c r="BF59" i="9"/>
  <c r="AR27" i="9"/>
  <c r="BF65" i="9"/>
  <c r="CL33" i="9"/>
  <c r="BF98" i="9"/>
  <c r="AR50" i="9"/>
  <c r="AR100" i="9"/>
  <c r="AR106" i="9"/>
  <c r="AR58" i="9"/>
  <c r="CL37" i="9"/>
  <c r="BF55" i="9"/>
  <c r="BZ82" i="9"/>
  <c r="CL52" i="9"/>
  <c r="E68" i="9"/>
  <c r="AR72" i="9"/>
  <c r="CH73" i="9"/>
  <c r="CL85" i="9"/>
  <c r="AW89" i="9"/>
  <c r="CL93" i="9"/>
  <c r="AR96" i="9"/>
  <c r="CL96" i="9"/>
  <c r="BZ96" i="9"/>
  <c r="CA96" i="9" s="1"/>
  <c r="CL59" i="9"/>
  <c r="BZ22" i="9"/>
  <c r="CB22" i="9" s="1"/>
  <c r="CI37" i="9"/>
  <c r="AR70" i="9"/>
  <c r="AW75" i="9"/>
  <c r="E76" i="9"/>
  <c r="BZ75" i="9"/>
  <c r="CA75" i="9" s="1"/>
  <c r="AW25" i="9"/>
  <c r="BF39" i="9"/>
  <c r="CI43" i="9"/>
  <c r="BF48" i="9"/>
  <c r="CL49" i="9"/>
  <c r="CH94" i="9"/>
  <c r="AR23" i="9"/>
  <c r="AR80" i="9"/>
  <c r="AP15" i="9"/>
  <c r="AR35" i="9"/>
  <c r="CF37" i="9"/>
  <c r="CL47" i="9"/>
  <c r="BF47" i="9"/>
  <c r="BF62" i="9"/>
  <c r="CE65" i="9"/>
  <c r="BF72" i="9"/>
  <c r="CI79" i="9"/>
  <c r="BF83" i="9"/>
  <c r="AR88" i="9"/>
  <c r="CL88" i="9"/>
  <c r="BZ88" i="9"/>
  <c r="CH90" i="9"/>
  <c r="E99" i="9"/>
  <c r="CL101" i="9"/>
  <c r="BF109" i="9"/>
  <c r="CL27" i="9"/>
  <c r="BF30" i="9"/>
  <c r="AW35" i="9"/>
  <c r="AW37" i="9"/>
  <c r="E43" i="9"/>
  <c r="BZ53" i="9"/>
  <c r="CB53" i="9" s="1"/>
  <c r="E58" i="9"/>
  <c r="E97" i="9"/>
  <c r="BF20" i="9"/>
  <c r="CK21" i="9"/>
  <c r="BZ36" i="9"/>
  <c r="CB36" i="9" s="1"/>
  <c r="CF49" i="9"/>
  <c r="BF60" i="9"/>
  <c r="BZ67" i="9"/>
  <c r="CB67" i="9" s="1"/>
  <c r="BF70" i="9"/>
  <c r="AR74" i="9"/>
  <c r="AW78" i="9"/>
  <c r="CH86" i="9"/>
  <c r="CI99" i="9"/>
  <c r="BF35" i="9"/>
  <c r="BK15" i="9"/>
  <c r="BT15" i="9"/>
  <c r="CI49" i="9"/>
  <c r="CL55" i="9"/>
  <c r="BF56" i="9"/>
  <c r="BF69" i="9"/>
  <c r="AW85" i="9"/>
  <c r="AR101" i="9"/>
  <c r="BZ103" i="9"/>
  <c r="CA103" i="9" s="1"/>
  <c r="CH43" i="9"/>
  <c r="AR93" i="9"/>
  <c r="BF24" i="9"/>
  <c r="CI31" i="9"/>
  <c r="BF40" i="9"/>
  <c r="E66" i="9"/>
  <c r="BF68" i="9"/>
  <c r="AW73" i="9"/>
  <c r="CL90" i="9"/>
  <c r="E91" i="9"/>
  <c r="AW101" i="9"/>
  <c r="CF101" i="9"/>
  <c r="AW108" i="9"/>
  <c r="CL20" i="9"/>
  <c r="BF21" i="9"/>
  <c r="CF28" i="9"/>
  <c r="BZ29" i="9"/>
  <c r="CB29" i="9" s="1"/>
  <c r="CI30" i="9"/>
  <c r="CL35" i="9"/>
  <c r="CK40" i="9"/>
  <c r="AW45" i="9"/>
  <c r="CI50" i="9"/>
  <c r="CK51" i="9"/>
  <c r="CH64" i="9"/>
  <c r="CF70" i="9"/>
  <c r="CK72" i="9"/>
  <c r="CH72" i="9"/>
  <c r="CL74" i="9"/>
  <c r="CF77" i="9"/>
  <c r="AW84" i="9"/>
  <c r="CE84" i="9"/>
  <c r="CK94" i="9"/>
  <c r="CL107" i="9"/>
  <c r="AR108" i="9"/>
  <c r="H15" i="9"/>
  <c r="Z15" i="9"/>
  <c r="AZ15" i="9"/>
  <c r="BI15" i="9"/>
  <c r="CK27" i="9"/>
  <c r="AW30" i="9"/>
  <c r="CH31" i="9"/>
  <c r="AR33" i="9"/>
  <c r="AR34" i="9"/>
  <c r="CK59" i="9"/>
  <c r="AW71" i="9"/>
  <c r="CE73" i="9"/>
  <c r="CH77" i="9"/>
  <c r="CI84" i="9"/>
  <c r="CF85" i="9"/>
  <c r="CL86" i="9"/>
  <c r="BZ86" i="9"/>
  <c r="CA86" i="9" s="1"/>
  <c r="CL89" i="9"/>
  <c r="CI94" i="9"/>
  <c r="CH95" i="9"/>
  <c r="BF96" i="9"/>
  <c r="CL97" i="9"/>
  <c r="BF97" i="9"/>
  <c r="AW110" i="9"/>
  <c r="E100" i="9"/>
  <c r="E103" i="9"/>
  <c r="CC15" i="9"/>
  <c r="CE25" i="9"/>
  <c r="E30" i="9"/>
  <c r="BZ33" i="9"/>
  <c r="CB33" i="9" s="1"/>
  <c r="AW34" i="9"/>
  <c r="CL42" i="9"/>
  <c r="BF43" i="9"/>
  <c r="E50" i="9"/>
  <c r="BF57" i="9"/>
  <c r="BF58" i="9"/>
  <c r="E62" i="9"/>
  <c r="BF63" i="9"/>
  <c r="CH65" i="9"/>
  <c r="BF67" i="9"/>
  <c r="E70" i="9"/>
  <c r="E72" i="9"/>
  <c r="CI73" i="9"/>
  <c r="E77" i="9"/>
  <c r="BZ77" i="9"/>
  <c r="CB77" i="9" s="1"/>
  <c r="CL81" i="9"/>
  <c r="E84" i="9"/>
  <c r="CK85" i="9"/>
  <c r="E93" i="9"/>
  <c r="CE96" i="9"/>
  <c r="J15" i="9"/>
  <c r="E31" i="9"/>
  <c r="CL36" i="9"/>
  <c r="E44" i="9"/>
  <c r="CL46" i="9"/>
  <c r="CL62" i="9"/>
  <c r="E65" i="9"/>
  <c r="CI65" i="9"/>
  <c r="BZ72" i="9"/>
  <c r="CA72" i="9" s="1"/>
  <c r="E73" i="9"/>
  <c r="AR81" i="9"/>
  <c r="CL84" i="9"/>
  <c r="CI96" i="9"/>
  <c r="AR97" i="9"/>
  <c r="CI98" i="9"/>
  <c r="AR99" i="9"/>
  <c r="BZ99" i="9"/>
  <c r="CB99" i="9" s="1"/>
  <c r="CL109" i="9"/>
  <c r="BF110" i="9"/>
  <c r="BF29" i="9"/>
  <c r="CL31" i="9"/>
  <c r="BF31" i="9"/>
  <c r="E34" i="9"/>
  <c r="CE35" i="9"/>
  <c r="AR42" i="9"/>
  <c r="BZ42" i="9"/>
  <c r="CB42" i="9" s="1"/>
  <c r="BF44" i="9"/>
  <c r="CL45" i="9"/>
  <c r="BZ57" i="9"/>
  <c r="CB57" i="9" s="1"/>
  <c r="CL65" i="9"/>
  <c r="CG66" i="9"/>
  <c r="AR69" i="9"/>
  <c r="CL71" i="9"/>
  <c r="AW74" i="9"/>
  <c r="CH75" i="9"/>
  <c r="CL78" i="9"/>
  <c r="AW81" i="9"/>
  <c r="CH82" i="9"/>
  <c r="AW90" i="9"/>
  <c r="CH91" i="9"/>
  <c r="BF95" i="9"/>
  <c r="CF99" i="9"/>
  <c r="CL104" i="9"/>
  <c r="BF108" i="9"/>
  <c r="B10" i="9"/>
  <c r="AL15" i="9"/>
  <c r="AU15" i="9"/>
  <c r="BF34" i="9"/>
  <c r="E35" i="9"/>
  <c r="CH35" i="9"/>
  <c r="BZ41" i="9"/>
  <c r="CB41" i="9" s="1"/>
  <c r="CK42" i="9"/>
  <c r="CE43" i="9"/>
  <c r="AR46" i="9"/>
  <c r="AW47" i="9"/>
  <c r="CK47" i="9"/>
  <c r="CH49" i="9"/>
  <c r="AR53" i="9"/>
  <c r="AR54" i="9"/>
  <c r="AW56" i="9"/>
  <c r="CF56" i="9"/>
  <c r="CI58" i="9"/>
  <c r="CF59" i="9"/>
  <c r="AR62" i="9"/>
  <c r="AR64" i="9"/>
  <c r="BZ64" i="9"/>
  <c r="CA64" i="9" s="1"/>
  <c r="CH68" i="9"/>
  <c r="CE69" i="9"/>
  <c r="CI75" i="9"/>
  <c r="AR76" i="9"/>
  <c r="BZ76" i="9"/>
  <c r="CA76" i="9" s="1"/>
  <c r="CI82" i="9"/>
  <c r="CH83" i="9"/>
  <c r="BF84" i="9"/>
  <c r="E87" i="9"/>
  <c r="E88" i="9"/>
  <c r="E89" i="9"/>
  <c r="CI91" i="9"/>
  <c r="CH92" i="9"/>
  <c r="E96" i="9"/>
  <c r="AW97" i="9"/>
  <c r="CH104" i="9"/>
  <c r="I15" i="9"/>
  <c r="CI34" i="9"/>
  <c r="CI95" i="9"/>
  <c r="E20" i="9"/>
  <c r="W15" i="9"/>
  <c r="AM15" i="9"/>
  <c r="BV15" i="9"/>
  <c r="E24" i="9"/>
  <c r="BF25" i="9"/>
  <c r="BF32" i="9"/>
  <c r="CL38" i="9"/>
  <c r="BZ51" i="9"/>
  <c r="CB51" i="9" s="1"/>
  <c r="CI59" i="9"/>
  <c r="CF60" i="9"/>
  <c r="BZ61" i="9"/>
  <c r="CB61" i="9" s="1"/>
  <c r="CF63" i="9"/>
  <c r="CF64" i="9"/>
  <c r="CK66" i="9"/>
  <c r="AW69" i="9"/>
  <c r="CI69" i="9"/>
  <c r="CF76" i="9"/>
  <c r="CI83" i="9"/>
  <c r="BF87" i="9"/>
  <c r="BZ87" i="9"/>
  <c r="CA87" i="9" s="1"/>
  <c r="CI92" i="9"/>
  <c r="CH100" i="9"/>
  <c r="BZ110" i="9"/>
  <c r="CB110" i="9" s="1"/>
  <c r="BZ39" i="9"/>
  <c r="CB39" i="9" s="1"/>
  <c r="CF39" i="9"/>
  <c r="CG42" i="9"/>
  <c r="CF42" i="9"/>
  <c r="CH42" i="9"/>
  <c r="CK44" i="9"/>
  <c r="CE39" i="9"/>
  <c r="AR22" i="9"/>
  <c r="CK28" i="9"/>
  <c r="AW28" i="9"/>
  <c r="G15" i="9"/>
  <c r="CF21" i="9"/>
  <c r="AF15" i="9"/>
  <c r="CL24" i="9"/>
  <c r="CI28" i="9"/>
  <c r="E28" i="9"/>
  <c r="CH28" i="9"/>
  <c r="AR36" i="9"/>
  <c r="CI42" i="9"/>
  <c r="CG39" i="9"/>
  <c r="CH39" i="9"/>
  <c r="AD15" i="9"/>
  <c r="CE21" i="9"/>
  <c r="Q15" i="9"/>
  <c r="AW21" i="9"/>
  <c r="BE15" i="9"/>
  <c r="CG23" i="9"/>
  <c r="CF23" i="9"/>
  <c r="BZ23" i="9"/>
  <c r="CA23" i="9" s="1"/>
  <c r="CE23" i="9"/>
  <c r="E27" i="9"/>
  <c r="AW36" i="9"/>
  <c r="E39" i="9"/>
  <c r="AW39" i="9"/>
  <c r="BF51" i="9"/>
  <c r="BR15" i="9"/>
  <c r="AG15" i="9"/>
  <c r="AX15" i="9"/>
  <c r="CL21" i="9"/>
  <c r="BN15" i="9"/>
  <c r="CH23" i="9"/>
  <c r="O15" i="9"/>
  <c r="Y15" i="9"/>
  <c r="AO15" i="9"/>
  <c r="CL25" i="9"/>
  <c r="BZ31" i="9"/>
  <c r="CA31" i="9" s="1"/>
  <c r="CL39" i="9"/>
  <c r="E42" i="9"/>
  <c r="BZ43" i="9"/>
  <c r="CB43" i="9" s="1"/>
  <c r="CL51" i="9"/>
  <c r="CG32" i="9"/>
  <c r="CI32" i="9"/>
  <c r="CF32" i="9"/>
  <c r="CE32" i="9"/>
  <c r="AW32" i="9"/>
  <c r="CH32" i="9"/>
  <c r="AW33" i="9"/>
  <c r="BF41" i="9"/>
  <c r="CI27" i="9"/>
  <c r="AH15" i="9"/>
  <c r="S15" i="9"/>
  <c r="BC15" i="9"/>
  <c r="E23" i="9"/>
  <c r="AE15" i="9"/>
  <c r="BZ34" i="9"/>
  <c r="CB34" i="9" s="1"/>
  <c r="CL41" i="9"/>
  <c r="CG46" i="9"/>
  <c r="CI46" i="9"/>
  <c r="CH46" i="9"/>
  <c r="E46" i="9"/>
  <c r="B8" i="9"/>
  <c r="P15" i="9"/>
  <c r="K15" i="9"/>
  <c r="BZ20" i="9"/>
  <c r="CB20" i="9" s="1"/>
  <c r="CK20" i="9"/>
  <c r="BH15" i="9"/>
  <c r="BP15" i="9"/>
  <c r="BY15" i="9"/>
  <c r="CL23" i="9"/>
  <c r="BF23" i="9"/>
  <c r="CE24" i="9"/>
  <c r="AR29" i="9"/>
  <c r="BZ38" i="9"/>
  <c r="CA38" i="9" s="1"/>
  <c r="CL43" i="9"/>
  <c r="E52" i="9"/>
  <c r="CF52" i="9"/>
  <c r="CE52" i="9"/>
  <c r="CE48" i="9"/>
  <c r="CE51" i="9"/>
  <c r="CK56" i="9"/>
  <c r="CL58" i="9"/>
  <c r="CE67" i="9"/>
  <c r="CI71" i="9"/>
  <c r="CA82" i="9"/>
  <c r="CL94" i="9"/>
  <c r="CE108" i="9"/>
  <c r="X15" i="9"/>
  <c r="AN15" i="9"/>
  <c r="BF27" i="9"/>
  <c r="CL30" i="9"/>
  <c r="AW31" i="9"/>
  <c r="CK34" i="9"/>
  <c r="CF34" i="9"/>
  <c r="CK37" i="9"/>
  <c r="AW43" i="9"/>
  <c r="BF45" i="9"/>
  <c r="BZ45" i="9"/>
  <c r="CA45" i="9" s="1"/>
  <c r="BZ47" i="9"/>
  <c r="CB47" i="9" s="1"/>
  <c r="CE47" i="9"/>
  <c r="CK48" i="9"/>
  <c r="CF48" i="9"/>
  <c r="BZ49" i="9"/>
  <c r="CA49" i="9" s="1"/>
  <c r="CF51" i="9"/>
  <c r="CI54" i="9"/>
  <c r="BZ55" i="9"/>
  <c r="CA55" i="9" s="1"/>
  <c r="CL56" i="9"/>
  <c r="CK60" i="9"/>
  <c r="E64" i="9"/>
  <c r="AW65" i="9"/>
  <c r="CF67" i="9"/>
  <c r="E69" i="9"/>
  <c r="CH69" i="9"/>
  <c r="BF71" i="9"/>
  <c r="CF72" i="9"/>
  <c r="CL75" i="9"/>
  <c r="AW76" i="9"/>
  <c r="CI77" i="9"/>
  <c r="CF81" i="9"/>
  <c r="CL82" i="9"/>
  <c r="E83" i="9"/>
  <c r="E85" i="9"/>
  <c r="CF86" i="9"/>
  <c r="CE88" i="9"/>
  <c r="BF89" i="9"/>
  <c r="CI90" i="9"/>
  <c r="E92" i="9"/>
  <c r="CF93" i="9"/>
  <c r="E95" i="9"/>
  <c r="CK102" i="9"/>
  <c r="CF102" i="9"/>
  <c r="CF108" i="9"/>
  <c r="E110" i="9"/>
  <c r="CF47" i="9"/>
  <c r="E48" i="9"/>
  <c r="AW51" i="9"/>
  <c r="CI51" i="9"/>
  <c r="CE55" i="9"/>
  <c r="BZ59" i="9"/>
  <c r="CA59" i="9" s="1"/>
  <c r="CL60" i="9"/>
  <c r="CH67" i="9"/>
  <c r="CL70" i="9"/>
  <c r="BF77" i="9"/>
  <c r="BZ79" i="9"/>
  <c r="CB79" i="9" s="1"/>
  <c r="CK81" i="9"/>
  <c r="BZ83" i="9"/>
  <c r="CA83" i="9" s="1"/>
  <c r="CH88" i="9"/>
  <c r="BZ95" i="9"/>
  <c r="CA95" i="9" s="1"/>
  <c r="BZ98" i="9"/>
  <c r="CA98" i="9" s="1"/>
  <c r="E101" i="9"/>
  <c r="CH102" i="9"/>
  <c r="E104" i="9"/>
  <c r="CI108" i="9"/>
  <c r="CL110" i="9"/>
  <c r="BM15" i="9"/>
  <c r="R15" i="9"/>
  <c r="T15" i="9" s="1"/>
  <c r="AB15" i="9"/>
  <c r="AJ15" i="9"/>
  <c r="BA15" i="9"/>
  <c r="CK24" i="9"/>
  <c r="BD15" i="9"/>
  <c r="BL15" i="9"/>
  <c r="BU15" i="9"/>
  <c r="BF28" i="9"/>
  <c r="AR30" i="9"/>
  <c r="BZ30" i="9"/>
  <c r="CB30" i="9" s="1"/>
  <c r="BZ32" i="9"/>
  <c r="CB32" i="9" s="1"/>
  <c r="CH37" i="9"/>
  <c r="CK41" i="9"/>
  <c r="CH41" i="9"/>
  <c r="CF43" i="9"/>
  <c r="CL44" i="9"/>
  <c r="E47" i="9"/>
  <c r="CH47" i="9"/>
  <c r="CL48" i="9"/>
  <c r="AW49" i="9"/>
  <c r="BF50" i="9"/>
  <c r="E54" i="9"/>
  <c r="CF55" i="9"/>
  <c r="CE59" i="9"/>
  <c r="CK63" i="9"/>
  <c r="BZ65" i="9"/>
  <c r="CB65" i="9" s="1"/>
  <c r="CF65" i="9"/>
  <c r="CL66" i="9"/>
  <c r="CI67" i="9"/>
  <c r="AR68" i="9"/>
  <c r="CL69" i="9"/>
  <c r="BF73" i="9"/>
  <c r="CK74" i="9"/>
  <c r="CK75" i="9"/>
  <c r="CH76" i="9"/>
  <c r="CL77" i="9"/>
  <c r="CK78" i="9"/>
  <c r="E80" i="9"/>
  <c r="E81" i="9"/>
  <c r="CF82" i="9"/>
  <c r="CH84" i="9"/>
  <c r="BF85" i="9"/>
  <c r="CI86" i="9"/>
  <c r="AR87" i="9"/>
  <c r="CI88" i="9"/>
  <c r="AR89" i="9"/>
  <c r="BF90" i="9"/>
  <c r="CF91" i="9"/>
  <c r="CF94" i="9"/>
  <c r="CH96" i="9"/>
  <c r="CL98" i="9"/>
  <c r="CH99" i="9"/>
  <c r="BF100" i="9"/>
  <c r="BZ102" i="9"/>
  <c r="CA102" i="9" s="1"/>
  <c r="CI102" i="9"/>
  <c r="BF106" i="9"/>
  <c r="BF107" i="9"/>
  <c r="CL108" i="9"/>
  <c r="CK108" i="9"/>
  <c r="AW109" i="9"/>
  <c r="AV15" i="9"/>
  <c r="CK25" i="9"/>
  <c r="BZ26" i="9"/>
  <c r="CA26" i="9" s="1"/>
  <c r="CK30" i="9"/>
  <c r="BF33" i="9"/>
  <c r="CK35" i="9"/>
  <c r="BZ35" i="9"/>
  <c r="CA35" i="9" s="1"/>
  <c r="BF36" i="9"/>
  <c r="BZ37" i="9"/>
  <c r="CA37" i="9" s="1"/>
  <c r="CI47" i="9"/>
  <c r="CL50" i="9"/>
  <c r="AW52" i="9"/>
  <c r="BF53" i="9"/>
  <c r="CK55" i="9"/>
  <c r="CI55" i="9"/>
  <c r="AW62" i="9"/>
  <c r="CE63" i="9"/>
  <c r="BZ68" i="9"/>
  <c r="CA68" i="9" s="1"/>
  <c r="BZ70" i="9"/>
  <c r="CB70" i="9" s="1"/>
  <c r="CK71" i="9"/>
  <c r="BZ71" i="9"/>
  <c r="CA71" i="9" s="1"/>
  <c r="CK73" i="9"/>
  <c r="CL73" i="9"/>
  <c r="CE79" i="9"/>
  <c r="BF80" i="9"/>
  <c r="CF87" i="9"/>
  <c r="BF92" i="9"/>
  <c r="CL100" i="9"/>
  <c r="BF101" i="9"/>
  <c r="CE109" i="9"/>
  <c r="CE71" i="9"/>
  <c r="CE75" i="9"/>
  <c r="CF79" i="9"/>
  <c r="CL80" i="9"/>
  <c r="BF81" i="9"/>
  <c r="AR83" i="9"/>
  <c r="AR85" i="9"/>
  <c r="CH87" i="9"/>
  <c r="CA88" i="9"/>
  <c r="BF88" i="9"/>
  <c r="CF89" i="9"/>
  <c r="AR92" i="9"/>
  <c r="CL92" i="9"/>
  <c r="BF93" i="9"/>
  <c r="BZ94" i="9"/>
  <c r="CA94" i="9" s="1"/>
  <c r="CK97" i="9"/>
  <c r="BF99" i="9"/>
  <c r="AW100" i="9"/>
  <c r="BZ100" i="9"/>
  <c r="CB100" i="9" s="1"/>
  <c r="CE100" i="9"/>
  <c r="BF102" i="9"/>
  <c r="CF103" i="9"/>
  <c r="AR104" i="9"/>
  <c r="BF104" i="9"/>
  <c r="BZ106" i="9"/>
  <c r="CB106" i="9" s="1"/>
  <c r="AR107" i="9"/>
  <c r="BZ107" i="9"/>
  <c r="CA107" i="9" s="1"/>
  <c r="CH109" i="9"/>
  <c r="CD15" i="9"/>
  <c r="CF25" i="9"/>
  <c r="CL28" i="9"/>
  <c r="CL29" i="9"/>
  <c r="CF31" i="9"/>
  <c r="CL32" i="9"/>
  <c r="CL34" i="9"/>
  <c r="BF37" i="9"/>
  <c r="AW38" i="9"/>
  <c r="CH38" i="9"/>
  <c r="AW40" i="9"/>
  <c r="BZ44" i="9"/>
  <c r="CB44" i="9" s="1"/>
  <c r="CK46" i="9"/>
  <c r="BZ46" i="9"/>
  <c r="CA46" i="9" s="1"/>
  <c r="BF49" i="9"/>
  <c r="CG50" i="9"/>
  <c r="BF54" i="9"/>
  <c r="CE56" i="9"/>
  <c r="AW60" i="9"/>
  <c r="BF61" i="9"/>
  <c r="AW64" i="9"/>
  <c r="BZ66" i="9"/>
  <c r="CB66" i="9" s="1"/>
  <c r="CL67" i="9"/>
  <c r="CK68" i="9"/>
  <c r="CF71" i="9"/>
  <c r="CL72" i="9"/>
  <c r="CF73" i="9"/>
  <c r="BF74" i="9"/>
  <c r="CF75" i="9"/>
  <c r="CE77" i="9"/>
  <c r="BF78" i="9"/>
  <c r="CH79" i="9"/>
  <c r="AW80" i="9"/>
  <c r="BZ80" i="9"/>
  <c r="CA80" i="9" s="1"/>
  <c r="CE80" i="9"/>
  <c r="CF83" i="9"/>
  <c r="CI87" i="9"/>
  <c r="CB88" i="9"/>
  <c r="CK89" i="9"/>
  <c r="CK90" i="9"/>
  <c r="BZ92" i="9"/>
  <c r="CB92" i="9" s="1"/>
  <c r="CE92" i="9"/>
  <c r="AW94" i="9"/>
  <c r="CF95" i="9"/>
  <c r="CK98" i="9"/>
  <c r="CF98" i="9"/>
  <c r="CL102" i="9"/>
  <c r="CH103" i="9"/>
  <c r="AW106" i="9"/>
  <c r="CK110" i="9"/>
  <c r="CK52" i="9"/>
  <c r="CL54" i="9"/>
  <c r="AR57" i="9"/>
  <c r="CE60" i="9"/>
  <c r="CL63" i="9"/>
  <c r="BZ63" i="9"/>
  <c r="CA63" i="9" s="1"/>
  <c r="CK67" i="9"/>
  <c r="CH71" i="9"/>
  <c r="BZ73" i="9"/>
  <c r="CB73" i="9" s="1"/>
  <c r="CH80" i="9"/>
  <c r="AR84" i="9"/>
  <c r="CF90" i="9"/>
  <c r="BF91" i="9"/>
  <c r="BZ91" i="9"/>
  <c r="CA91" i="9" s="1"/>
  <c r="BF94" i="9"/>
  <c r="CH98" i="9"/>
  <c r="CK101" i="9"/>
  <c r="AW104" i="9"/>
  <c r="BZ104" i="9"/>
  <c r="CB104" i="9" s="1"/>
  <c r="CE104" i="9"/>
  <c r="CI107" i="9"/>
  <c r="BZ108" i="9"/>
  <c r="CA108" i="9" s="1"/>
  <c r="BZ109" i="9"/>
  <c r="CA109" i="9" s="1"/>
  <c r="CB23" i="9"/>
  <c r="AK15" i="9"/>
  <c r="AW24" i="9"/>
  <c r="CG26" i="9"/>
  <c r="BG15" i="9"/>
  <c r="BX15" i="9"/>
  <c r="AR94" i="9"/>
  <c r="AW26" i="9"/>
  <c r="CK26" i="9"/>
  <c r="AR40" i="9"/>
  <c r="AC15" i="9"/>
  <c r="CF61" i="9"/>
  <c r="CE61" i="9"/>
  <c r="E61" i="9"/>
  <c r="CI61" i="9"/>
  <c r="CH61" i="9"/>
  <c r="CG61" i="9"/>
  <c r="AW61" i="9"/>
  <c r="CK61" i="9"/>
  <c r="BO15" i="9"/>
  <c r="AW20" i="9"/>
  <c r="AA15" i="9"/>
  <c r="AI15" i="9"/>
  <c r="AQ15" i="9"/>
  <c r="AR21" i="9"/>
  <c r="CI26" i="9"/>
  <c r="BZ27" i="9"/>
  <c r="CE22" i="9"/>
  <c r="B5" i="9"/>
  <c r="E22" i="9"/>
  <c r="CI22" i="9"/>
  <c r="AW22" i="9"/>
  <c r="AS15" i="9"/>
  <c r="CK22" i="9"/>
  <c r="M15" i="9"/>
  <c r="AY15" i="9"/>
  <c r="B9" i="9"/>
  <c r="CF22" i="9"/>
  <c r="AR25" i="9"/>
  <c r="AR38" i="9"/>
  <c r="BW15" i="9"/>
  <c r="CH22" i="9"/>
  <c r="BZ25" i="9"/>
  <c r="CB25" i="9" s="1"/>
  <c r="BF26" i="9"/>
  <c r="CF33" i="9"/>
  <c r="CE33" i="9"/>
  <c r="E33" i="9"/>
  <c r="CI33" i="9"/>
  <c r="CH33" i="9"/>
  <c r="CF26" i="9"/>
  <c r="CE26" i="9"/>
  <c r="E26" i="9"/>
  <c r="CF57" i="9"/>
  <c r="CE57" i="9"/>
  <c r="E57" i="9"/>
  <c r="CI57" i="9"/>
  <c r="CH57" i="9"/>
  <c r="CG57" i="9"/>
  <c r="AW57" i="9"/>
  <c r="CK57" i="9"/>
  <c r="AW107" i="9"/>
  <c r="CK107" i="9"/>
  <c r="F15" i="9"/>
  <c r="N15" i="9"/>
  <c r="BS15" i="9"/>
  <c r="BB15" i="9"/>
  <c r="BJ15" i="9"/>
  <c r="BZ21" i="9"/>
  <c r="CA21" i="9" s="1"/>
  <c r="BF22" i="9"/>
  <c r="AW23" i="9"/>
  <c r="CK23" i="9"/>
  <c r="CL26" i="9"/>
  <c r="AW27" i="9"/>
  <c r="BZ28" i="9"/>
  <c r="CA28" i="9" s="1"/>
  <c r="CF29" i="9"/>
  <c r="CE29" i="9"/>
  <c r="E29" i="9"/>
  <c r="CI29" i="9"/>
  <c r="AW29" i="9"/>
  <c r="CK29" i="9"/>
  <c r="CK31" i="9"/>
  <c r="CI36" i="9"/>
  <c r="CG36" i="9"/>
  <c r="CF36" i="9"/>
  <c r="CE36" i="9"/>
  <c r="E36" i="9"/>
  <c r="CK39" i="9"/>
  <c r="CL40" i="9"/>
  <c r="CL22" i="9"/>
  <c r="D15" i="9"/>
  <c r="L15" i="9"/>
  <c r="U15" i="9"/>
  <c r="BZ24" i="9"/>
  <c r="CB24" i="9" s="1"/>
  <c r="AR26" i="9"/>
  <c r="CH29" i="9"/>
  <c r="CF53" i="9"/>
  <c r="CE53" i="9"/>
  <c r="E53" i="9"/>
  <c r="CI53" i="9"/>
  <c r="CH53" i="9"/>
  <c r="CG53" i="9"/>
  <c r="AW53" i="9"/>
  <c r="CK53" i="9"/>
  <c r="CI38" i="9"/>
  <c r="CI40" i="9"/>
  <c r="CH40" i="9"/>
  <c r="CK93" i="9"/>
  <c r="AW93" i="9"/>
  <c r="CG28" i="9"/>
  <c r="CE31" i="9"/>
  <c r="AR32" i="9"/>
  <c r="CF35" i="9"/>
  <c r="CK36" i="9"/>
  <c r="CE37" i="9"/>
  <c r="AR41" i="9"/>
  <c r="AR43" i="9"/>
  <c r="CE44" i="9"/>
  <c r="CF45" i="9"/>
  <c r="CI48" i="9"/>
  <c r="CH48" i="9"/>
  <c r="AR48" i="9"/>
  <c r="AR49" i="9"/>
  <c r="BZ50" i="9"/>
  <c r="AR73" i="9"/>
  <c r="AR75" i="9"/>
  <c r="CE20" i="9"/>
  <c r="CG21" i="9"/>
  <c r="CG25" i="9"/>
  <c r="CK38" i="9"/>
  <c r="CE41" i="9"/>
  <c r="E41" i="9"/>
  <c r="AW42" i="9"/>
  <c r="AW44" i="9"/>
  <c r="CF44" i="9"/>
  <c r="CG45" i="9"/>
  <c r="BF46" i="9"/>
  <c r="CE49" i="9"/>
  <c r="E49" i="9"/>
  <c r="CK49" i="9"/>
  <c r="BZ54" i="9"/>
  <c r="AW55" i="9"/>
  <c r="BZ58" i="9"/>
  <c r="AW59" i="9"/>
  <c r="BZ62" i="9"/>
  <c r="CB62" i="9" s="1"/>
  <c r="CB103" i="9"/>
  <c r="CF20" i="9"/>
  <c r="CH21" i="9"/>
  <c r="CF24" i="9"/>
  <c r="CH25" i="9"/>
  <c r="CE27" i="9"/>
  <c r="AR28" i="9"/>
  <c r="CE30" i="9"/>
  <c r="AR31" i="9"/>
  <c r="CK33" i="9"/>
  <c r="CE34" i="9"/>
  <c r="CI35" i="9"/>
  <c r="AR37" i="9"/>
  <c r="E38" i="9"/>
  <c r="AR39" i="9"/>
  <c r="E40" i="9"/>
  <c r="BZ40" i="9"/>
  <c r="CB40" i="9" s="1"/>
  <c r="CK43" i="9"/>
  <c r="CA44" i="9"/>
  <c r="CH45" i="9"/>
  <c r="AW50" i="9"/>
  <c r="CK50" i="9"/>
  <c r="AR52" i="9"/>
  <c r="CL53" i="9"/>
  <c r="AR56" i="9"/>
  <c r="CL57" i="9"/>
  <c r="AR60" i="9"/>
  <c r="CL61" i="9"/>
  <c r="CK70" i="9"/>
  <c r="AW70" i="9"/>
  <c r="AR78" i="9"/>
  <c r="CL79" i="9"/>
  <c r="AW92" i="9"/>
  <c r="CK92" i="9"/>
  <c r="AR20" i="9"/>
  <c r="CG20" i="9"/>
  <c r="CI21" i="9"/>
  <c r="AR24" i="9"/>
  <c r="CG24" i="9"/>
  <c r="CI25" i="9"/>
  <c r="CF27" i="9"/>
  <c r="CF30" i="9"/>
  <c r="CE40" i="9"/>
  <c r="BZ48" i="9"/>
  <c r="CA48" i="9" s="1"/>
  <c r="AW54" i="9"/>
  <c r="CK54" i="9"/>
  <c r="AW58" i="9"/>
  <c r="CK58" i="9"/>
  <c r="CK62" i="9"/>
  <c r="AR63" i="9"/>
  <c r="CA65" i="9"/>
  <c r="AR86" i="9"/>
  <c r="CL91" i="9"/>
  <c r="AR98" i="9"/>
  <c r="CH20" i="9"/>
  <c r="CH24" i="9"/>
  <c r="CG27" i="9"/>
  <c r="CG30" i="9"/>
  <c r="CK32" i="9"/>
  <c r="CG34" i="9"/>
  <c r="CF38" i="9"/>
  <c r="CF40" i="9"/>
  <c r="CF41" i="9"/>
  <c r="CI44" i="9"/>
  <c r="CH44" i="9"/>
  <c r="AR44" i="9"/>
  <c r="AR45" i="9"/>
  <c r="AR47" i="9"/>
  <c r="CL64" i="9"/>
  <c r="CK64" i="9"/>
  <c r="BZ69" i="9"/>
  <c r="CB69" i="9" s="1"/>
  <c r="CK77" i="9"/>
  <c r="AW77" i="9"/>
  <c r="CB82" i="9"/>
  <c r="AR82" i="9"/>
  <c r="CK86" i="9"/>
  <c r="AW86" i="9"/>
  <c r="AT15" i="9"/>
  <c r="BF38" i="9"/>
  <c r="CG38" i="9"/>
  <c r="CG40" i="9"/>
  <c r="AW41" i="9"/>
  <c r="CG41" i="9"/>
  <c r="BF42" i="9"/>
  <c r="CE45" i="9"/>
  <c r="E45" i="9"/>
  <c r="CK45" i="9"/>
  <c r="AW46" i="9"/>
  <c r="AW48" i="9"/>
  <c r="BZ52" i="9"/>
  <c r="CA52" i="9" s="1"/>
  <c r="BZ56" i="9"/>
  <c r="CA56" i="9" s="1"/>
  <c r="BZ60" i="9"/>
  <c r="CA60" i="9" s="1"/>
  <c r="CK79" i="9"/>
  <c r="AW79" i="9"/>
  <c r="CK82" i="9"/>
  <c r="AW82" i="9"/>
  <c r="BZ84" i="9"/>
  <c r="CB84" i="9" s="1"/>
  <c r="CG52" i="9"/>
  <c r="CG56" i="9"/>
  <c r="CG60" i="9"/>
  <c r="CG63" i="9"/>
  <c r="AR65" i="9"/>
  <c r="AW67" i="9"/>
  <c r="CI78" i="9"/>
  <c r="CH78" i="9"/>
  <c r="CE78" i="9"/>
  <c r="BZ90" i="9"/>
  <c r="CA90" i="9" s="1"/>
  <c r="BZ97" i="9"/>
  <c r="CA97" i="9" s="1"/>
  <c r="CL99" i="9"/>
  <c r="AW103" i="9"/>
  <c r="CK103" i="9"/>
  <c r="CL106" i="9"/>
  <c r="AR109" i="9"/>
  <c r="CH52" i="9"/>
  <c r="CH56" i="9"/>
  <c r="CH60" i="9"/>
  <c r="CE62" i="9"/>
  <c r="CH63" i="9"/>
  <c r="AR71" i="9"/>
  <c r="AR91" i="9"/>
  <c r="CL95" i="9"/>
  <c r="AW96" i="9"/>
  <c r="CK96" i="9"/>
  <c r="CE50" i="9"/>
  <c r="AR51" i="9"/>
  <c r="CG51" i="9"/>
  <c r="CI52" i="9"/>
  <c r="CE54" i="9"/>
  <c r="AR55" i="9"/>
  <c r="CG55" i="9"/>
  <c r="CI56" i="9"/>
  <c r="CE58" i="9"/>
  <c r="AR59" i="9"/>
  <c r="CG59" i="9"/>
  <c r="CI60" i="9"/>
  <c r="CF62" i="9"/>
  <c r="CI63" i="9"/>
  <c r="AW66" i="9"/>
  <c r="CL68" i="9"/>
  <c r="AW72" i="9"/>
  <c r="CI74" i="9"/>
  <c r="CH74" i="9"/>
  <c r="CE74" i="9"/>
  <c r="BZ78" i="9"/>
  <c r="CB78" i="9" s="1"/>
  <c r="CL83" i="9"/>
  <c r="CL87" i="9"/>
  <c r="BZ89" i="9"/>
  <c r="CB89" i="9" s="1"/>
  <c r="AW91" i="9"/>
  <c r="CK91" i="9"/>
  <c r="CE42" i="9"/>
  <c r="CE46" i="9"/>
  <c r="CF50" i="9"/>
  <c r="CH51" i="9"/>
  <c r="CF54" i="9"/>
  <c r="CH55" i="9"/>
  <c r="CF58" i="9"/>
  <c r="CH59" i="9"/>
  <c r="CG62" i="9"/>
  <c r="BF64" i="9"/>
  <c r="CG64" i="9"/>
  <c r="CK65" i="9"/>
  <c r="BF66" i="9"/>
  <c r="AR67" i="9"/>
  <c r="CK69" i="9"/>
  <c r="E78" i="9"/>
  <c r="CF78" i="9"/>
  <c r="BF79" i="9"/>
  <c r="BZ81" i="9"/>
  <c r="CA81" i="9" s="1"/>
  <c r="CK84" i="9"/>
  <c r="AW88" i="9"/>
  <c r="CK88" i="9"/>
  <c r="AW99" i="9"/>
  <c r="CK99" i="9"/>
  <c r="CG54" i="9"/>
  <c r="CG58" i="9"/>
  <c r="CH62" i="9"/>
  <c r="CI70" i="9"/>
  <c r="CH70" i="9"/>
  <c r="CE70" i="9"/>
  <c r="BZ74" i="9"/>
  <c r="CB74" i="9" s="1"/>
  <c r="BF76" i="9"/>
  <c r="CA77" i="9"/>
  <c r="CK80" i="9"/>
  <c r="BF82" i="9"/>
  <c r="BZ85" i="9"/>
  <c r="CB85" i="9" s="1"/>
  <c r="BF86" i="9"/>
  <c r="AR90" i="9"/>
  <c r="CA92" i="9"/>
  <c r="AR95" i="9"/>
  <c r="BZ101" i="9"/>
  <c r="CB101" i="9" s="1"/>
  <c r="AR102" i="9"/>
  <c r="CL103" i="9"/>
  <c r="BF103" i="9"/>
  <c r="E106" i="9"/>
  <c r="CI106" i="9"/>
  <c r="CH106" i="9"/>
  <c r="CF106" i="9"/>
  <c r="CE106" i="9"/>
  <c r="CG106" i="9"/>
  <c r="AW63" i="9"/>
  <c r="CI64" i="9"/>
  <c r="CI66" i="9"/>
  <c r="CH66" i="9"/>
  <c r="CE66" i="9"/>
  <c r="AR66" i="9"/>
  <c r="CE68" i="9"/>
  <c r="CI68" i="9"/>
  <c r="CG68" i="9"/>
  <c r="AW68" i="9"/>
  <c r="E74" i="9"/>
  <c r="CF74" i="9"/>
  <c r="BF75" i="9"/>
  <c r="CL76" i="9"/>
  <c r="CK76" i="9"/>
  <c r="AR77" i="9"/>
  <c r="AR79" i="9"/>
  <c r="AW83" i="9"/>
  <c r="CK83" i="9"/>
  <c r="AW87" i="9"/>
  <c r="CK87" i="9"/>
  <c r="BZ93" i="9"/>
  <c r="CB93" i="9" s="1"/>
  <c r="AW95" i="9"/>
  <c r="CK95" i="9"/>
  <c r="AW98" i="9"/>
  <c r="AW102" i="9"/>
  <c r="CG107" i="9"/>
  <c r="CK109" i="9"/>
  <c r="CE110" i="9"/>
  <c r="CG72" i="9"/>
  <c r="CG76" i="9"/>
  <c r="CI80" i="9"/>
  <c r="CE82" i="9"/>
  <c r="CG83" i="9"/>
  <c r="CE86" i="9"/>
  <c r="CG87" i="9"/>
  <c r="CE90" i="9"/>
  <c r="CG91" i="9"/>
  <c r="CJ91" i="9" s="1"/>
  <c r="CE94" i="9"/>
  <c r="CG95" i="9"/>
  <c r="CE98" i="9"/>
  <c r="CG99" i="9"/>
  <c r="CI100" i="9"/>
  <c r="CE102" i="9"/>
  <c r="AR103" i="9"/>
  <c r="CG103" i="9"/>
  <c r="CI104" i="9"/>
  <c r="CH107" i="9"/>
  <c r="E108" i="9"/>
  <c r="CF110" i="9"/>
  <c r="AR110" i="9"/>
  <c r="CG110" i="9"/>
  <c r="CG67" i="9"/>
  <c r="CG71" i="9"/>
  <c r="CI72" i="9"/>
  <c r="CG75" i="9"/>
  <c r="CI76" i="9"/>
  <c r="CG79" i="9"/>
  <c r="CE81" i="9"/>
  <c r="CG82" i="9"/>
  <c r="CE85" i="9"/>
  <c r="CG86" i="9"/>
  <c r="CE89" i="9"/>
  <c r="CG90" i="9"/>
  <c r="CE93" i="9"/>
  <c r="CG94" i="9"/>
  <c r="CE97" i="9"/>
  <c r="CG98" i="9"/>
  <c r="CK100" i="9"/>
  <c r="CE101" i="9"/>
  <c r="CG102" i="9"/>
  <c r="CI103" i="9"/>
  <c r="CK104" i="9"/>
  <c r="E107" i="9"/>
  <c r="CF109" i="9"/>
  <c r="CH110" i="9"/>
  <c r="CF97" i="9"/>
  <c r="CG109" i="9"/>
  <c r="CG81" i="9"/>
  <c r="CG85" i="9"/>
  <c r="CG89" i="9"/>
  <c r="CG93" i="9"/>
  <c r="CG97" i="9"/>
  <c r="CG101" i="9"/>
  <c r="CF69" i="9"/>
  <c r="CF80" i="9"/>
  <c r="CH81" i="9"/>
  <c r="CF84" i="9"/>
  <c r="CH85" i="9"/>
  <c r="CF88" i="9"/>
  <c r="CH89" i="9"/>
  <c r="CF92" i="9"/>
  <c r="CH93" i="9"/>
  <c r="CF96" i="9"/>
  <c r="CJ96" i="9" s="1"/>
  <c r="CH97" i="9"/>
  <c r="CF100" i="9"/>
  <c r="CH101" i="9"/>
  <c r="CF104" i="9"/>
  <c r="CK106" i="9"/>
  <c r="CE107" i="9"/>
  <c r="CG108" i="9"/>
  <c r="CI109" i="9"/>
  <c r="CA43" i="9" l="1"/>
  <c r="CA51" i="9"/>
  <c r="CB75" i="9"/>
  <c r="CB49" i="9"/>
  <c r="CJ108" i="9"/>
  <c r="CJ43" i="9"/>
  <c r="CA20" i="9"/>
  <c r="CJ69" i="9"/>
  <c r="CJ84" i="9"/>
  <c r="CJ42" i="9"/>
  <c r="CJ31" i="9"/>
  <c r="CA61" i="9"/>
  <c r="CB108" i="9"/>
  <c r="CB72" i="9"/>
  <c r="CB26" i="9"/>
  <c r="CB97" i="9"/>
  <c r="CA110" i="9"/>
  <c r="CB96" i="9"/>
  <c r="CB46" i="9"/>
  <c r="CA22" i="9"/>
  <c r="CA57" i="9"/>
  <c r="CJ75" i="9"/>
  <c r="CA41" i="9"/>
  <c r="CJ95" i="9"/>
  <c r="CA100" i="9"/>
  <c r="CB68" i="9"/>
  <c r="D16" i="9"/>
  <c r="CA33" i="9"/>
  <c r="CA29" i="9"/>
  <c r="CA66" i="9"/>
  <c r="CA70" i="9"/>
  <c r="CB63" i="9"/>
  <c r="CB95" i="9"/>
  <c r="CA36" i="9"/>
  <c r="CB98" i="9"/>
  <c r="V15" i="9"/>
  <c r="CJ48" i="9"/>
  <c r="CB35" i="9"/>
  <c r="CJ37" i="9"/>
  <c r="CB76" i="9"/>
  <c r="CB86" i="9"/>
  <c r="CJ73" i="9"/>
  <c r="CJ71" i="9"/>
  <c r="CJ67" i="9"/>
  <c r="CJ72" i="9"/>
  <c r="CB87" i="9"/>
  <c r="CJ49" i="9"/>
  <c r="CJ28" i="9"/>
  <c r="CB37" i="9"/>
  <c r="CJ64" i="9"/>
  <c r="CB81" i="9"/>
  <c r="CB109" i="9"/>
  <c r="CB59" i="9"/>
  <c r="CA42" i="9"/>
  <c r="CA39" i="9"/>
  <c r="CJ65" i="9"/>
  <c r="CJ109" i="9"/>
  <c r="CJ87" i="9"/>
  <c r="CJ68" i="9"/>
  <c r="CB102" i="9"/>
  <c r="CA106" i="9"/>
  <c r="CA53" i="9"/>
  <c r="CJ80" i="9"/>
  <c r="CJ104" i="9"/>
  <c r="CA99" i="9"/>
  <c r="CA69" i="9"/>
  <c r="CJ77" i="9"/>
  <c r="CA67" i="9"/>
  <c r="CJ88" i="9"/>
  <c r="CB83" i="9"/>
  <c r="CJ99" i="9"/>
  <c r="CJ83" i="9"/>
  <c r="CA62" i="9"/>
  <c r="CA40" i="9"/>
  <c r="CA47" i="9"/>
  <c r="CB80" i="9"/>
  <c r="CJ35" i="9"/>
  <c r="CB64" i="9"/>
  <c r="CJ103" i="9"/>
  <c r="CB90" i="9"/>
  <c r="CJ59" i="9"/>
  <c r="CJ51" i="9"/>
  <c r="CJ92" i="9"/>
  <c r="CB38" i="9"/>
  <c r="CJ106" i="9"/>
  <c r="CJ70" i="9"/>
  <c r="CJ36" i="9"/>
  <c r="CJ79" i="9"/>
  <c r="CB91" i="9"/>
  <c r="CJ47" i="9"/>
  <c r="CJ46" i="9"/>
  <c r="CB94" i="9"/>
  <c r="CJ74" i="9"/>
  <c r="CJ26" i="9"/>
  <c r="CJ61" i="9"/>
  <c r="B11" i="9"/>
  <c r="CJ100" i="9"/>
  <c r="CB71" i="9"/>
  <c r="CJ52" i="9"/>
  <c r="CA32" i="9"/>
  <c r="CA79" i="9"/>
  <c r="CB55" i="9"/>
  <c r="CJ34" i="9"/>
  <c r="CJ21" i="9"/>
  <c r="CA73" i="9"/>
  <c r="CB31" i="9"/>
  <c r="CA74" i="9"/>
  <c r="CA34" i="9"/>
  <c r="CJ85" i="9"/>
  <c r="CA104" i="9"/>
  <c r="CJ94" i="9"/>
  <c r="CJ76" i="9"/>
  <c r="CJ55" i="9"/>
  <c r="CB56" i="9"/>
  <c r="CJ44" i="9"/>
  <c r="CK15" i="9"/>
  <c r="CJ32" i="9"/>
  <c r="CJ107" i="9"/>
  <c r="CA101" i="9"/>
  <c r="CA85" i="9"/>
  <c r="CJ60" i="9"/>
  <c r="CJ38" i="9"/>
  <c r="CI15" i="9"/>
  <c r="F16" i="9"/>
  <c r="CJ81" i="9"/>
  <c r="CJ90" i="9"/>
  <c r="CJ56" i="9"/>
  <c r="CJ63" i="9"/>
  <c r="CB45" i="9"/>
  <c r="CJ25" i="9"/>
  <c r="CB107" i="9"/>
  <c r="CJ39" i="9"/>
  <c r="CA30" i="9"/>
  <c r="CJ102" i="9"/>
  <c r="CJ45" i="9"/>
  <c r="BZ15" i="9"/>
  <c r="CJ23" i="9"/>
  <c r="CG15" i="9"/>
  <c r="CJ97" i="9"/>
  <c r="CJ66" i="9"/>
  <c r="CJ40" i="9"/>
  <c r="AR15" i="9"/>
  <c r="CB50" i="9"/>
  <c r="CA50" i="9"/>
  <c r="CJ29" i="9"/>
  <c r="BF15" i="9"/>
  <c r="CA25" i="9"/>
  <c r="CA24" i="9"/>
  <c r="CB28" i="9"/>
  <c r="CF15" i="9"/>
  <c r="CJ110" i="9"/>
  <c r="CJ30" i="9"/>
  <c r="CE15" i="9"/>
  <c r="CJ20" i="9"/>
  <c r="CB48" i="9"/>
  <c r="CJ57" i="9"/>
  <c r="C5" i="9"/>
  <c r="CJ62" i="9"/>
  <c r="CJ54" i="9"/>
  <c r="CJ93" i="9"/>
  <c r="CJ86" i="9"/>
  <c r="CB52" i="9"/>
  <c r="CA78" i="9"/>
  <c r="CB54" i="9"/>
  <c r="CA54" i="9"/>
  <c r="B7" i="9"/>
  <c r="BO16" i="9" s="1"/>
  <c r="E15" i="9"/>
  <c r="CJ22" i="9"/>
  <c r="CA89" i="9"/>
  <c r="CA27" i="9"/>
  <c r="CB27" i="9"/>
  <c r="CB58" i="9"/>
  <c r="CA58" i="9"/>
  <c r="CA84" i="9"/>
  <c r="CJ58" i="9"/>
  <c r="CJ50" i="9"/>
  <c r="CJ78" i="9"/>
  <c r="CJ27" i="9"/>
  <c r="CJ53" i="9"/>
  <c r="CB21" i="9"/>
  <c r="AW15" i="9"/>
  <c r="CJ89" i="9"/>
  <c r="CJ98" i="9"/>
  <c r="CA93" i="9"/>
  <c r="CB60" i="9"/>
  <c r="CJ33" i="9"/>
  <c r="CH15" i="9"/>
  <c r="CL15" i="9"/>
  <c r="CJ101" i="9"/>
  <c r="CJ82" i="9"/>
  <c r="CJ24" i="9"/>
  <c r="CJ41" i="9"/>
  <c r="E16" i="9" l="1"/>
  <c r="BJ16" i="9"/>
  <c r="CF16" i="9"/>
  <c r="BW16" i="9"/>
  <c r="AT16" i="9"/>
  <c r="C9" i="9"/>
  <c r="CB15" i="9"/>
  <c r="CB16" i="9" s="1"/>
  <c r="CG16" i="9"/>
  <c r="CA15" i="9"/>
  <c r="CA16" i="9" s="1"/>
  <c r="BB16" i="9"/>
  <c r="T16" i="9"/>
  <c r="BF16" i="9"/>
  <c r="BQ15" i="9"/>
  <c r="BQ16" i="9" s="1"/>
  <c r="C7" i="9"/>
  <c r="BK16" i="9"/>
  <c r="AU16" i="9"/>
  <c r="AO16" i="9"/>
  <c r="P16" i="9"/>
  <c r="AG16" i="9"/>
  <c r="AJ16" i="9"/>
  <c r="BA16" i="9"/>
  <c r="BY16" i="9"/>
  <c r="BP16" i="9"/>
  <c r="BE16" i="9"/>
  <c r="BT16" i="9"/>
  <c r="G16" i="9"/>
  <c r="R16" i="9"/>
  <c r="AX16" i="9"/>
  <c r="AZ16" i="9"/>
  <c r="AB16" i="9"/>
  <c r="AD16" i="9"/>
  <c r="Q16" i="9"/>
  <c r="BD16" i="9"/>
  <c r="BN16" i="9"/>
  <c r="AF16" i="9"/>
  <c r="S16" i="9"/>
  <c r="BI16" i="9"/>
  <c r="Z16" i="9"/>
  <c r="K16" i="9"/>
  <c r="AH16" i="9"/>
  <c r="AL16" i="9"/>
  <c r="C8" i="9"/>
  <c r="BL16" i="9"/>
  <c r="AV16" i="9"/>
  <c r="I16" i="9"/>
  <c r="BR16" i="9"/>
  <c r="X16" i="9"/>
  <c r="AM16" i="9"/>
  <c r="BU16" i="9"/>
  <c r="Y16" i="9"/>
  <c r="J16" i="9"/>
  <c r="CC16" i="9"/>
  <c r="AN16" i="9"/>
  <c r="H16" i="9"/>
  <c r="AE16" i="9"/>
  <c r="O16" i="9"/>
  <c r="C10" i="9"/>
  <c r="AP16" i="9"/>
  <c r="W16" i="9"/>
  <c r="BC16" i="9"/>
  <c r="BM16" i="9"/>
  <c r="CD16" i="9"/>
  <c r="BV16" i="9"/>
  <c r="BH16" i="9"/>
  <c r="BG16" i="9"/>
  <c r="BZ16" i="9"/>
  <c r="CH16" i="9"/>
  <c r="N16" i="9"/>
  <c r="L16" i="9"/>
  <c r="AC16" i="9"/>
  <c r="U16" i="9"/>
  <c r="CJ15" i="9"/>
  <c r="CJ16" i="9" s="1"/>
  <c r="AR16" i="9"/>
  <c r="CI16" i="9"/>
  <c r="AW16" i="9"/>
  <c r="AQ16" i="9"/>
  <c r="B6" i="9"/>
  <c r="C6" i="9" s="1"/>
  <c r="CE16" i="9"/>
  <c r="AY16" i="9"/>
  <c r="CK16" i="9"/>
  <c r="BX16" i="9"/>
  <c r="AA16" i="9"/>
  <c r="AS16" i="9"/>
  <c r="AI16" i="9"/>
  <c r="V16" i="9"/>
  <c r="BS16" i="9"/>
  <c r="AK16" i="9"/>
  <c r="M16" i="9"/>
  <c r="CL16" i="9"/>
  <c r="D183" i="6" l="1"/>
  <c r="E183" i="6"/>
  <c r="F183" i="6"/>
  <c r="G183" i="6"/>
  <c r="H183" i="6"/>
  <c r="I183" i="6"/>
  <c r="J183" i="6"/>
  <c r="K183" i="6"/>
  <c r="L183" i="6"/>
  <c r="M183" i="6"/>
  <c r="N183" i="6"/>
  <c r="O183" i="6"/>
  <c r="P183" i="6"/>
  <c r="Q183" i="6"/>
  <c r="R183" i="6"/>
  <c r="S183" i="6"/>
  <c r="T183" i="6"/>
  <c r="U183" i="6"/>
  <c r="V183" i="6"/>
  <c r="W183" i="6"/>
  <c r="X183" i="6"/>
  <c r="Y183" i="6"/>
  <c r="Z183" i="6"/>
  <c r="AA183" i="6"/>
  <c r="AB183" i="6"/>
  <c r="AC183" i="6"/>
  <c r="AD183" i="6"/>
  <c r="AE183" i="6"/>
  <c r="AF183" i="6"/>
  <c r="AG183" i="6"/>
  <c r="AH183" i="6"/>
  <c r="AI183" i="6"/>
  <c r="AJ183" i="6"/>
  <c r="AK183" i="6"/>
  <c r="AL183" i="6"/>
  <c r="AM183" i="6"/>
  <c r="AN183" i="6"/>
  <c r="AO183" i="6"/>
  <c r="AP183" i="6"/>
  <c r="AQ183" i="6"/>
  <c r="AR183" i="6"/>
  <c r="AS183" i="6"/>
  <c r="AT183" i="6"/>
  <c r="AU183" i="6"/>
  <c r="AV183" i="6"/>
  <c r="AW183" i="6"/>
  <c r="AX183" i="6"/>
  <c r="AY183" i="6"/>
  <c r="AZ183" i="6"/>
  <c r="BA183" i="6"/>
  <c r="BB183" i="6"/>
  <c r="BC183" i="6"/>
  <c r="BD183" i="6"/>
  <c r="BE183" i="6"/>
  <c r="BF183" i="6"/>
  <c r="BG183" i="6"/>
  <c r="BH183" i="6"/>
  <c r="BI183" i="6"/>
  <c r="BJ183" i="6"/>
  <c r="BK183" i="6"/>
  <c r="BL183" i="6"/>
  <c r="BM183" i="6"/>
  <c r="BN183" i="6"/>
  <c r="BO183" i="6"/>
  <c r="BP183" i="6"/>
  <c r="BQ183" i="6"/>
  <c r="BR183" i="6"/>
  <c r="BS183" i="6"/>
  <c r="BT183" i="6"/>
  <c r="BU183" i="6"/>
  <c r="BV183" i="6"/>
  <c r="BW183" i="6"/>
  <c r="BX183" i="6"/>
  <c r="BY183" i="6"/>
  <c r="BZ183" i="6"/>
  <c r="CA183" i="6"/>
  <c r="CB183" i="6"/>
  <c r="CC183" i="6"/>
  <c r="CD183" i="6"/>
  <c r="CE183" i="6"/>
  <c r="CF183" i="6"/>
  <c r="CG183" i="6"/>
  <c r="CH183" i="6"/>
  <c r="CI183" i="6"/>
  <c r="CJ183" i="6"/>
  <c r="CK183" i="6"/>
  <c r="CL183" i="6"/>
  <c r="CM183" i="6"/>
  <c r="CN183" i="6"/>
  <c r="CO183" i="6"/>
  <c r="CP183" i="6"/>
  <c r="CQ183" i="6"/>
  <c r="CR183" i="6"/>
  <c r="CS183" i="6"/>
  <c r="CT183" i="6"/>
  <c r="CU183" i="6"/>
  <c r="CV183" i="6"/>
  <c r="CW183" i="6"/>
  <c r="CX183" i="6"/>
  <c r="CY183" i="6"/>
  <c r="CZ183" i="6"/>
  <c r="DA183" i="6"/>
  <c r="DB183" i="6"/>
  <c r="DC183" i="6"/>
  <c r="DD183" i="6"/>
  <c r="DE183" i="6"/>
  <c r="DF183" i="6"/>
  <c r="DG183" i="6"/>
  <c r="DH183" i="6"/>
  <c r="DI183" i="6"/>
  <c r="DJ183" i="6"/>
  <c r="DK183" i="6"/>
  <c r="DL183" i="6"/>
  <c r="DM183" i="6"/>
  <c r="DN183" i="6"/>
  <c r="DO183" i="6"/>
  <c r="DP183" i="6"/>
  <c r="DQ183" i="6"/>
  <c r="DR183" i="6"/>
  <c r="DS183" i="6"/>
  <c r="DT183" i="6"/>
  <c r="DU183" i="6"/>
  <c r="DV183" i="6"/>
  <c r="DW183" i="6"/>
  <c r="DX183" i="6"/>
  <c r="DY183" i="6"/>
  <c r="DZ183" i="6"/>
  <c r="EA183" i="6"/>
  <c r="EB183" i="6"/>
  <c r="EC183" i="6"/>
  <c r="ED183" i="6"/>
  <c r="EE183" i="6"/>
  <c r="EF183" i="6"/>
  <c r="EG183" i="6"/>
  <c r="EH183" i="6"/>
  <c r="EI183" i="6"/>
  <c r="EJ183" i="6"/>
  <c r="EK183" i="6"/>
  <c r="EL183" i="6"/>
  <c r="EM183" i="6"/>
  <c r="D184" i="6"/>
  <c r="E184" i="6"/>
  <c r="F184" i="6"/>
  <c r="G184" i="6"/>
  <c r="H184" i="6"/>
  <c r="I184" i="6"/>
  <c r="J184" i="6"/>
  <c r="K184" i="6"/>
  <c r="L184" i="6"/>
  <c r="M184" i="6"/>
  <c r="N184" i="6"/>
  <c r="O184" i="6"/>
  <c r="P184" i="6"/>
  <c r="Q184" i="6"/>
  <c r="R184" i="6"/>
  <c r="S184" i="6"/>
  <c r="T184" i="6"/>
  <c r="U184" i="6"/>
  <c r="V184" i="6"/>
  <c r="W184" i="6"/>
  <c r="X184" i="6"/>
  <c r="Y184" i="6"/>
  <c r="Z184" i="6"/>
  <c r="AA184" i="6"/>
  <c r="AB184" i="6"/>
  <c r="AC184" i="6"/>
  <c r="AD184" i="6"/>
  <c r="AE184" i="6"/>
  <c r="AF184" i="6"/>
  <c r="AG184" i="6"/>
  <c r="AH184" i="6"/>
  <c r="AI184" i="6"/>
  <c r="AJ184" i="6"/>
  <c r="AK184" i="6"/>
  <c r="AL184" i="6"/>
  <c r="AM184" i="6"/>
  <c r="AN184" i="6"/>
  <c r="AO184" i="6"/>
  <c r="AP184" i="6"/>
  <c r="AQ184" i="6"/>
  <c r="AR184" i="6"/>
  <c r="AS184" i="6"/>
  <c r="AT184" i="6"/>
  <c r="AU184" i="6"/>
  <c r="AV184" i="6"/>
  <c r="AW184" i="6"/>
  <c r="AX184" i="6"/>
  <c r="AY184" i="6"/>
  <c r="AZ184" i="6"/>
  <c r="BA184" i="6"/>
  <c r="BB184" i="6"/>
  <c r="BC184" i="6"/>
  <c r="BD184" i="6"/>
  <c r="BE184" i="6"/>
  <c r="BF184" i="6"/>
  <c r="BG184" i="6"/>
  <c r="BH184" i="6"/>
  <c r="BI184" i="6"/>
  <c r="BJ184" i="6"/>
  <c r="BK184" i="6"/>
  <c r="BL184" i="6"/>
  <c r="BM184" i="6"/>
  <c r="BN184" i="6"/>
  <c r="BO184" i="6"/>
  <c r="BP184" i="6"/>
  <c r="BQ184" i="6"/>
  <c r="BR184" i="6"/>
  <c r="BS184" i="6"/>
  <c r="BT184" i="6"/>
  <c r="BU184" i="6"/>
  <c r="BV184" i="6"/>
  <c r="BW184" i="6"/>
  <c r="BX184" i="6"/>
  <c r="BY184" i="6"/>
  <c r="BZ184" i="6"/>
  <c r="CA184" i="6"/>
  <c r="CB184" i="6"/>
  <c r="CC184" i="6"/>
  <c r="CD184" i="6"/>
  <c r="CE184" i="6"/>
  <c r="CF184" i="6"/>
  <c r="CG184" i="6"/>
  <c r="CH184" i="6"/>
  <c r="CI184" i="6"/>
  <c r="CJ184" i="6"/>
  <c r="CK184" i="6"/>
  <c r="CL184" i="6"/>
  <c r="CM184" i="6"/>
  <c r="CN184" i="6"/>
  <c r="CO184" i="6"/>
  <c r="CP184" i="6"/>
  <c r="CQ184" i="6"/>
  <c r="CR184" i="6"/>
  <c r="CS184" i="6"/>
  <c r="CT184" i="6"/>
  <c r="CU184" i="6"/>
  <c r="CV184" i="6"/>
  <c r="CW184" i="6"/>
  <c r="CX184" i="6"/>
  <c r="CY184" i="6"/>
  <c r="CZ184" i="6"/>
  <c r="DA184" i="6"/>
  <c r="DB184" i="6"/>
  <c r="DC184" i="6"/>
  <c r="DD184" i="6"/>
  <c r="DE184" i="6"/>
  <c r="DF184" i="6"/>
  <c r="DG184" i="6"/>
  <c r="DH184" i="6"/>
  <c r="DI184" i="6"/>
  <c r="DJ184" i="6"/>
  <c r="DK184" i="6"/>
  <c r="DL184" i="6"/>
  <c r="DM184" i="6"/>
  <c r="DN184" i="6"/>
  <c r="DO184" i="6"/>
  <c r="DP184" i="6"/>
  <c r="DQ184" i="6"/>
  <c r="DR184" i="6"/>
  <c r="DS184" i="6"/>
  <c r="DT184" i="6"/>
  <c r="DU184" i="6"/>
  <c r="DV184" i="6"/>
  <c r="DW184" i="6"/>
  <c r="DX184" i="6"/>
  <c r="DY184" i="6"/>
  <c r="DZ184" i="6"/>
  <c r="EA184" i="6"/>
  <c r="EB184" i="6"/>
  <c r="EC184" i="6"/>
  <c r="ED184" i="6"/>
  <c r="EE184" i="6"/>
  <c r="EF184" i="6"/>
  <c r="EG184" i="6"/>
  <c r="EH184" i="6"/>
  <c r="EI184" i="6"/>
  <c r="EJ184" i="6"/>
  <c r="EK184" i="6"/>
  <c r="EL184" i="6"/>
  <c r="EM184" i="6"/>
  <c r="D185" i="6"/>
  <c r="E185" i="6"/>
  <c r="F185" i="6"/>
  <c r="G185" i="6"/>
  <c r="H185" i="6"/>
  <c r="I185" i="6"/>
  <c r="J185" i="6"/>
  <c r="K185" i="6"/>
  <c r="L185" i="6"/>
  <c r="M185" i="6"/>
  <c r="N185" i="6"/>
  <c r="O185" i="6"/>
  <c r="P185" i="6"/>
  <c r="Q185" i="6"/>
  <c r="R185" i="6"/>
  <c r="S185" i="6"/>
  <c r="T185" i="6"/>
  <c r="U185" i="6"/>
  <c r="V185" i="6"/>
  <c r="W185" i="6"/>
  <c r="X185" i="6"/>
  <c r="Y185" i="6"/>
  <c r="Z185" i="6"/>
  <c r="AA185" i="6"/>
  <c r="AB185" i="6"/>
  <c r="AC185" i="6"/>
  <c r="AD185" i="6"/>
  <c r="AE185" i="6"/>
  <c r="AF185" i="6"/>
  <c r="AG185" i="6"/>
  <c r="AH185" i="6"/>
  <c r="AI185" i="6"/>
  <c r="AJ185" i="6"/>
  <c r="AK185" i="6"/>
  <c r="AL185" i="6"/>
  <c r="AM185" i="6"/>
  <c r="AN185" i="6"/>
  <c r="AO185" i="6"/>
  <c r="AP185" i="6"/>
  <c r="AQ185" i="6"/>
  <c r="AR185" i="6"/>
  <c r="AS185" i="6"/>
  <c r="AT185" i="6"/>
  <c r="AU185" i="6"/>
  <c r="AV185" i="6"/>
  <c r="AW185" i="6"/>
  <c r="AX185" i="6"/>
  <c r="AY185" i="6"/>
  <c r="AZ185" i="6"/>
  <c r="BA185" i="6"/>
  <c r="BB185" i="6"/>
  <c r="BC185" i="6"/>
  <c r="BD185" i="6"/>
  <c r="BE185" i="6"/>
  <c r="BF185" i="6"/>
  <c r="BG185" i="6"/>
  <c r="BH185" i="6"/>
  <c r="BI185" i="6"/>
  <c r="BJ185" i="6"/>
  <c r="BK185" i="6"/>
  <c r="BL185" i="6"/>
  <c r="BM185" i="6"/>
  <c r="BN185" i="6"/>
  <c r="BO185" i="6"/>
  <c r="BP185" i="6"/>
  <c r="BQ185" i="6"/>
  <c r="BR185" i="6"/>
  <c r="BS185" i="6"/>
  <c r="BT185" i="6"/>
  <c r="BU185" i="6"/>
  <c r="BV185" i="6"/>
  <c r="BW185" i="6"/>
  <c r="BX185" i="6"/>
  <c r="BY185" i="6"/>
  <c r="BZ185" i="6"/>
  <c r="CA185" i="6"/>
  <c r="CB185" i="6"/>
  <c r="CC185" i="6"/>
  <c r="CD185" i="6"/>
  <c r="CE185" i="6"/>
  <c r="CF185" i="6"/>
  <c r="CG185" i="6"/>
  <c r="CH185" i="6"/>
  <c r="CI185" i="6"/>
  <c r="CJ185" i="6"/>
  <c r="CK185" i="6"/>
  <c r="CL185" i="6"/>
  <c r="CM185" i="6"/>
  <c r="CN185" i="6"/>
  <c r="CO185" i="6"/>
  <c r="CP185" i="6"/>
  <c r="CQ185" i="6"/>
  <c r="CR185" i="6"/>
  <c r="CS185" i="6"/>
  <c r="CT185" i="6"/>
  <c r="CU185" i="6"/>
  <c r="CV185" i="6"/>
  <c r="CW185" i="6"/>
  <c r="CX185" i="6"/>
  <c r="CY185" i="6"/>
  <c r="CZ185" i="6"/>
  <c r="DA185" i="6"/>
  <c r="DB185" i="6"/>
  <c r="DC185" i="6"/>
  <c r="DD185" i="6"/>
  <c r="DE185" i="6"/>
  <c r="DF185" i="6"/>
  <c r="DG185" i="6"/>
  <c r="DH185" i="6"/>
  <c r="DI185" i="6"/>
  <c r="DJ185" i="6"/>
  <c r="DK185" i="6"/>
  <c r="DL185" i="6"/>
  <c r="DM185" i="6"/>
  <c r="DN185" i="6"/>
  <c r="DO185" i="6"/>
  <c r="DP185" i="6"/>
  <c r="DQ185" i="6"/>
  <c r="DR185" i="6"/>
  <c r="DS185" i="6"/>
  <c r="DT185" i="6"/>
  <c r="DU185" i="6"/>
  <c r="DV185" i="6"/>
  <c r="DW185" i="6"/>
  <c r="DX185" i="6"/>
  <c r="DY185" i="6"/>
  <c r="DZ185" i="6"/>
  <c r="EA185" i="6"/>
  <c r="EB185" i="6"/>
  <c r="EC185" i="6"/>
  <c r="ED185" i="6"/>
  <c r="EE185" i="6"/>
  <c r="EF185" i="6"/>
  <c r="EG185" i="6"/>
  <c r="EH185" i="6"/>
  <c r="EI185" i="6"/>
  <c r="EJ185" i="6"/>
  <c r="EK185" i="6"/>
  <c r="EL185" i="6"/>
  <c r="EM185" i="6"/>
  <c r="D186" i="6"/>
  <c r="E186" i="6"/>
  <c r="F186" i="6"/>
  <c r="G186" i="6"/>
  <c r="H186" i="6"/>
  <c r="I186" i="6"/>
  <c r="J186" i="6"/>
  <c r="K186" i="6"/>
  <c r="L186" i="6"/>
  <c r="M186" i="6"/>
  <c r="N186" i="6"/>
  <c r="O186" i="6"/>
  <c r="P186" i="6"/>
  <c r="Q186" i="6"/>
  <c r="R186" i="6"/>
  <c r="S186" i="6"/>
  <c r="T186" i="6"/>
  <c r="U186" i="6"/>
  <c r="V186" i="6"/>
  <c r="W186" i="6"/>
  <c r="X186" i="6"/>
  <c r="Y186" i="6"/>
  <c r="Z186" i="6"/>
  <c r="AA186" i="6"/>
  <c r="AB186" i="6"/>
  <c r="AC186" i="6"/>
  <c r="AD186" i="6"/>
  <c r="AE186" i="6"/>
  <c r="AF186" i="6"/>
  <c r="AG186" i="6"/>
  <c r="AH186" i="6"/>
  <c r="AI186" i="6"/>
  <c r="AJ186" i="6"/>
  <c r="AK186" i="6"/>
  <c r="AL186" i="6"/>
  <c r="AM186" i="6"/>
  <c r="AN186" i="6"/>
  <c r="AO186" i="6"/>
  <c r="AP186" i="6"/>
  <c r="AQ186" i="6"/>
  <c r="AR186" i="6"/>
  <c r="AS186" i="6"/>
  <c r="AT186" i="6"/>
  <c r="AU186" i="6"/>
  <c r="AV186" i="6"/>
  <c r="AW186" i="6"/>
  <c r="AX186" i="6"/>
  <c r="AY186" i="6"/>
  <c r="AZ186" i="6"/>
  <c r="BA186" i="6"/>
  <c r="BB186" i="6"/>
  <c r="BC186" i="6"/>
  <c r="BD186" i="6"/>
  <c r="BE186" i="6"/>
  <c r="BF186" i="6"/>
  <c r="BG186" i="6"/>
  <c r="BH186" i="6"/>
  <c r="BI186" i="6"/>
  <c r="BJ186" i="6"/>
  <c r="BK186" i="6"/>
  <c r="BL186" i="6"/>
  <c r="BM186" i="6"/>
  <c r="BN186" i="6"/>
  <c r="BO186" i="6"/>
  <c r="BP186" i="6"/>
  <c r="BQ186" i="6"/>
  <c r="BR186" i="6"/>
  <c r="BS186" i="6"/>
  <c r="BT186" i="6"/>
  <c r="BU186" i="6"/>
  <c r="BV186" i="6"/>
  <c r="BW186" i="6"/>
  <c r="BX186" i="6"/>
  <c r="BY186" i="6"/>
  <c r="BZ186" i="6"/>
  <c r="CA186" i="6"/>
  <c r="CB186" i="6"/>
  <c r="CC186" i="6"/>
  <c r="CD186" i="6"/>
  <c r="CE186" i="6"/>
  <c r="CF186" i="6"/>
  <c r="CG186" i="6"/>
  <c r="CH186" i="6"/>
  <c r="CI186" i="6"/>
  <c r="CJ186" i="6"/>
  <c r="CK186" i="6"/>
  <c r="CL186" i="6"/>
  <c r="CM186" i="6"/>
  <c r="CN186" i="6"/>
  <c r="CO186" i="6"/>
  <c r="CP186" i="6"/>
  <c r="CQ186" i="6"/>
  <c r="CR186" i="6"/>
  <c r="CS186" i="6"/>
  <c r="CT186" i="6"/>
  <c r="CU186" i="6"/>
  <c r="CV186" i="6"/>
  <c r="CW186" i="6"/>
  <c r="CX186" i="6"/>
  <c r="CY186" i="6"/>
  <c r="CZ186" i="6"/>
  <c r="DA186" i="6"/>
  <c r="DB186" i="6"/>
  <c r="DC186" i="6"/>
  <c r="DD186" i="6"/>
  <c r="DE186" i="6"/>
  <c r="DF186" i="6"/>
  <c r="DG186" i="6"/>
  <c r="DH186" i="6"/>
  <c r="DI186" i="6"/>
  <c r="DJ186" i="6"/>
  <c r="DK186" i="6"/>
  <c r="DL186" i="6"/>
  <c r="DM186" i="6"/>
  <c r="DN186" i="6"/>
  <c r="DO186" i="6"/>
  <c r="DP186" i="6"/>
  <c r="DQ186" i="6"/>
  <c r="DR186" i="6"/>
  <c r="DS186" i="6"/>
  <c r="DT186" i="6"/>
  <c r="DU186" i="6"/>
  <c r="DV186" i="6"/>
  <c r="DW186" i="6"/>
  <c r="DX186" i="6"/>
  <c r="DY186" i="6"/>
  <c r="DZ186" i="6"/>
  <c r="EA186" i="6"/>
  <c r="EB186" i="6"/>
  <c r="EC186" i="6"/>
  <c r="ED186" i="6"/>
  <c r="EE186" i="6"/>
  <c r="EF186" i="6"/>
  <c r="EG186" i="6"/>
  <c r="EH186" i="6"/>
  <c r="EI186" i="6"/>
  <c r="EJ186" i="6"/>
  <c r="EK186" i="6"/>
  <c r="EL186" i="6"/>
  <c r="EM186" i="6"/>
  <c r="C186" i="6"/>
  <c r="C185" i="6"/>
  <c r="C184" i="6"/>
  <c r="C183" i="6"/>
  <c r="D182" i="6"/>
  <c r="E182" i="6"/>
  <c r="F182" i="6"/>
  <c r="G182" i="6"/>
  <c r="H182" i="6"/>
  <c r="I182" i="6"/>
  <c r="J182" i="6"/>
  <c r="K182" i="6"/>
  <c r="L182" i="6"/>
  <c r="M182" i="6"/>
  <c r="N182" i="6"/>
  <c r="O182" i="6"/>
  <c r="P182" i="6"/>
  <c r="Q182" i="6"/>
  <c r="R182" i="6"/>
  <c r="S182" i="6"/>
  <c r="T182" i="6"/>
  <c r="U182" i="6"/>
  <c r="V182" i="6"/>
  <c r="W182" i="6"/>
  <c r="X182" i="6"/>
  <c r="Y182" i="6"/>
  <c r="Z182" i="6"/>
  <c r="AA182" i="6"/>
  <c r="AB182" i="6"/>
  <c r="AC182" i="6"/>
  <c r="AD182" i="6"/>
  <c r="AE182" i="6"/>
  <c r="AF182" i="6"/>
  <c r="AG182" i="6"/>
  <c r="AH182" i="6"/>
  <c r="AI182" i="6"/>
  <c r="AJ182" i="6"/>
  <c r="AK182" i="6"/>
  <c r="AL182" i="6"/>
  <c r="AM182" i="6"/>
  <c r="AN182" i="6"/>
  <c r="AO182" i="6"/>
  <c r="AP182" i="6"/>
  <c r="AQ182" i="6"/>
  <c r="AR182" i="6"/>
  <c r="AS182" i="6"/>
  <c r="AT182" i="6"/>
  <c r="AU182" i="6"/>
  <c r="AV182" i="6"/>
  <c r="AW182" i="6"/>
  <c r="AX182" i="6"/>
  <c r="AY182" i="6"/>
  <c r="AZ182" i="6"/>
  <c r="BA182" i="6"/>
  <c r="BB182" i="6"/>
  <c r="BC182" i="6"/>
  <c r="BD182" i="6"/>
  <c r="BE182" i="6"/>
  <c r="BF182" i="6"/>
  <c r="BG182" i="6"/>
  <c r="BH182" i="6"/>
  <c r="BI182" i="6"/>
  <c r="BJ182" i="6"/>
  <c r="BK182" i="6"/>
  <c r="BL182" i="6"/>
  <c r="BM182" i="6"/>
  <c r="BN182" i="6"/>
  <c r="BO182" i="6"/>
  <c r="BP182" i="6"/>
  <c r="BQ182" i="6"/>
  <c r="BR182" i="6"/>
  <c r="BS182" i="6"/>
  <c r="BT182" i="6"/>
  <c r="BU182" i="6"/>
  <c r="BV182" i="6"/>
  <c r="BW182" i="6"/>
  <c r="BX182" i="6"/>
  <c r="BY182" i="6"/>
  <c r="BZ182" i="6"/>
  <c r="CA182" i="6"/>
  <c r="CB182" i="6"/>
  <c r="CC182" i="6"/>
  <c r="CD182" i="6"/>
  <c r="CE182" i="6"/>
  <c r="CF182" i="6"/>
  <c r="CG182" i="6"/>
  <c r="CH182" i="6"/>
  <c r="CI182" i="6"/>
  <c r="CJ182" i="6"/>
  <c r="CK182" i="6"/>
  <c r="CL182" i="6"/>
  <c r="CM182" i="6"/>
  <c r="CN182" i="6"/>
  <c r="CO182" i="6"/>
  <c r="CP182" i="6"/>
  <c r="CQ182" i="6"/>
  <c r="CR182" i="6"/>
  <c r="CS182" i="6"/>
  <c r="CT182" i="6"/>
  <c r="CU182" i="6"/>
  <c r="CV182" i="6"/>
  <c r="CW182" i="6"/>
  <c r="CX182" i="6"/>
  <c r="CY182" i="6"/>
  <c r="CZ182" i="6"/>
  <c r="DA182" i="6"/>
  <c r="DB182" i="6"/>
  <c r="DC182" i="6"/>
  <c r="DD182" i="6"/>
  <c r="DE182" i="6"/>
  <c r="DF182" i="6"/>
  <c r="DG182" i="6"/>
  <c r="DH182" i="6"/>
  <c r="DI182" i="6"/>
  <c r="DJ182" i="6"/>
  <c r="DK182" i="6"/>
  <c r="DL182" i="6"/>
  <c r="DM182" i="6"/>
  <c r="DN182" i="6"/>
  <c r="DO182" i="6"/>
  <c r="DP182" i="6"/>
  <c r="DQ182" i="6"/>
  <c r="DR182" i="6"/>
  <c r="DS182" i="6"/>
  <c r="DT182" i="6"/>
  <c r="DU182" i="6"/>
  <c r="DV182" i="6"/>
  <c r="DW182" i="6"/>
  <c r="DX182" i="6"/>
  <c r="DY182" i="6"/>
  <c r="DZ182" i="6"/>
  <c r="EA182" i="6"/>
  <c r="EB182" i="6"/>
  <c r="EC182" i="6"/>
  <c r="ED182" i="6"/>
  <c r="EE182" i="6"/>
  <c r="EF182" i="6"/>
  <c r="EG182" i="6"/>
  <c r="EH182" i="6"/>
  <c r="EI182" i="6"/>
  <c r="EJ182" i="6"/>
  <c r="EK182" i="6"/>
  <c r="EL182" i="6"/>
  <c r="EM182" i="6"/>
  <c r="C182" i="6"/>
  <c r="CY180" i="6"/>
  <c r="D180" i="6"/>
  <c r="E180" i="6"/>
  <c r="F180" i="6"/>
  <c r="G180" i="6"/>
  <c r="H180" i="6"/>
  <c r="I180" i="6"/>
  <c r="J180" i="6"/>
  <c r="K180" i="6"/>
  <c r="L180" i="6"/>
  <c r="M180" i="6"/>
  <c r="N180" i="6"/>
  <c r="O180" i="6"/>
  <c r="P180" i="6"/>
  <c r="Q180" i="6"/>
  <c r="R180" i="6"/>
  <c r="S180" i="6"/>
  <c r="T180" i="6"/>
  <c r="U180" i="6"/>
  <c r="V180" i="6"/>
  <c r="W180" i="6"/>
  <c r="X180" i="6"/>
  <c r="Y180" i="6"/>
  <c r="Z180" i="6"/>
  <c r="AA180" i="6"/>
  <c r="AB180" i="6"/>
  <c r="AC180" i="6"/>
  <c r="AD180" i="6"/>
  <c r="AE180" i="6"/>
  <c r="AF180" i="6"/>
  <c r="AG180" i="6"/>
  <c r="AH180" i="6"/>
  <c r="AI180" i="6"/>
  <c r="AJ180" i="6"/>
  <c r="AK180" i="6"/>
  <c r="AL180" i="6"/>
  <c r="AM180" i="6"/>
  <c r="AN180" i="6"/>
  <c r="AO180" i="6"/>
  <c r="AP180" i="6"/>
  <c r="AQ180" i="6"/>
  <c r="AR180" i="6"/>
  <c r="AS180" i="6"/>
  <c r="AT180" i="6"/>
  <c r="AU180" i="6"/>
  <c r="AV180" i="6"/>
  <c r="AW180" i="6"/>
  <c r="AX180" i="6"/>
  <c r="AY180" i="6"/>
  <c r="AZ180" i="6"/>
  <c r="BA180" i="6"/>
  <c r="BB180" i="6"/>
  <c r="BC180" i="6"/>
  <c r="BD180" i="6"/>
  <c r="BE180" i="6"/>
  <c r="BF180" i="6"/>
  <c r="BG180" i="6"/>
  <c r="BH180" i="6"/>
  <c r="BI180" i="6"/>
  <c r="BJ180" i="6"/>
  <c r="BK180" i="6"/>
  <c r="BL180" i="6"/>
  <c r="BM180" i="6"/>
  <c r="BN180" i="6"/>
  <c r="BO180" i="6"/>
  <c r="BP180" i="6"/>
  <c r="BQ180" i="6"/>
  <c r="BR180" i="6"/>
  <c r="BS180" i="6"/>
  <c r="BT180" i="6"/>
  <c r="BU180" i="6"/>
  <c r="BV180" i="6"/>
  <c r="BW180" i="6"/>
  <c r="BX180" i="6"/>
  <c r="BY180" i="6"/>
  <c r="BZ180" i="6"/>
  <c r="CA180" i="6"/>
  <c r="CB180" i="6"/>
  <c r="CC180" i="6"/>
  <c r="CD180" i="6"/>
  <c r="CE180" i="6"/>
  <c r="CF180" i="6"/>
  <c r="CG180" i="6"/>
  <c r="CH180" i="6"/>
  <c r="CI180" i="6"/>
  <c r="CJ180" i="6"/>
  <c r="CK180" i="6"/>
  <c r="CL180" i="6"/>
  <c r="CM180" i="6"/>
  <c r="CN180" i="6"/>
  <c r="CO180" i="6"/>
  <c r="CP180" i="6"/>
  <c r="CQ180" i="6"/>
  <c r="CR180" i="6"/>
  <c r="CS180" i="6"/>
  <c r="CT180" i="6"/>
  <c r="CU180" i="6"/>
  <c r="CV180" i="6"/>
  <c r="CW180" i="6"/>
  <c r="CX180" i="6"/>
  <c r="CZ180" i="6"/>
  <c r="DA180" i="6"/>
  <c r="DB180" i="6"/>
  <c r="DC180" i="6"/>
  <c r="DD180" i="6"/>
  <c r="DE180" i="6"/>
  <c r="DF180" i="6"/>
  <c r="DG180" i="6"/>
  <c r="DH180" i="6"/>
  <c r="DI180" i="6"/>
  <c r="DJ180" i="6"/>
  <c r="DK180" i="6"/>
  <c r="DL180" i="6"/>
  <c r="DM180" i="6"/>
  <c r="DN180" i="6"/>
  <c r="DO180" i="6"/>
  <c r="DP180" i="6"/>
  <c r="DQ180" i="6"/>
  <c r="DR180" i="6"/>
  <c r="DS180" i="6"/>
  <c r="DT180" i="6"/>
  <c r="DU180" i="6"/>
  <c r="DV180" i="6"/>
  <c r="DW180" i="6"/>
  <c r="DX180" i="6"/>
  <c r="DY180" i="6"/>
  <c r="DZ180" i="6"/>
  <c r="EA180" i="6"/>
  <c r="EB180" i="6"/>
  <c r="EC180" i="6"/>
  <c r="ED180" i="6"/>
  <c r="EE180" i="6"/>
  <c r="EF180" i="6"/>
  <c r="EG180" i="6"/>
  <c r="EH180" i="6"/>
  <c r="EI180" i="6"/>
  <c r="EJ180" i="6"/>
  <c r="EK180" i="6"/>
  <c r="EL180" i="6"/>
  <c r="EM180" i="6"/>
  <c r="C18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tc={94E7AF5B-DD9A-4ACB-9689-4A42AC1D8AC8}</author>
    <author>tc={77FD68CB-4CF9-469B-810D-AE4BB98C5D07}</author>
  </authors>
  <commentList>
    <comment ref="I14" authorId="0" shapeId="0" xr:uid="{94E7AF5B-DD9A-4ACB-9689-4A42AC1D8AC8}">
      <text>
        <t>[Threaded comment]
Your version of Excel allows you to read this threaded comment; however, any edits to it will get removed if the file is opened in a newer version of Excel. Learn more: https://go.microsoft.com/fwlink/?linkid=870924
Comment:
    If AUS act checked for registry submission, if UK act checked for homepage link, if both Acts checked for EITHER.</t>
      </text>
    </comment>
    <comment ref="AS14" authorId="1" shapeId="0" xr:uid="{77FD68CB-4CF9-469B-810D-AE4BB98C5D07}">
      <text>
        <t>[Threaded comment]
Your version of Excel allows you to read this threaded comment; however, any edits to it will get removed if the file is opened in a newer version of Excel. Learn more: https://go.microsoft.com/fwlink/?linkid=870924
Comment:
    As for the hospitality, asset managers and garment study, this “no due diligence” category is defined as having no remediation nor any risk management mechanisms in place.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tc={71F4F34B-7AC9-4D90-9910-782E0F89BD2D}</author>
    <author>tc={014A13E6-2FDA-46BB-BD2E-EEA7927E0B9E}</author>
    <author>tc={EF088C72-9A0B-441D-AB37-6AF638AB2EAE}</author>
  </authors>
  <commentList>
    <comment ref="I13" authorId="0" shapeId="0" xr:uid="{71F4F34B-7AC9-4D90-9910-782E0F89BD2D}">
      <text>
        <t>[Threaded comment]
Your version of Excel allows you to read this threaded comment; however, any edits to it will get removed if the file is opened in a newer version of Excel. Learn more: https://go.microsoft.com/fwlink/?linkid=870924
Comment:
    If AUS act checked for registry submission, if UK act checked for homepage link, if both Acts checked for EITHER.</t>
      </text>
    </comment>
    <comment ref="AS13" authorId="1" shapeId="0" xr:uid="{014A13E6-2FDA-46BB-BD2E-EEA7927E0B9E}">
      <text>
        <t>[Threaded comment]
Your version of Excel allows you to read this threaded comment; however, any edits to it will get removed if the file is opened in a newer version of Excel. Learn more: https://go.microsoft.com/fwlink/?linkid=870924
Comment:
    As for the hospitality, asset managers and garment study, this “no due diligence” category is defined as having no remediation nor any risk management mechanisms in place.</t>
      </text>
    </comment>
    <comment ref="L55" authorId="2" shapeId="0" xr:uid="{EF088C72-9A0B-441D-AB37-6AF638AB2EAE}">
      <text>
        <t>[Threaded comment]
Your version of Excel allows you to read this threaded comment; however, any edits to it will get removed if the file is opened in a newer version of Excel. Learn more: https://go.microsoft.com/fwlink/?linkid=870924
Comment:
    Manually added in for completeness sake, but this statement is from 2017 so the Australian legislation did not exist at that time.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tc={6D69CE73-D6CC-4697-844C-DDD893F3BEBF}</author>
    <author>tc={A5B7DEF5-FE95-4C02-9C23-E3EE013A4C0C}</author>
    <author>tc={8CDE1E67-55CE-4015-9F5D-6506D14652C8}</author>
    <author>tc={EE1D7CD6-17CE-4264-B1C0-A30656C0C2E4}</author>
    <author>tc={1212FAD9-AF5D-4ABA-8E6B-BEBEF1E55287}</author>
    <author>tc={0E021613-ED4A-4224-964A-DCAFAC07AB34}</author>
  </authors>
  <commentList>
    <comment ref="AQ14" authorId="0" shapeId="0" xr:uid="{6D69CE73-D6CC-4697-844C-DDD893F3BEBF}">
      <text>
        <t>[Threaded comment]
Your version of Excel allows you to read this threaded comment; however, any edits to it will get removed if the file is opened in a newer version of Excel. Learn more: https://go.microsoft.com/fwlink/?linkid=870924
Comment:
    As for the hospitality study, this “no due diligence” category is defined as having no remediation nor any risk management mechanisms in place.</t>
      </text>
    </comment>
    <comment ref="CE14" authorId="1" shapeId="0" xr:uid="{A5B7DEF5-FE95-4C02-9C23-E3EE013A4C0C}">
      <text>
        <t>[Threaded comment]
Your version of Excel allows you to read this threaded comment; however, any edits to it will get removed if the file is opened in a newer version of Excel. Learn more: https://go.microsoft.com/fwlink/?linkid=870924
Comment:
    Does the investor disclose it has a human rights investment policy covering any portfolios under management?</t>
      </text>
    </comment>
    <comment ref="CF14" authorId="2" shapeId="0" xr:uid="{8CDE1E67-55CE-4015-9F5D-6506D14652C8}">
      <text>
        <t>[Threaded comment]
Your version of Excel allows you to read this threaded comment; however, any edits to it will get removed if the file is opened in a newer version of Excel. Learn more: https://go.microsoft.com/fwlink/?linkid=870924
Comment:
    Does the investor disclose it requires investee companies to meet their reporting obligations under the UK Modern Slavery Act?</t>
      </text>
    </comment>
    <comment ref="CG14" authorId="3" shapeId="0" xr:uid="{EE1D7CD6-17CE-4264-B1C0-A30656C0C2E4}">
      <text>
        <t>[Threaded comment]
Your version of Excel allows you to read this threaded comment; however, any edits to it will get removed if the file is opened in a newer version of Excel. Learn more: https://go.microsoft.com/fwlink/?linkid=870924
Comment:
    Does the investor disclose it assesses investee companies prior to investment to identify potential modern slavery risk areas?</t>
      </text>
    </comment>
    <comment ref="CH14" authorId="4" shapeId="0" xr:uid="{1212FAD9-AF5D-4ABA-8E6B-BEBEF1E55287}">
      <text>
        <t>[Threaded comment]
Your version of Excel allows you to read this threaded comment; however, any edits to it will get removed if the file is opened in a newer version of Excel. Learn more: https://go.microsoft.com/fwlink/?linkid=870924
Comment:
    Does the investor disclose active engagement, either directly or through intermediaries, with investee companies on their (investee companies’) modern slavery/ labour exploitation/ human trafficking risks in value chains and business relationships?</t>
      </text>
    </comment>
    <comment ref="CI14" authorId="5" shapeId="0" xr:uid="{0E021613-ED4A-4224-964A-DCAFAC07AB34}">
      <text>
        <t xml:space="preserve">[Threaded comment]
Your version of Excel allows you to read this threaded comment; however, any edits to it will get removed if the file is opened in a newer version of Excel. Learn more: https://go.microsoft.com/fwlink/?linkid=870924
Comment:
    Does the investor disclose it collaborates with industry and non-industry stakeholders to learn from experts and peers on and/or lift the industry standard for preventing, identifying, and mitigating modern slavery, labour exploitation and human trafficking risks, and enablinge effective remedy for harms caused or contributed to?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tc={BDE2C528-1F47-4FB6-91D1-EB6E0D8D67A2}</author>
    <author>tc={D81DCEFF-605B-4161-9827-AF1C5EBCBB3C}</author>
    <author>tc={962F1954-F07B-4A1E-A9FC-864F7A9E5D56}</author>
  </authors>
  <commentList>
    <comment ref="I13" authorId="0" shapeId="0" xr:uid="{BDE2C528-1F47-4FB6-91D1-EB6E0D8D67A2}">
      <text>
        <t>[Threaded comment]
Your version of Excel allows you to read this threaded comment; however, any edits to it will get removed if the file is opened in a newer version of Excel. Learn more: https://go.microsoft.com/fwlink/?linkid=870924
Comment:
    If AUS act checked for registry submission, if UK act checked for homepage link, if both Acts checked for EITHER.</t>
      </text>
    </comment>
    <comment ref="AS13" authorId="1" shapeId="0" xr:uid="{D81DCEFF-605B-4161-9827-AF1C5EBCBB3C}">
      <text>
        <t>[Threaded comment]
Your version of Excel allows you to read this threaded comment; however, any edits to it will get removed if the file is opened in a newer version of Excel. Learn more: https://go.microsoft.com/fwlink/?linkid=870924
Comment:
    As for the hospitality, asset managers and garment study, this “no due diligence” category is defined as having no remediation nor any risk management mechanisms in place.</t>
      </text>
    </comment>
    <comment ref="CF24" authorId="2" shapeId="0" xr:uid="{962F1954-F07B-4A1E-A9FC-864F7A9E5D56}">
      <text>
        <t>[Threaded comment]
Your version of Excel allows you to read this threaded comment; however, any edits to it will get removed if the file is opened in a newer version of Excel. Learn more: https://go.microsoft.com/fwlink/?linkid=870924
Comment:
    manually added the sector-specific counts due to more complex answer option values</t>
      </text>
    </comment>
  </commentList>
</comments>
</file>

<file path=xl/sharedStrings.xml><?xml version="1.0" encoding="utf-8"?>
<sst xmlns="http://schemas.openxmlformats.org/spreadsheetml/2006/main" count="16060" uniqueCount="1544">
  <si>
    <t>GLOBAL SLAVERY INDEX 2023</t>
  </si>
  <si>
    <t>Copyright © 2023. Minderoo Foundation Limited. All Rights reserved</t>
  </si>
  <si>
    <r>
      <t xml:space="preserve">Citation: Walk Free 2023, </t>
    </r>
    <r>
      <rPr>
        <i/>
        <sz val="11"/>
        <rFont val="Calibri"/>
        <family val="2"/>
      </rPr>
      <t>The Global Slavery Index 2023</t>
    </r>
    <r>
      <rPr>
        <sz val="11"/>
        <rFont val="Calibri"/>
        <family val="2"/>
      </rPr>
      <t>, Minderoo Foundation, Available from: https://www.walkfree.org/global-slavery-index/downloads/ </t>
    </r>
  </si>
  <si>
    <t>CONTENTS</t>
  </si>
  <si>
    <t>Sheet name</t>
  </si>
  <si>
    <t>Description</t>
  </si>
  <si>
    <t>GSI 2023 summary data</t>
  </si>
  <si>
    <t>The core measurements of the Global Slavery Index 2023, including estimates of prevalence along with number of people in modern slavery, vulnerability scores, including vulnerability dimension scores, and government response scores, including government response milestone scores. See note 1 &amp; 2.</t>
  </si>
  <si>
    <t>Vulnerability codebook</t>
  </si>
  <si>
    <t>The vulnerability codebook describes the source data of the vulnerability index.</t>
  </si>
  <si>
    <t>Govt Response framework</t>
  </si>
  <si>
    <t xml:space="preserve">The GSI 2023 Government Response framework comprised of 144 indicators organised into 42 activites and five milestones. Please refer to the framework for help navigating indicator ratings in sheet Govt Response - Indicators. </t>
  </si>
  <si>
    <t>Govt Response - Indicators</t>
  </si>
  <si>
    <t>Government response indicator ratings. Indicators are rated as 0 if not met, 1 if met and -1 if a negative and met.  Column headings combine the milestone, activity, and indicator. For example, the indicator legal age of marriage is 18 is column M4316. Refer to the Government Response framework to explore indicator ratings.</t>
  </si>
  <si>
    <t>Govt Response - Activities</t>
  </si>
  <si>
    <t>Government response activity ratings.  If all positive indicators within an activity are met the activty scores a 2 - achieved. If at least one, but not all indicators within an activity are met the activity is rated a 1 - partly achieved. If all positive indicators are met within an activity, however a negative indicator in that activity is also met the activity is ranked a 1 - partly achieved. If no positive indicators are met within an activity then the activity is rated a 0 - not achieved. The three negative rated activities are inverse scored, if a negative activty is met it is rated a -2 - undermining own response, if a negative activity is not met it is rated 0 - not achieved.  Refer to the Government Response framework to explore indicator ratings. See note 3.</t>
  </si>
  <si>
    <t>Beyond Compliance - Cocoa</t>
  </si>
  <si>
    <t>Walk Free and WikiRate assessments of the statements of the top chocolate-producing companies reporting under the UK and Australian Modern Slavery Acts.</t>
  </si>
  <si>
    <t>Beyond Compliance - Garments</t>
  </si>
  <si>
    <t>Walk Free and WikiRate assessments of the statements of the top garment companies reporting under the UK and Australian Modern Slavery Acts.</t>
  </si>
  <si>
    <t>Beyond Compliance - Investors</t>
  </si>
  <si>
    <t>Walk Free and WikiRate assessments of the statements produced by asset managers reporting under the UK and Australian Modern Slavery Acts.</t>
  </si>
  <si>
    <t>Beyond Compliance - Social Media</t>
  </si>
  <si>
    <t>Walk Free and WikiRate assessments of the statements of the top social media companies reporting under the UK and Australian Modern Slavery Acts.</t>
  </si>
  <si>
    <t>G20 Importing Risk</t>
  </si>
  <si>
    <t>The G20 Importing Risk analysis assesses the value of imported products at-risk of modern slavery. Uses the BACI world trade dataset combined with information on risk in source countries identified in the US Department of abor List of Goods Produced by Child Labor of Forced Labor and supplementray research by Walk Free. The top five products by import value are presented for each G20 country.</t>
  </si>
  <si>
    <t>Codebook_BACI</t>
  </si>
  <si>
    <t xml:space="preserve">BACI world trade database country codes used in the G20 Importing Risk analysis. </t>
  </si>
  <si>
    <t>Codebook_G20 Imports</t>
  </si>
  <si>
    <t xml:space="preserve">BACI world trade database product codes used in the G20 Importing Risk analysis. </t>
  </si>
  <si>
    <t>NOTES</t>
  </si>
  <si>
    <t>Government responses have not been assessed in Afghanistan, South Sudan, Syria, and Yemen due to protracted and ongoing conflict.</t>
  </si>
  <si>
    <t>Population source: United Nations, Department of Economic and Social Affairs, Population Division 2019. World Population Prospects 2019, Online Edition. Rev. 1. Available from: https://population.un.org/wpp/Download/Standard/ Population/. Population data are rounded to the nearest thousand.</t>
  </si>
  <si>
    <t>Kosovo and Taiwan are unable to ratify conventions. As a result, activity rankings of slavery, trafficking, forced_labour, forced_marriage and exp_children are all recoded to 2 (fully achieved) if they receive a rating of 1 (partially achieved). Milestone 2 is our of 22 and the Total is out of 74.</t>
  </si>
  <si>
    <t>Source: Walk Free 2023, Global Slavery Index 2023. Available from: https://www.walkfree.org/global-slavery-index/</t>
  </si>
  <si>
    <t>PREVALENCE</t>
  </si>
  <si>
    <t>VULNERABILITY</t>
  </si>
  <si>
    <t>GOVERNMENT RESPONSE</t>
  </si>
  <si>
    <t>Country</t>
  </si>
  <si>
    <t>Population</t>
  </si>
  <si>
    <t>Region</t>
  </si>
  <si>
    <t>Estimated prevalence of modern slavery per 1,000 population</t>
  </si>
  <si>
    <t>Estimated number of people in modern slavery</t>
  </si>
  <si>
    <t>Governance issues</t>
  </si>
  <si>
    <t>Lack of basic needs</t>
  </si>
  <si>
    <t>Inequality</t>
  </si>
  <si>
    <t>Disenfranchised groups</t>
  </si>
  <si>
    <t>Effects of conflict</t>
  </si>
  <si>
    <t>Total Vulnerability score (%)</t>
  </si>
  <si>
    <t>Survivors of slavery are identified and supported to exit and remain out of modern slavery (%)</t>
  </si>
  <si>
    <t>Criminal justice mechanisms function effectively to prevent modern slavery (%)</t>
  </si>
  <si>
    <t>Coordination occurs at the national and regional level and across borders, and governments are held to account for their response (%)</t>
  </si>
  <si>
    <t>Risk factors, such as attitudes, social systems, and institutions that enable modern slavery are addressed (%)</t>
  </si>
  <si>
    <t>Government and business stop sourcing goods and services produced by forced labour (%)</t>
  </si>
  <si>
    <t>Government response total (%)</t>
  </si>
  <si>
    <t>Afghanistan</t>
  </si>
  <si>
    <t>Asia and the Pacific</t>
  </si>
  <si>
    <t>Albania</t>
  </si>
  <si>
    <t>Europe and Central Asia</t>
  </si>
  <si>
    <t>Algeria</t>
  </si>
  <si>
    <t>Africa</t>
  </si>
  <si>
    <t>Angola</t>
  </si>
  <si>
    <t>Antigua and Barbuda</t>
  </si>
  <si>
    <t>Americas</t>
  </si>
  <si>
    <t>Argentina</t>
  </si>
  <si>
    <t>Armenia</t>
  </si>
  <si>
    <t>Australia</t>
  </si>
  <si>
    <t>Austria</t>
  </si>
  <si>
    <t>Azerbaijan</t>
  </si>
  <si>
    <t>Bahamas</t>
  </si>
  <si>
    <t>Bahrain</t>
  </si>
  <si>
    <t>Arab States</t>
  </si>
  <si>
    <t>Bangladesh</t>
  </si>
  <si>
    <t>Barbados</t>
  </si>
  <si>
    <t>Belarus</t>
  </si>
  <si>
    <t>Belgium</t>
  </si>
  <si>
    <t>Belize</t>
  </si>
  <si>
    <t>Benin</t>
  </si>
  <si>
    <t>Bolivia</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</si>
  <si>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</si>
  <si>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</si>
  <si>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</si>
  <si>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</si>
  <si>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</si>
  <si>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</si>
  <si>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</si>
  <si>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</si>
  <si>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</si>
  <si>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</si>
  <si>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</si>
  <si>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</si>
  <si>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</si>
  <si>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</si>
  <si>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</si>
  <si>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</si>
  <si>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Costa Rica</t>
  </si>
  <si>
    <t>Côte d'Ivoire</t>
  </si>
  <si>
    <t>Croatia</t>
  </si>
  <si>
    <t>Cuba</t>
  </si>
  <si>
    <t>Cyprus</t>
  </si>
  <si>
    <t>Czechia</t>
  </si>
  <si>
    <t>Democratic Republic of the Congo</t>
  </si>
  <si>
    <t>Denmark</t>
  </si>
  <si>
    <t>Djibouti</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</si>
  <si>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</si>
  <si>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</si>
  <si>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</si>
  <si>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</si>
  <si>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</si>
  <si>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</si>
  <si>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</si>
  <si>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</si>
  <si>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</si>
  <si>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</si>
  <si>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</si>
  <si>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</si>
  <si>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</si>
  <si>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</si>
  <si>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</si>
  <si>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</si>
  <si>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</si>
  <si>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</si>
  <si>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</si>
  <si>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</si>
  <si>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</si>
  <si>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</si>
  <si>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</si>
  <si>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</si>
  <si>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</si>
  <si>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</si>
  <si>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</si>
  <si>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</si>
  <si>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</si>
  <si>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</si>
  <si>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</si>
  <si>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</si>
  <si>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</si>
  <si>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</si>
  <si>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</si>
  <si>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</si>
  <si>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</si>
  <si>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</si>
  <si>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</si>
  <si>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Kosovo</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</si>
  <si>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</si>
  <si>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</si>
  <si>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</si>
  <si>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</si>
  <si>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</si>
  <si>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</si>
  <si>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</si>
  <si>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</si>
  <si>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</si>
  <si>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</si>
  <si>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</si>
  <si>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</si>
  <si>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</si>
  <si>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</si>
  <si>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</si>
  <si>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</si>
  <si>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</si>
  <si>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</si>
  <si>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</si>
  <si>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</si>
  <si>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</si>
  <si>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</si>
  <si>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</si>
  <si>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</si>
  <si>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</si>
  <si>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</si>
  <si>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</si>
  <si>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</si>
  <si>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</si>
  <si>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</si>
  <si>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</si>
  <si>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</si>
  <si>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</si>
  <si>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</si>
  <si>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</si>
  <si>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</si>
  <si>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</si>
  <si>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</si>
  <si>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</si>
  <si>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</si>
  <si>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</si>
  <si>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</si>
  <si>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</si>
  <si>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</si>
  <si>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</si>
  <si>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</si>
  <si>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</si>
  <si>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Republic of the Congo</t>
  </si>
  <si>
    <t>Romania</t>
  </si>
  <si>
    <t>Russia</t>
  </si>
  <si>
    <t>Rwanda</t>
  </si>
  <si>
    <t>Saint Lucia</t>
  </si>
  <si>
    <t>Saint Vincent and the Grenadines</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</si>
  <si>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</si>
  <si>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</si>
  <si>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</si>
  <si>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</si>
  <si>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</si>
  <si>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</si>
  <si>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</si>
  <si>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</si>
  <si>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</si>
  <si>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</si>
  <si>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</si>
  <si>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</si>
  <si>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</si>
  <si>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</si>
  <si>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</si>
  <si>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</si>
  <si>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</si>
  <si>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</si>
  <si>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</si>
  <si>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</si>
  <si>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</si>
  <si>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</si>
  <si>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</si>
  <si>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</si>
  <si>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</si>
  <si>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</si>
  <si>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</si>
  <si>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</si>
  <si>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Türkiye</t>
  </si>
  <si>
    <t>Turkmenistan</t>
  </si>
  <si>
    <t>Uganda</t>
  </si>
  <si>
    <t>Ukraine</t>
  </si>
  <si>
    <t>United Arab Emirates</t>
  </si>
  <si>
    <t>United Kingdom</t>
  </si>
  <si>
    <t>United States of America</t>
  </si>
  <si>
    <t>Uruguay</t>
  </si>
  <si>
    <t>Uzbekistan</t>
  </si>
  <si>
    <t>Vanuatu</t>
  </si>
  <si>
    <t>Venezuela</t>
  </si>
  <si>
    <t>Viet Nam</t>
  </si>
  <si>
    <t>Yemen</t>
  </si>
  <si>
    <t>Zambia</t>
  </si>
  <si>
    <t>Zimbabwe</t>
  </si>
  <si>
    <t>Factor</t>
  </si>
  <si>
    <t>Variable Name</t>
  </si>
  <si>
    <t>Data Description</t>
  </si>
  <si>
    <t xml:space="preserve">Variable Description </t>
  </si>
  <si>
    <t>Source</t>
  </si>
  <si>
    <t>Date accessed</t>
  </si>
  <si>
    <t>Publication Date</t>
  </si>
  <si>
    <t>Data reference period</t>
  </si>
  <si>
    <t>Factor 1: Governance issues</t>
  </si>
  <si>
    <t>Disability based workplace harassment</t>
  </si>
  <si>
    <t>Data are from the World Policy Analysis Centre. Data relates to legislation against workplace harrassment of disability.</t>
  </si>
  <si>
    <t xml:space="preserve">World Policy Analysis Centre: Rating of answer to Q - Does legislation explicitly prohibit discriminatory workplace harassment on the basis of disability? Data has been assigned variables based on whether legislation is in place: No prohibition (0), General prohibition of harassment (2.5), Broad prohibition of workplace discrimination based on disability (7.5), Yes, disability-specific prohibition (10). Scale from 0-10, with 10 being have legislation that prohibits descrimination. Data is normalised and inverted. </t>
  </si>
  <si>
    <t>https://www.worldpolicycenter.org/policies/does-legislation-prohibit-discrimination-at-work-based-on-disability/does-legislation-explicitly-prohibit-discriminatory-workplace-harassment-on-the-basis-of-disability</t>
  </si>
  <si>
    <t>December, 2021</t>
  </si>
  <si>
    <t xml:space="preserve"> - </t>
  </si>
  <si>
    <t xml:space="preserve">Political rights </t>
  </si>
  <si>
    <t xml:space="preserve">Data are from Freedom House, which provides a comparative assessment of global political rights and civil liberties across 195 countries. </t>
  </si>
  <si>
    <r>
      <t xml:space="preserve">The variable </t>
    </r>
    <r>
      <rPr>
        <i/>
        <sz val="10"/>
        <rFont val="Calibri"/>
        <family val="2"/>
      </rPr>
      <t xml:space="preserve">Political Rights, </t>
    </r>
    <r>
      <rPr>
        <sz val="10"/>
        <rFont val="Calibri"/>
        <family val="2"/>
      </rPr>
      <t>which is comprised of three subcategories: Electoral Process, Political Pluralism and Participation, and Functioning of Government, is measured on a scale ranging from 0-40, where a value of 0 indicates that a country is "least free," and a value of 40 indicates that a country is "most free." Palestine is average of West Bank and Gaza. Data are from 2020. Data is normalised and inverted.</t>
    </r>
  </si>
  <si>
    <t xml:space="preserve">https://freedomhouse.org/countries/freedom-world/scores </t>
  </si>
  <si>
    <t>01 January 2020 - December 31 2020</t>
  </si>
  <si>
    <t>Government response</t>
  </si>
  <si>
    <t xml:space="preserve">Data are from Global Slavery Index Government Response </t>
  </si>
  <si>
    <t>The variable Government Response from the Global Slavery Index represents the average evaluation score for each country across five main indicators including: 1) Survivors are Supported, 2) Criminal Justice Responses, 3) Coordination and 4) Accountability, Attitudes, Social Systems, and Institutions, and 5) Business and Government Responses to modern slavery.Each section sub-score is averaged together and then used to provide a response rating. The quantitative evaluation score averages are used for each country. Data are from 2021. These values range from 0 representing poor government response to 100 representing strong government response.</t>
  </si>
  <si>
    <t>https://www.globalslaveryindex.org/2018/methodology/government-response/</t>
  </si>
  <si>
    <t>October, 2021</t>
  </si>
  <si>
    <t>2014-2021</t>
  </si>
  <si>
    <t>Political instability</t>
  </si>
  <si>
    <t>Data are from The Global Peace Index, which measures the level of peace in 162 different countries according to 22 qualitative and quantitative indicators aligned with the absences of violence and fear of violence.</t>
  </si>
  <si>
    <r>
      <t xml:space="preserve">This variable represents an assessment of </t>
    </r>
    <r>
      <rPr>
        <i/>
        <sz val="10"/>
        <rFont val="Calibri"/>
        <family val="2"/>
      </rPr>
      <t>political instability</t>
    </r>
    <r>
      <rPr>
        <sz val="10"/>
        <rFont val="Calibri"/>
        <family val="2"/>
      </rPr>
      <t xml:space="preserve"> ranked from 1 to 5 (very low to very high instability) by the EIU’s Country Analysis team, based on five questions relating to the degree to which the country's political institutions are sufficiently stable to support the needs of its citizens, businesses, and overseas investors. This indicator aggregates five other questions on social unrest, orderly transfers, opposition stance, excessive executive authority and an international tension sub-index. Country analysts assess this question on a quarterly basis. Data is normalised.
</t>
    </r>
  </si>
  <si>
    <t>https://www.visionofhumanity.org/maps/#/</t>
  </si>
  <si>
    <t>June, 2021</t>
  </si>
  <si>
    <t>16 March 2020 - 15 March 2021, the average of the scores given for each quarter</t>
  </si>
  <si>
    <t xml:space="preserve">Weapons access </t>
  </si>
  <si>
    <t>Data are from The Global Peace Index, which measures the level of peace on 162 different countries according to 22 qualitative and quantitative indicators aligned with the absences of violence and fear of violence.</t>
  </si>
  <si>
    <r>
      <t>The variable</t>
    </r>
    <r>
      <rPr>
        <i/>
        <sz val="10"/>
        <rFont val="Calibri"/>
        <family val="2"/>
      </rPr>
      <t xml:space="preserve"> Weapons Access</t>
    </r>
    <r>
      <rPr>
        <sz val="10"/>
        <rFont val="Calibri"/>
        <family val="2"/>
      </rPr>
      <t xml:space="preserve"> is a qualititative assessment of the accessibility of small arms and light weapons. This measure ranges from a value of 1, which indicates very low access to weapons, to a value of 5, which indicates very high access to weapons. Data is normalised.</t>
    </r>
  </si>
  <si>
    <t>16 March 2020 - 15 March 2021, assessed annually</t>
  </si>
  <si>
    <t>Women's physical security</t>
  </si>
  <si>
    <t>Data are from Women Stats</t>
  </si>
  <si>
    <t xml:space="preserve">Multivariate scale derived from WomenStats Database that provides the ordinal ranking of the physical security of women. Export data for all countries for variable, "MULTIVAR-SCALE-1." The scale takes into account the presence and enforcement of laws against domestic violence, rape and marital rape, the existence of taboos or norms against reporting these crimes, and the occurrence of honour killings and femicide.  Scale ranges from 1 "high security" to 4 "low security." Data are from 2019. Data is normalised. 
</t>
  </si>
  <si>
    <t>https://www.womanstats.org/data.html</t>
  </si>
  <si>
    <t>Regulatory quality</t>
  </si>
  <si>
    <t xml:space="preserve">Data are from the Worldwide Governance Indicators. Regulatory Quality is one of six broad dimensions of governance covered by the WGI (others include Voice and Accountability, Political Stability and Absence of Violence/Terrorism, Regulatory Quality, Rule of Law, Control of Corruption). </t>
  </si>
  <si>
    <t>The variable Regulatory Quality measures perceptions of the ability of the government to formulate and implement sound policies and regulations that permit and promote private sector development.
The variable ranges from approximately -2.5, which indicates low regulatory quality, to a score of 2.5, which indicates high regulatory quality. Data are from 2020. Data is normalised and inverted.</t>
  </si>
  <si>
    <t>http://info.worldbank.org/governance/wgi/</t>
  </si>
  <si>
    <t>September, 2021</t>
  </si>
  <si>
    <t>Factor 2: Lack of basic needs</t>
  </si>
  <si>
    <t>Cell phone users</t>
  </si>
  <si>
    <t xml:space="preserve">Data are from the World Bank's World Development Indicators. </t>
  </si>
  <si>
    <r>
      <t xml:space="preserve">The variable </t>
    </r>
    <r>
      <rPr>
        <i/>
        <sz val="10"/>
        <rFont val="Calibri"/>
        <family val="2"/>
        <scheme val="minor"/>
      </rPr>
      <t>Cell Phone Subscriptions</t>
    </r>
    <r>
      <rPr>
        <sz val="10"/>
        <rFont val="Calibri"/>
        <family val="2"/>
        <scheme val="minor"/>
      </rPr>
      <t xml:space="preserve"> includes the number of cellular subscriptions per 100 people for each country.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Data are from 2020. Data can be higher than 100 due to multiple phone use (?). Data is normalised and inverted.</t>
    </r>
  </si>
  <si>
    <t>https://data.worldbank.org/indicator/IT.CEL.SETS.P2</t>
  </si>
  <si>
    <t xml:space="preserve">Social safety net </t>
  </si>
  <si>
    <t>Data are from the International Labour Organization's (ILO) World Social Protection Report.</t>
  </si>
  <si>
    <r>
      <t xml:space="preserve">The variable </t>
    </r>
    <r>
      <rPr>
        <i/>
        <sz val="10"/>
        <rFont val="Calibri"/>
        <family val="2"/>
      </rPr>
      <t>Social Safety Net</t>
    </r>
    <r>
      <rPr>
        <sz val="10"/>
        <rFont val="Calibri"/>
        <family val="2"/>
      </rPr>
      <t xml:space="preserve"> evaluates countries on their national social security system based on proportion of the populaton covered by at least one social protection cash benefit (effective coverage). It also reflects the main components of social protection: child and maternity benefits, support for persons without a job, persons with disabilities, victims of work injuries and older persons A higher value indicates that these provisions cover a larger proportion of population. Data that is less than 1 is recorded as 1. Data are from 2020 or latest available year.</t>
    </r>
    <r>
      <rPr>
        <sz val="10"/>
        <rFont val="Calibri"/>
        <family val="2"/>
        <scheme val="minor"/>
      </rPr>
      <t xml:space="preserve"> Data is inverted.</t>
    </r>
  </si>
  <si>
    <t>https://www.social-protection.org/gimi/WSPDB.action?id=809</t>
  </si>
  <si>
    <t>Data available from 2015 to January 2021.</t>
  </si>
  <si>
    <t>Undernourishment</t>
  </si>
  <si>
    <t xml:space="preserve">These data are from the Food and Agricultural Organization (FAO) of the United Nations Statistics Division. </t>
  </si>
  <si>
    <t>This variable measures prevalence of undernourishment. The prevalence of undernourishment expresses the probability that a randomly selected individual from the population consumes an amount of calories that is insufficient to cover her/his energy requirement for an active and healthy life. When a value is listed as &lt;2.5, the value is reported as 1.25. Data provided is for 2018-2020. It is represented as a percentage.</t>
  </si>
  <si>
    <t>https://www.fao.org/faostat/en/#data/FS</t>
  </si>
  <si>
    <t>2018-2020</t>
  </si>
  <si>
    <t>Access to clean water</t>
  </si>
  <si>
    <t>Data are from the World Bank, World Development Indicators</t>
  </si>
  <si>
    <t>People using safely managed drinking water services (% of population)
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 This variable is measured in percentage points of the total population with improved access to water with potential values ranging from 0 to 100% of the population. Data are from 2020. Data is inverted.</t>
  </si>
  <si>
    <t>https://data.worldbank.org/indicator/SH.H2O.SMDW.ZS?view=chart</t>
  </si>
  <si>
    <t xml:space="preserve">July, 2021 </t>
  </si>
  <si>
    <t>Tuberculosis</t>
  </si>
  <si>
    <t>Incidence of tuberculosis (per 100,000 people). Incidence of tuberculosis is the estimated number of new pulmonary, smear positive, and extra-pulmonary tuberculosis cases. Incidence includes patients with HIV. Data are from 2019. Data is normalised.</t>
  </si>
  <si>
    <t>https://data.worldbank.org/indicator/SH.TBS.INCD</t>
  </si>
  <si>
    <t>Ability to borrow money</t>
  </si>
  <si>
    <t>Data are from World Bank Global FINDEX which provides data on how individuals save, borrow, make payments, and manage risks. The indicators in the 2017 Global Financial Inclusion (Global Findex) database are drawn from survey data covering almost 150,000 people in 143 economies—representing more than 97 percent of the world’s population. The Database states it is updated every three years, although there is not a 2020 or 2021 release.</t>
  </si>
  <si>
    <r>
      <t xml:space="preserve">Borrowed any money in the past year (% age 15). The percentage of respondents who report borrowing any money for any reason and from any source in the past 12 months. </t>
    </r>
    <r>
      <rPr>
        <sz val="10"/>
        <rFont val="Calibri"/>
        <family val="2"/>
      </rPr>
      <t xml:space="preserve">The potential data values range from 100% of respondents over age 15 to 0% of respondents who reported borrowing any money for any reason and any source in the past 12 months. Data are from 2017. </t>
    </r>
  </si>
  <si>
    <t>https://databank.worldbank.org/reports.aspx?source=1228</t>
  </si>
  <si>
    <t>Factor 3: Inequality</t>
  </si>
  <si>
    <t>Law enforcement reliability</t>
  </si>
  <si>
    <t>Survey response on reliability of police services by World Economic Forum.</t>
  </si>
  <si>
    <t xml:space="preserve">Data is from the Global Competitiveness Report by the World Economic Forum and is in response to the question “In your country, to what extent can police services be relied upon to enforce law and order?” Data value from 0-100 with 100 being more reliable police services. Data is interverted. </t>
  </si>
  <si>
    <t>http://reports.weforum.org/global-competitiveness-report-2019/downloads/</t>
  </si>
  <si>
    <t>January and April 2019</t>
  </si>
  <si>
    <t>Violent crime</t>
  </si>
  <si>
    <r>
      <t xml:space="preserve">The variable </t>
    </r>
    <r>
      <rPr>
        <i/>
        <sz val="10"/>
        <rFont val="Calibri"/>
        <family val="2"/>
      </rPr>
      <t xml:space="preserve">Violent Crime </t>
    </r>
    <r>
      <rPr>
        <sz val="10"/>
        <rFont val="Calibri"/>
        <family val="2"/>
      </rPr>
      <t>is evaluated on a five-point scale, where a value of 1 indicates a country that is "most peaceful," and a value of 5 indicates a country that is "least peaceful."  This assessment by the EIU’s Country Analysis team based on the question, “Is violent crime likely to pose a significant problem for government and/or business over the next two years?”. Data is normalised.</t>
    </r>
  </si>
  <si>
    <t>Gini coefficient</t>
  </si>
  <si>
    <r>
      <t xml:space="preserve">The variable </t>
    </r>
    <r>
      <rPr>
        <i/>
        <sz val="10"/>
        <rFont val="Calibri"/>
        <family val="2"/>
      </rPr>
      <t>Gini Coefficient</t>
    </r>
    <r>
      <rPr>
        <sz val="10"/>
        <rFont val="Calibri"/>
        <family val="2"/>
      </rPr>
      <t xml:space="preserve"> is a measure of income inequality. This measure ranges from a value of 0, which indicates absolute income equality, to 100, which indicates absolute income inequality.</t>
    </r>
  </si>
  <si>
    <t>https://data.worldbank.org/indicator/SI.POV.GINI?most_recent_year_desc=true</t>
  </si>
  <si>
    <t>2010 to 2019</t>
  </si>
  <si>
    <t>Emergency funds</t>
  </si>
  <si>
    <r>
      <t>The percentage of respondents (% age 15+) who report that in case of an emergency it is not at all possible for them to come up with 1/20 of gross national income (GNI) per capita in local currency within the next month. The potential data values range from 100% of respondents to 0% of respondents reporting that they are incapable of coming up with 1/20 of gross national income per capita in their local country within the next month.</t>
    </r>
    <r>
      <rPr>
        <sz val="10"/>
        <rFont val="Calibri"/>
        <family val="2"/>
      </rPr>
      <t xml:space="preserve">
Data are from 2017. </t>
    </r>
  </si>
  <si>
    <t>Factor 4: Disenfranchised groups</t>
  </si>
  <si>
    <t>LGBTI acceptance</t>
  </si>
  <si>
    <t xml:space="preserve">LGBTI Acceptance Index by UCLA School of Law measures social acceptance of LGBTI people in 175 countries. </t>
  </si>
  <si>
    <t>The Index provides each nation with a score of 0 to 10 to indicate their level of acceptance. High number indicates high acceptance. Data is normalised and inverted. Updated every 3 years. (NOTE: GB is UK. Cyprus = cyprus + northern cyprus divided by 2)</t>
  </si>
  <si>
    <t>https://williamsinstitute.law.ucla.edu/projects/gai/</t>
  </si>
  <si>
    <t>1981-2020</t>
  </si>
  <si>
    <t>Employers prioritise nationals</t>
  </si>
  <si>
    <t>Data are from World Values Survey which asks survey questions in approximately 80 countries.</t>
  </si>
  <si>
    <t>In response to question: Employers should give priority to (nation) people than immigrants. % of Agree and Agree Strongly response. Data is as a percentage. It does not require normalisation or invertsion.</t>
  </si>
  <si>
    <t>https://www.worldvaluessurvey.org/WVSOnline.jsp</t>
  </si>
  <si>
    <t>2017-2020</t>
  </si>
  <si>
    <t>Social group equality</t>
  </si>
  <si>
    <t>The Global State of Democracy Indices (GSoD Indices) measure democratic trends at the country, regional and global levels across a broad range of different attributes of democracy annually since 1975.</t>
  </si>
  <si>
    <t>IDEA Global State of Democracy Indicices. Social Group Equality variable. Data for 166 countries. Answer Q: To what extent is there social group equality in regard to political power and civil liberties? Data is on a scale from 0-1 with 1 indicating high performance. Data is normalised and inverted.</t>
  </si>
  <si>
    <t>https://www.idea.int/gsod-indices/democracy-indices</t>
  </si>
  <si>
    <t>Includes data up to 31 December, 2020</t>
  </si>
  <si>
    <t>Factor 5 - Effects of conflict</t>
  </si>
  <si>
    <t>Internal conflicts fought</t>
  </si>
  <si>
    <t>This indicator measures the number and duration of conflicts that occur within a specific country's legal boundaries. Information for this indicator is sourced from three datasets from Uppsala Conflict Data Program (UCDP): the Battle-Related Deaths Dataset, Non-State Conflict Dataset and One-sided Violence Dataset. The score for a country is determined by adding the scores for all individual conflicts which have occurred within that country's legal boundaries over the last five years, based on the following factors: 
1. Number: a) the number of interstate armed conflicts, internal armed conflict (civil conflict), internationalized internal armed conflicts, one-sided conflict and non-state conflict located within a country's legal boundaries, b) If a conflict is a war (1,000+ battle-related deaths) it recieves a score of one; if it is an armed conflict (25-999 battle-related deaths) it receives a score of 0.25. 
2. Duration: a) a score is assigned based on the number of years out of the last five that conflict has occurred. For example, if a conflict last occurred five years ago that conflict will receive a score of one out of five. 
The cumulative conflict scores are then added and banded to establish a country's score. Scores range from 1 out of 5 to 5 out of 5. A score of 1 indicates no internal conflicts and a score of 5 indicates very high levels of internal conflict. Data are from the 2016 Global Peace Index Indicators. Data is normalised.</t>
  </si>
  <si>
    <t>2015-2019</t>
  </si>
  <si>
    <t>Impact of terrorism</t>
  </si>
  <si>
    <t>Data are from the Global Terrorism Index</t>
  </si>
  <si>
    <r>
      <t xml:space="preserve">The variable </t>
    </r>
    <r>
      <rPr>
        <i/>
        <sz val="10"/>
        <rFont val="Calibri"/>
        <family val="2"/>
      </rPr>
      <t>Impact of terrorism</t>
    </r>
    <r>
      <rPr>
        <sz val="10"/>
        <rFont val="Calibri"/>
        <family val="2"/>
      </rPr>
      <t xml:space="preserve"> is drawn from the scores calculated for the Global Terrorism Index, which measures the number of deaths, injuries, property damage and psychological impact resulting from terrorism in 162 countries. Data are from 2019 Global Terrorism Index looking at data from a fice year period, and scored on a 1 to 10 scale, where 1 is low impact and 10 represents high impact of terrorism. Data is normalised.</t>
    </r>
  </si>
  <si>
    <t>https://www.economicsandpeace.org/reports/</t>
  </si>
  <si>
    <t>November, 2020</t>
  </si>
  <si>
    <t>2019 (looks at data from a five year period)</t>
  </si>
  <si>
    <t>Internally displaced persons</t>
  </si>
  <si>
    <t>Data are from UNHCR</t>
  </si>
  <si>
    <t>The total number of displaced (internally displaced, returned internally displaced, returned refugees, asylum seekers, stateless persons) by territory of origin. When exporting the data, select 2021 as Year, NO country/territory of asylum/residence should be selected, select ALL origins, and select Asylum-Seekers (pending cases), Returned Refugees, Internally Displaced Persons (IDPs), Returned IDPs, and Stateless Persons under Data Items to Display. Aggregate total number.
Data values range from 5 people which is small displacement to values over 13,000,000 for the highest displacement. Note that unassigned Serbia/Kosovo data is counted in Serbia.</t>
  </si>
  <si>
    <t>https://www.unhcr.org/refugee-statistics-uat/</t>
  </si>
  <si>
    <t>The data for the latest year (2021) is available up until the mid-year. IDMC data on Internally Displaced Persons and the demographic data for the population and solutions datasets are not collected at mid-year and therefore only available up until year-end in the previous year (2020).</t>
  </si>
  <si>
    <t>Milestone number</t>
  </si>
  <si>
    <t>Milestone name</t>
  </si>
  <si>
    <t>Activity number</t>
  </si>
  <si>
    <t>Activity name</t>
  </si>
  <si>
    <t>Indicator number</t>
  </si>
  <si>
    <t>Indicator name</t>
  </si>
  <si>
    <t>Indicator description</t>
  </si>
  <si>
    <t>Survivors of slavery are identified and supported to exit and remain out of modern slavery</t>
  </si>
  <si>
    <t>The public knows what modern slavery is and how to report it</t>
  </si>
  <si>
    <t xml:space="preserve">National campaigns provide information to members of the public on how to report and identify victims </t>
  </si>
  <si>
    <t>Campaigns on how to identify potential victims, such as promotion of a hotline, website, or text messaging service 
OR 
campaign on how to report potential victims, such as distributing indicators of modern slavery 
AND 
must be distributed to the public at the NATIONAL level 
AND 
distribution has occurred at least once since 15 February 2014. 
NOT  
training for government officials, NGOs, embassy staff, health and social workers. 
NOT general awareness campaigns that do not mention hotline or indicators of trafficking.  
NOT 
information is distributed to at-risk or specific populations or geographic locations, such as migrant workers or at-risk communities. This is covered under M4, 1.2.1.</t>
  </si>
  <si>
    <t>These campaigns are distributed systematically and at regular intervals (as distinct from one-off, isolated)</t>
  </si>
  <si>
    <t>If yes to M1, 1.1.1, the campaign or information has been distributed at least twice or annually since 15 February 2014 
OR 
the campaign or information is promoted regularly through social media AND there is evidence that this online promotion has been regularly updated (at least once since 15 February 2019 (please refer to dates of Facebook posts, tweets, etc.). 
If no to M1, 1.1.1, this indicator cannot be rated as 1 and must be rated as 0.</t>
  </si>
  <si>
    <t xml:space="preserve">There has been an increase in reported cases of modern slavery from the public </t>
  </si>
  <si>
    <t xml:space="preserve">If yes to M1, 1.1.1, there has been an increase in public reports of modern slavery cases in recent years 
AND 
this increase in reports is directly related to the campaign OR has occurred since the campaign has been distributed to the general public 
AND 
this must have occurred since 15 February 2014. 
If no to M1, 1.1.1, this indicator cannot be rated as 1 and must be rated as 0. </t>
  </si>
  <si>
    <t xml:space="preserve">Comprehensive reporting mechanisms operate effectively </t>
  </si>
  <si>
    <t>There is a reporting mechanism, such as a hotline</t>
  </si>
  <si>
    <t>Reporting mechanism exists where modern slavery crimes can be reported (either in isolation or as part of a larger phone or web service). This includes text messaging, an online form, or a phone hotline 
AND 
this/these reporting mechanism/s must have been operational at some point between 15 February 2019 and 31 August 2022. 
NOT  
a centralised police number, unless there are trained operators or specific sub-unit for reporting modern slavery crimes. 
NOT  
hotlines that provide information to migrants before they migrate overseas. 
NOT  
hotlines providing legal advice. 
If there is one hotline covering one population (such as a trafficking hotline for women and girls) 
OR 
there are multiple operating hotlines covering different populations, please rate as indicator met.</t>
  </si>
  <si>
    <t>Reporting mechanism is available for men, women, and children</t>
  </si>
  <si>
    <t>If yes to M1, 1.2.1, this reporting mechanism is available for men, women, and children to report cases of modern slavery  
OR  
there are separate hotlines that cover men, women, and children.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multiple relevant hotlines exist covering all sub-populations, please rate as indicator met. If some populations are not covered (e.g., a single hotline exists where women and girls can report, but there is nowhere for men or boys to report exploitation), rate as indicator not met. 
If it is not specified which sub-populations are covered, assume all are covered and rate as indicator met. 
This/these reporting mechanism/s must have been operational at some point between 15 February 2019 and 31 August 2022. 
If no to M1, 1.2.1, this indicator cannot be rated as 1 and must be rated as 0.</t>
  </si>
  <si>
    <t>Reporting mechanism is free of charge to access</t>
  </si>
  <si>
    <t xml:space="preserve">If yes to M1, 1.2.1, this reporting mechanism is free to access.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multiple relevant hotlines exist covering different populations and all are free of charge, please rate as indicator met. If some of the available and relevant hotlines are not free, please rate as indicator not met. 
If it is unclear that the hotline/s is/are free, then rate as indicator not met. 
NOT  
the website or reporting form is available online (would still require internet connection to access it).  
This/these reporting mechanism/s must have been operational at some point between 15 February 2019 and 31 August 2022. 
If no to M1, 1.2.1, this indicator cannot be rated as 1, and must be rated as 0. </t>
  </si>
  <si>
    <t>Reporting mechanism operates 24/7</t>
  </si>
  <si>
    <t xml:space="preserve">If yes to M1, 1.2.1, this reporting mechanism operates 24/7.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multiple relevant hotlines exist covering different populations and all are available 24/7, please rate as indicator met. If some of the available and relevant hotlines are not available 24/7, please rate as indicator not met. 
If the hotline refers to “24 hours a day” but it is unclear if this is 7 days a week, please rate as indicator met.  
If it is unclear that the hotline/s is/are available 24 hours a day OR 7 days a week, then rate as indicator not met. 
This/these reporting mechanism/s must have been operational at some point between 15 February 2019 and 31 August 2022. 
If no to M1, 1.2.1, this indicator cannot be rated as 1, and must be rated as 0. </t>
  </si>
  <si>
    <t>The reporting mechanism operates in multiple languages or has capacity to provide immediate access to translators</t>
  </si>
  <si>
    <t>If yes to M1, 1.2.1, this reporting mechanism operates in multiple languages, or brings in translators as necessary.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relevant multiple hotlines exist covering different populations and all are available in multiple languages, please rate as indicator met. If some of the available and relevant hotlines are not available in multiple languages, please rate as indicator not met.  
“Multiple languages” means the national language + at least one other language. 
This/these reporting mechanism/s must have been operational at some point between 15 February 2019 and 31 August 2022. 
If no to M1, 1.2.1, this indicator cannot be rated as 1, and must be rated as 0.</t>
  </si>
  <si>
    <t>Front-line police know what modern slavery is and how to identify victims</t>
  </si>
  <si>
    <t>Training on basic legal frameworks and victim identification has been carried out for front-line “general duties” police</t>
  </si>
  <si>
    <t>Training for front-line police has taken place on basic legal frameworks surrounding modern slavery  
AND 
training has occurred at least once since 15 February 2014. 
Definition of training includes formal in-person training, as part of broader curriculum on human rights or other training programs, or part of an online training program. 
Training can be provided by International Organisations (IOs)/ International Non-Government Organisations (INGOs)/ Non-Government Organisations (NGOs)  with government support (support defined as permission, development of the training, or monetary or in-kind support). 
NOT 
training manuals have been developed by INGOs or NGOs. 
NOT 
booklets with indicators of trafficking have been handed out to police. 
NOT 
training for immigration, border guards, or labour inspectors.</t>
  </si>
  <si>
    <t>Training on victim identification is provided as part of basic training for new police recruits</t>
  </si>
  <si>
    <t>Training on modern slavery is provided as part of basic training for new police recruits.  
If the source mentions that modern slavery training takes place as part of the academy training for all police officers 
OR  
that all new police officers or new recruits receive training  
AND  
there is evidence this has occurred since 15 February 2014, please rate as indicator met.  
NOT  
training on modern slavery is provided to some police officers, but it's not clear if this is for all new recruits or provided as part of academic training. This would mean that the indicator is not met.</t>
  </si>
  <si>
    <t>First responders know what modern slavery is and how to identify victims</t>
  </si>
  <si>
    <t>Training on how to identify victims of modern slavery is provided to officials with front-line regulatory bodies whose personnel are likely to be “first responders”</t>
  </si>
  <si>
    <t>Personnel at regulatory bodies have received training on modern slavery, which may include indicators of modern slavery and how to refer individuals 
AND  
training is formal face-to-face or through online modules 
AND  
training is provided to one or more of the following types of personnel: border guards, immigration officials, labour inspectors 
AND  
training has been provided at least once since 15 February 2014. 
Training can be provided by INGOs with government support (support defined as permission, development of the training, or monetary or in-kind support). 
NOT  
leaflets have been distributed to labour inspectors or posters have been put up in airports on how to identify/report victims.</t>
  </si>
  <si>
    <t>Training on how to identify victims of modern slavery is provided to non-regulatory workers likely to be “first responders”</t>
  </si>
  <si>
    <t>Non-regulatory bodies have received training on modern slavery, which may include indicators of modern slavery and how to refer individuals 
AND 
training is formal face-to-face or through online modules 
AND  
training is provided to one or more of the following: teachers, doctors, nurses, social workers, tourism sector workers (including private tourism operators) 
AND  
training has been provided at least once since 15 February 2014. 
Training can be provided by INGOs with government support (support defined as permission, development of the training, or monetary or in-kind support). 
NOT  
leaflets on how to identify/report victims have been distributed to tour guides or posters put up in healthcare facilities.</t>
  </si>
  <si>
    <t>Training for first responders is delivered systematically and at regular intervals (as distinct from one-off, isolated)</t>
  </si>
  <si>
    <t xml:space="preserve">If yes to M1, 1.4.1 OR 1.4.2, and training is delivered regularly (defined as at least twice in the last five years) to at least one of the members of the above groups (labour inspectors, border guards, immigration officials, doctors, nurses, teachers, social workers, tourism sector workers) since 15 February 2014 
OR  
if yes to M1, 1.4.1 AND 1.4.2, and training is delivered at least twice in the last five years to BOTH of these groups. 
NOT  
training has been delivered to each of these groups once since 15 February 2014. 
If no to M1, 1.4.1 AND 1.4.2, then this indicator cannot be rated as 1, and must be rated as 0. </t>
  </si>
  <si>
    <t xml:space="preserve">NEGATIVE Victims have not been identified </t>
  </si>
  <si>
    <t>NEGATIVE There is evidence that victims of modern slavery have NOT been identified</t>
  </si>
  <si>
    <t>Government authorities or officials OR NGOs or international organisations have not identified any victims of modern slavery between 15 February 2019 and 31 August 2022. 
This indicator is met only when victims have been identified during the reporting period, regardless of who has identified them. 
Note: This indicator is not dependent on training provided under M1, 1.3.1, M1, 1.4.1, or M1, 1.4.2.</t>
  </si>
  <si>
    <t>Emergency support is available for identified survivors</t>
  </si>
  <si>
    <t xml:space="preserve">Survivor support services are available for some suspected survivors of modern slavery (men, women, non-binary, and children where relevant) </t>
  </si>
  <si>
    <t>Any kind of survivor support service is available for men, women, non-binary individuals or children 
AND  
services must be government run, or funded by government, or provided with in-kind support from the government 
AND 
these services are available since 15 February 2019. 
NOT 
evidence that services are available but have not been used. This indicator is looking at availability of services, not use.  
NOT 
INGOs run a shelter without any government support. (Support defined as permission, development of the training, or monetary or in-kind support.)</t>
  </si>
  <si>
    <t>NEGATIVE Suspected survivors are held in shelters against their will and do not have a choice about whether or not to remain in a shelter</t>
  </si>
  <si>
    <t xml:space="preserve">If yes to M1, 2.1.1, adult survivors are unable to leave a shelter or safe house when they wish (or are unable to leave without a chaperone).  
Children must also be able to leave when they wish but should be accompanied by a chaperone. If evidence that survivors (adults and children) are detained against their will or are unable to leave unaccompanied (adults) or with a chaperone (children)  
AND  
this has occurred between 15 February 2019 and 31 August 2022. 
If no to M1, 2.1.1, this indicator cannot be scored as -1 and can only be scored as 0. </t>
  </si>
  <si>
    <t>Government contributes to the operational costs of the shelters and there are no significant resource gaps</t>
  </si>
  <si>
    <t>If yes to M1, 2.1.1, government provides financial support to the shelters. Support defined as in-kind or monetary support (not just permission) 
AND 
services must be operational between 15 February 2019 and 31 August 2022. 
NOT  
INGO funds and runs a shelter or safe house without any government support.  
If government provides some resources, but there are significant gaps in financial resourcing not covered by governments or INGOs, then please rate as indicator not met. 
If no to M1, 2.1.1, this indicator cannot be scored as 1, and must be scored as 0.</t>
  </si>
  <si>
    <t>Physical health services are provided to survivors of modern slavery</t>
  </si>
  <si>
    <t xml:space="preserve">If yes to M1, 2.1.1, there is evidence of some physical health support for survivors of modern slavery 
AND 
services must be operational between 15 February 2019 and 31 August 2022. 
Synonyms for physical health support would include medical support. 
If explicit groups are excluded (e.g., there are no physical health services for men), then please rate as not met.  
If no to M1, 2.1.1, this indicator cannot be scored as 1, and must be scored as 0.  </t>
  </si>
  <si>
    <t>Mental health services are provided to survivors of modern slavery</t>
  </si>
  <si>
    <t xml:space="preserve">If yes to M1, 2.1.1, there is evidence of some mental health support for survivors of modern slavery 
AND 
services must be operational between 15 February 2019 and 31 August 2022. 
Synonyms for mental health support would include counselling and psychological support. 
If explicit groups are excluded, e.g. there are no mental health services for men, then please rate as not met.  
If no to M1, 2.1.1, this indicator cannot be scored as 1, and must be scored as 0.  </t>
  </si>
  <si>
    <t>NEGATIVE Survivor support services are not available for all survivors of modern slavery</t>
  </si>
  <si>
    <t xml:space="preserve">If yes to M1, 2.1.1, there are gaps in existing services.  
There have been identified modern slavery cases of men, women, non-binary individuals, children, or other groups such as foreign survivors, forced labour survivors, survivors of commercial sexual exploitation. 
AND  
there are NO specific shelters or services for them  
OR  
evidence that certain groups of survivors have been turned away from shelters or services 
AND 
this has also occurred between 15 February 2019 and 31 August 2022. 
NOT  
services are not available for a particular group, but no cases within that group were identified. 
Please specify which groups have been excluded. 
If no to M1, 2.1.1, this indicator cannot be scored as -1, and must be scored as 0.  </t>
  </si>
  <si>
    <t>NEGATIVE No survivors have accessed the services or shelters</t>
  </si>
  <si>
    <t xml:space="preserve">If yes to M1, 2.1.1, despite availability of services, survivors have not accessed them 
AND  
this has occurred between 15 February 2019 and 31 August 2022. 
Examples include cases where facilities exist but survivors are not being transferred to these facilities. 
If no to M1, 2.1.1, this indicator cannot be scored as -1, and must be scored as 0. </t>
  </si>
  <si>
    <t>Survivor-centred determined longer-term support is available for all identified survivors</t>
  </si>
  <si>
    <t>Longer-term financial support is available for survivors</t>
  </si>
  <si>
    <t>Survivors are provided with any form of longer-term financial support, including receipt of social welfare or longer-term housing 
NOT 
long-term stays in shelters 
AND  
there is evidence that these are available between 15 February 2019 and 31 August 2022.  
NOT  
provision of emergency shelters under M1, 2.1.1. 
Note: This indicator is not dependent on M1, 2.1.1</t>
  </si>
  <si>
    <t xml:space="preserve">Survivors are able to access education or employment </t>
  </si>
  <si>
    <t xml:space="preserve">If yes to M1, 2.1.1, adult survivors are provided with long-term rehabilitation support beyond financial support. This is defined as access to employment, job training, employability support (jobs, skills, or confidence building) or education support.  
Please rate as indicator met if there is any evidence of these programs 
AND  
these are available between 15 February 2019 and 31 August 2022. 
NOT  
education is available for children (see M1, 2.4.1 below). 
Education and/or employment services must be government-run, or funded by government, or provided with in-kind support government.  
If access to education and/or employment is restricted to some survivors (e.g., on the basis of gender, migration status, or ethnicity), the indicator is not met. </t>
  </si>
  <si>
    <t>Survivors have the right to information regarding their situations and their rights, including protection mechanisms</t>
  </si>
  <si>
    <t>Legislation includes provisions that survivors are entitled to information regarding their situation and rights, including protection mechanisms such as seeking asylum, other available services, and the processes of family reunification and repatriation.   
NOT  
evidence that this is given in practice, but no evidence in legislation. 
NOT 
potential survivors are given information when arrested. 
NOT  
survivors are given information about their court case (covered under M2, 2.1.1).</t>
  </si>
  <si>
    <t xml:space="preserve">Survivors have the right to confidentiality  </t>
  </si>
  <si>
    <t xml:space="preserve">Legislation includes provisions that survivors have the right to confidentiality, including that the state has protected the privacy and identity of survivors, including ensuring that the name, address, and all other information that could lead to the identification of a survivor shall not be revealed to the media or otherwise to the public.   
NOT  
survivors don’t have the right to confidentiality.  
NOT  
legislation that excludes some survivors from the right to confidentiality. </t>
  </si>
  <si>
    <t>Visas provide protection and are in the best interests of the survivor</t>
  </si>
  <si>
    <t xml:space="preserve">Reflection periods exist in law for survivors </t>
  </si>
  <si>
    <t xml:space="preserve">Reflection periods are available for survivors of modern slavery so that they might access support while they decide if they want to remain in the country or participate in a court case AND  
reflection periods are minimum 30 days  
AND  
they are available to all survivors.   
NOT  
there is a reflection period, but no mention of a minimum 30-day period 
OR  
the reflection period is less than 30 days.   
NOT  
the source mentions that reflection periods are available and at least 30 days but they exclude foreign survivors or other groups.  </t>
  </si>
  <si>
    <t>Visas are in place to address the migration situation of survivors who want to remain or be resettled</t>
  </si>
  <si>
    <t>Visas are in place to address the migration situation of survivors who want to remain in the country. This indicator is met if visas are available so that foreign survivors can receive support either in-country or in a third country after a reflection period has expired  
AND  
these are available between 15 February 2019 and 31 August 2022.  
These visas include any type of longer-term visas of at least one year, or shorter but renewable visas, or a visa permits up to at least one year when renewed.  
NOT  
visas are temporary, of less than a year, not renewable and less than a year, or renewable but not up to one year.  
NOT  
visas are in place, but they exclude some groups or there are restrictions.  
Note: This indicator is not dependent on M1, 2.1.1.</t>
  </si>
  <si>
    <t xml:space="preserve">Foreign survivors can access visas that allow them to work </t>
  </si>
  <si>
    <t xml:space="preserve">If yes to M1, 2.3.2, these visas allow foreign survivors to work. This could be while they are waiting for the outcome of the court process, or while they are participating in survivor assistance programs, such as a National Referral Mechanism.  
If no to M1, 2.3.2, this indicator cannot be scored as 1, and must be scored as 0. </t>
  </si>
  <si>
    <t>Visas to stay in the country are not dependent on survivor participation in the court process</t>
  </si>
  <si>
    <t>If yes to M1, 2.3.2, these visas are not tied to a survivor's participation in the court process or court case.  
For example, visas are awarded to trafficking survivors on the basis of humanitarian or personal reasons, not because they have agreed to participate in the court process. 
NOT 
visas are available to survivors only while OR if they participate in the criminal process.  
If no to M1, 2.3.2, this indicator cannot be scored as 1, and must be scored as 0.</t>
  </si>
  <si>
    <t>NEGATIVE Foreign survivors are detained for immigration violations</t>
  </si>
  <si>
    <t>Foreign survivors are detained in detention facilities for immigration violations. Can include instances where survivors are detained for a breach of visa conditions 
AND 
this occurred between 15 February 2019 and 31 August 2022.  
NOT 
foreign survivors are deported for immigration violations. This is covered under M1, 2.3.6. 
Note: If survivors are arrested for crimes committed while exploited, please refer to M2, 2.1.4.</t>
  </si>
  <si>
    <t>NEGATIVE Foreign survivors are deported for immigration violations</t>
  </si>
  <si>
    <t>Foreign survivors are deported for immigration violations. Can include instances where foreign survivors are deported to countries of origin without access to assistance 
AND  
this occurred between 15 February 2019 and 31 August 2022.  
NOT 
foreign survivors are detained for immigration violations. This is covered under M1, 2.3.5.  
Note: if survivors are arrested for crimes committed while enslaved, please refer to M2, 2.1.4.</t>
  </si>
  <si>
    <t>Special protections for child survivors are available</t>
  </si>
  <si>
    <t>Specialised support services exist for children</t>
  </si>
  <si>
    <t>Children have specialised services, or are given some kind of special support  
NOT  
including support in the criminal justice system  
AND  
these are available between 15 February 2019 and 31 August 2022. 
Specialised child services can include: when the age of the child is uncertain, authorities presume the survivor to be a child; child survivors are appointed a guardian who supports their recovery; those who provide support services to child survivors have received specialist training. 
NOT  
children are placed in correctional facilities, boarding schools, or other non-specialised institutions.</t>
  </si>
  <si>
    <t>Survivors are assisted to make contact with their family or contact person of choice</t>
  </si>
  <si>
    <t>Survivors are assisted by the government to make contact with families 
OR 
there is a family reunification program 
AND  
this is operating between 15 February 2019 and 31 August 2022. 
NOT  
family reunification program exists but is not currently funded. 
NOT  
INGOs operate a family reunification program without government support. 
If there is evidence of family reunification in legislation and there is no evidence of it not operating, then indicator met.</t>
  </si>
  <si>
    <t>Services are continually improved</t>
  </si>
  <si>
    <t>Training has been carried out for all staff providing direct survivor assistance services</t>
  </si>
  <si>
    <t xml:space="preserve">If yes to M1, 2.1.1, there is evidence of training for those who provide direct survivor support services on how to assist survivors of modern slavery, and can include trauma informed care, do no harm principles, individualised treatment and care, comprehensive care, self-determination and participation, non-discrimination, confidentiality and right to privacy 
AND 
this has occurred at least once since 15 February 2014. 
Training can be provided by INGOs with government support (support defined as permission, development of the training, or monetary or in-kind support). 
NOT 
training is provided by unskilled volunteers. 
NOT 
general modern slavery training is provided to social workers. 
Direct survivor assistance services means those services provided by workers who have regular contact with survivors post-identification. It can include shelter workers, case managers, doctors, and psychologists. 
If no to M1, 2.1.1, it is not possible to score 1 on this indicator and it must be rated as 0. </t>
  </si>
  <si>
    <t>Direct survivor assistance services have been evaluated</t>
  </si>
  <si>
    <t xml:space="preserve">If yes to M1, 2.1.1, evidence that formal reporting or evaluation of direct survivor support services has been undertaken 
AND 
this has occurred at least once since 15 February 2014. 
Evaluation (internal or external) is defined as an assessment of the current services against the service objectives and incorporating client feedback. 
NOT  
a description of the program or services provided.  
NOT  
ad hoc inspections without a clear sense of follow up activities. 
NOT  
evaluations of the National Action Plan – this is covered under M3, 2.1.1. 
If no to M1, 2.1.1, it is not possible to score 1 on this indicator and it must be rated as 0. </t>
  </si>
  <si>
    <t>Identification guidelines are used by all first responders</t>
  </si>
  <si>
    <t>The government has clear national guidelines for identifying and screening victims for all first responders</t>
  </si>
  <si>
    <t xml:space="preserve">National general guidelines exist for all first responders to identify AND screen victims 
AND 
these guidelines exist as of 31 August 2022. 
First responders are defined as: police, immigration, border patrol, labour inspectors, NGOs, teachers, social workers, doctors, nurses, and tourism industry workers. 
General guidelines should exist at the national level for all responders.  
NOT  
police have their own guidelines or standard operating procedures. 
NOT  
multiple guidelines exist for each type of first responder. 
NOT  
guidelines have been distributed. It is sufficient that the guidelines exist to meet the indicator. Distribution is covered under M1, 3.1.4. </t>
  </si>
  <si>
    <t>The guidelines make provision for a category of “presumed victims” who can be provided with services until a formal determination is made</t>
  </si>
  <si>
    <t xml:space="preserve">If yes to M1, 3.1.1, the national guidelines include provisions so victims who have not yet been assessed to be survivors of modern slavery can still receive services. 
Examples include "presumed" categories within guidelines or "informal" assistance given to victims while determination is made. 
If no to M1, 3.1.1, this indicator cannot be rated as 1 and must be rated as 0. </t>
  </si>
  <si>
    <t>The guidelines clearly set out which organisations have the authority to identify victims of modern slavery</t>
  </si>
  <si>
    <t xml:space="preserve">If yes to M1, 3.1.1, the national guidelines outline which organisations can or cannot formally identify victims of modern slavery. 
Examples include a list of approved agencies and NGOs that can identify and certify that individuals are survivors of modern slavery. 
If no to M1, 3.1.1, this indicator cannot be rated as 1 and must be rated as 0. </t>
  </si>
  <si>
    <t>The government has distributed guidelines for identifying and screening victims to all first responders</t>
  </si>
  <si>
    <t>If yes to M1, 3.1.1, the national guidelines have been distributed to all first responders 
AND  
this has occurred at least once since 15 February 2014. 
First responders are defined as: police, immigration, border patrol, labour inspectors, NGOs, teachers, social workers, doctors, nurses, and the tourism industry. 
If no to M1, 3.1.1, this indicator cannot be rated as 1 and must be rated as 0.</t>
  </si>
  <si>
    <t>National Referral Mechanism is operating effectively</t>
  </si>
  <si>
    <t>A “National Referral Mechanism” brings together government and civil society to ensure survivors are being referred to services</t>
  </si>
  <si>
    <t>There is a National Referral Mechanism (NRM) for survivors of modern slavery 
AND 
the NRM includes government and NGOs 
AND 
it is operating during the period between 15 February 2019 and 31 August 2022. 
A National Referral Mechanism is a group of approved NGOs and government agencies that refers survivors to services at the national level.  
NOT  
evidence that survivors have been referred to services without a national system in place.</t>
  </si>
  <si>
    <t>There is evidence that survivors are being referred to services using the National Referral Mechanism</t>
  </si>
  <si>
    <t>If yes to M1, 3.2.1, there is evidence that survivors are referred through the National Referral Mechanism 
AND 
this has happened at least once between 15 February 2019 and 31 August 2022. 
If no to M1, 3.2.1, this indicator cannot be rated as 1 and must be rated as 0.</t>
  </si>
  <si>
    <t>Criminal justice mechanisms function effectively to prevent modern slavery</t>
  </si>
  <si>
    <t>Slavery is effectively criminalised</t>
  </si>
  <si>
    <t>Slavery Convention, 1926</t>
  </si>
  <si>
    <t>Ratification or succession [denoted by a (d)] or accession [denoted by an (a)] of the 1926 Slavery Convention as of 31 August 2022. 
NOT  
signed the 1926 Slavery Convention, WITHOUT accession (a), succession (d), or ratification.</t>
  </si>
  <si>
    <t>Supplementary Convention on the Abolition of Slavery, the Slave Trade, and Institutions and Practices Similar to Slavery, 1956</t>
  </si>
  <si>
    <t>Ratification, succession [denoted by a (d)] or accession [denoted by an (a)] of the 1956 Supplementary Convention on the Abolition of Slavery, the Slave Trade, and Institutions and Practices Similar to Slavery as of 31 August 2022. 
NOT 
signed the Supplementary Convention on the Abolition of Slavery, the Slave Trade, and Institutions and Practices Similar to Slavery 1956, WITHOUT ratification, or succession (d), or accession (a). ratification, or succession (d).</t>
  </si>
  <si>
    <t>Slavery is criminalised</t>
  </si>
  <si>
    <t>Slavery is criminalised as a distinct crime. 
The offence of slavery must include a situation in which the status or condition of a person over whom any or all of the powers attaching to the right of ownership are exercised. Slavery may be listed as a standalone crime in the penal or criminal code or in trafficking-specific legislation or in another act. 
NOT 
slavery is prohibited in the Constitution.</t>
  </si>
  <si>
    <t xml:space="preserve">Trafficking is effectively criminalised </t>
  </si>
  <si>
    <t xml:space="preserve">Protocol to Prevent, Suppress and Punish Trafficking in Persons, Especially Women and Children, supplementing the United Nations Convention against Transnational Organized Crime, 2000 </t>
  </si>
  <si>
    <t>Ratification, acceptance [denoted by an (A)], accession [denoted by an (a)], or succession [denoted by a (d)] of the Protocol to Prevent, Suppress and Punish Trafficking in Persons, Especially Women and Children, supplementing the United Nations Convention against Transnational Organized Crime, 2000 as of 31 August 2022. 
NOT 
signed the Protocol to Prevent, Suppress and Punish Trafficking in Persons, Especially Women and Children, supplementing the United Nations Convention against Transnational Organized Crime 2000, WITHOUT ratification, Acceptance (A), accession (a), or succession (d).</t>
  </si>
  <si>
    <t>Human trafficking is criminalised</t>
  </si>
  <si>
    <t>Human trafficking is listed as a standalone article in the penal code or criminal code 
OR 
human trafficking is criminalised under a distinct piece of legislation 
AND 
within either the penal code or distinct legislation human trafficking does not require movement of individuals 
AND 
the legislation covers men, women, and children. 
Movement may include cross-border/transnational movement, or internal movement such as movement from a rural to urban location. 
Definition of trafficking includes action, means, and purpose. 
Trafficking in persons shall require action (e.g., recruitment, transportation, transfer, or harbouring), means (e.g., by the threat or use of force or other forms of coercion, abduction, or fraud), and purpose (e.g., the purpose of exploitation). 
For children, trafficking shall not require the means component and this is reflected in legislation.</t>
  </si>
  <si>
    <t>Forced labour is effectively criminalised</t>
  </si>
  <si>
    <t>ILO Abolition of Forced Labour Convention 1957 (No. 105)</t>
  </si>
  <si>
    <t>Status must be "In Force" for the ILO Abolition of Forced Labour Convention, 1957 (No. 105) 
AND 
"In Force" as of 31 August 2022. 
NOT 
"In force" for the ILO Forced Labour Convention, 1930 (No. 29).</t>
  </si>
  <si>
    <t>Protocol of 2014 to the Forced Labour Convention, 1930</t>
  </si>
  <si>
    <t>Status must be "In Force" for the Protocol of 2014 to the Forced Labour Convention, 1930  
AND 
"In Force" as of 31 August 2022.</t>
  </si>
  <si>
    <t>ILO Forced Labour Convention, 1930 (No. 29)</t>
  </si>
  <si>
    <t>Status must be “In Force” for the ILO Forced Labour Convention, 1930 (No. 29) 
AND 
“In Force” as of 31 August 2022.  
NOT 
"In Force" for the Abolition of Forced Labour Convention, 1957 (No. 105).</t>
  </si>
  <si>
    <t>Forced labour is criminalised</t>
  </si>
  <si>
    <t>Forced labour is criminalised as a distinct crime. 
Forced or compulsory labour means all work or service which is exacted from any person under the menace of any penalty and for which the said person has not offered himself voluntarily. Does not include compulsory military service, work which forms part of the normal civic obligations of the citizen, or work performed in cases of emergency (such as war, fire, famine, or flood). 
The offence of forced labour must include 
(1) work performed under the menace of any penalty; 
(2) work for which the said person has not offered himself voluntarily. These two components must be present in order for the indicator to have been met. 
Forced labour may be listed as a standalone crime in the penal or criminal code or in trafficking-specific legislation or in another act.</t>
  </si>
  <si>
    <t>Forced marriage is effectively criminalised</t>
  </si>
  <si>
    <t>Convention on Consent to Marriage, Minimum Age for Marriage and Registration of Marriages, 1964</t>
  </si>
  <si>
    <t>Ratification, succession [denoted by a (d)] or accession [denoted by an (a)] of the Convention on Consent to Marriage, Minimum Age for Marriage and Registration of Marriages, 1964, as of 31 August 2022. 
NOT 
the country has signed the Convention on Consent to Marriage, Minimum Age for Marriage and Registration of Marriages, 1964, WITHOUT accession (a), ratification, or succession (d).</t>
  </si>
  <si>
    <t>Forced marriage is criminalised</t>
  </si>
  <si>
    <t xml:space="preserve">Forced marriage is criminalised as a distinct crime, in the penal or criminal code, trafficking legislation, or other act. 
NOT 
the legal age of marriage is set at 18. 
If kidnapping is required to be present for the crime of forced marriage to occur, this is indicator not met. </t>
  </si>
  <si>
    <t>Exploitation of children is effectively criminalised</t>
  </si>
  <si>
    <t>ILO Worst Forms of Child Labour Convention, 1999 (No. 182)</t>
  </si>
  <si>
    <t>Status must be "In Force" for the ILO Worst Forms of Child Labour Convention, 1999 (No. 182) 
AND 
"In Force" as of 31 August 2022.</t>
  </si>
  <si>
    <t>Optional Protocol to the Convention on the Rights of the Child on the involvement of children in armed conflict, 2000</t>
  </si>
  <si>
    <t xml:space="preserve">Ratification, succession [denoted by a (d)] or accession [denoted by an (a)] of the Optional Protocol to the Convention on the Rights of the Child on the involvement of children in armed conflict, 2000, as of 31 August 2022. 
NOT 
signed the Optional Protocol to the Convention on the Rights of the Child on the involvement of children in armed conflict, 2000, WITHOUT accession (a), ratification, or succession (d). </t>
  </si>
  <si>
    <t>Optional Protocol to the Convention on the Rights of the Child on the sale of children, child prostitution and child pornography, 2000</t>
  </si>
  <si>
    <t>Ratification, succession [denoted by a (d)] or accession [denoted by an (a)] of the Optional Protocol to the Convention on the Rights of the Child on the sale of children, child prostitution and child pornography, 2000, as of 31 August 2022. 
NOT 
signed the Optional Protocol to the Convention on the Rights of the Child on the sale of children, child prostitution and child pornography, 2000, WITHOUT accession (a), ratification, or succession (d).</t>
  </si>
  <si>
    <t>Use of children in armed conflict is criminalised</t>
  </si>
  <si>
    <t>Criminal code or standalone legislation specifically criminalises use of children in armed conflict. 
NOT 
where the age of recruitment is 18, but there is no criminalisation of the use of children in armed forces. 
Must cover use of children in state (national army) and armed groups (non-state armed groups).</t>
  </si>
  <si>
    <t>Child commercial sexual exploitation is criminalised</t>
  </si>
  <si>
    <t xml:space="preserve">The penal or criminal code or trafficking legislation includes standalone provisions that it is an offence to sell/force a child into prostitution / commercial sexual exploitation 
AND 
to purchase sexual acts with a child. 
NOT when selling a child is criminalised AND child sex abuse is criminalised (second component must criminalise purchase of sexual acts with a child). </t>
  </si>
  <si>
    <t>Exploitation of migrants is effectively criminalised</t>
  </si>
  <si>
    <t>International Convention on the Protection of the Rights of All Migrant Workers and Members of their Families, 1990</t>
  </si>
  <si>
    <t>Ratification, succession [denoted by a (d)] or accession [denoted by an (a)] of the International Convention on the Protection of the Rights of All Migrant Workers and Members of their Families, 1990, as of 31 August 2022. 
NOT 
signed or signed to succeed the International Convention on the Protection of the Rights of All Migrant Workers and Members of their Families, 1990, WITHOUT accession (a), ratification, or succession (d).</t>
  </si>
  <si>
    <t>Protocol against the Smuggling of Migrants by Land, Sea and Air, 2000</t>
  </si>
  <si>
    <t xml:space="preserve">Ratification, acceptance [denoted by an (A)], approval [denoted by an (AA)], accession [denoted by an (a)], or succession [denoted by a (d)] of the Protocol against the Smuggling of Migrants by Land, Sea and Air, 2000 as of 31 August 2022.   
NOT  
the country has signed the Protocol against the Smuggling of Migrants by Land, Sea and Air, 2000, WITHOUT ratification, acceptance (A), approval (AA), accession (a), or succession (d). </t>
  </si>
  <si>
    <t>Exploitation of women is effectively criminalised</t>
  </si>
  <si>
    <t>Convention on the Elimination of All Forms of Discrimination against Women (CEDAW), 1981</t>
  </si>
  <si>
    <t>Ratification, accession [denoted by an (a)], or succession [denoted by a (d)] of the Convention on the Elimination of All Forms of Discrimination against Women (CEDAW), 1981, as of 31 August 2022.  
NOT  
the country has signed the Convention on the Elimination of All Forms of Discrimination against Women (CEDAW), 1981, WITHOUT ratification, accession (a), or succession (d).</t>
  </si>
  <si>
    <t>Optional Protocol to the Convention on the Elimination of All Forms of Discrimination against Women</t>
  </si>
  <si>
    <t>Ratification, accession [denoted by an (a)], or succession [denoted by a (d)] of the Optional Protocol to the Convention on the Elimination of All Forms of Discrimination against Women (CEDAW), 1981, as of 31 August 2022.  
NOT  
the country has signed the Optional Protocol to the Convention on the Elimination of All Forms of Discrimination against Women (CEDAW), 1981 WITHOUT ratification, accession (a), or succession (d).</t>
  </si>
  <si>
    <t>ILO Domestic Workers Convention, 2011 (No. 189)</t>
  </si>
  <si>
    <t>Status must be "In Force" for the ILO Domestic Workers Convention, 2011 (No. 189) 
AND 
"In Force" as of 31 August 2022.</t>
  </si>
  <si>
    <t>Survivors are able to participate in the criminal justice system as victims</t>
  </si>
  <si>
    <t>National laws allow victims to participate in the legal system regardless of their role as a witness</t>
  </si>
  <si>
    <t>National laws allow victims to participate in the legal system regardless of their role as a witness. 
This includes: allowing victims to give evidence (without being called as a witness), allowing victims to inspect and add documents to the file, giving the victim information regarding the court case, OR allowing for the admission of victim impact statements. 
NOT 
there is evidence or a general statement that victims participate in the criminal justice process as witnesses. 
Relevant national laws include the criminal procedure code, or criminal sentencing acts.</t>
  </si>
  <si>
    <t>Law recognises that survivors should not be treated as criminals for conduct that occurred while under control of criminals</t>
  </si>
  <si>
    <t>National laws recognise survivors are not criminals for all conduct during their exploitation 
AND 
this must refer to modern slavery crimes, not general provisions in legislation. 
Modern slavery crimes are defined as human trafficking, forced labour, slavery, forced marriage, and children in armed conflict. 
NOT 
survivors are protected from criminalisation only for certain crimes (e.g., prostitution or immigration offences). 
NOT 
there is no evidence that survivors have been criminalised.</t>
  </si>
  <si>
    <t xml:space="preserve">NEGATIVE There is evidence that survivors of modern slavery have been treated as criminals for conduct that occurred while under control of criminals </t>
  </si>
  <si>
    <t xml:space="preserve">There is definitive or concrete evidence that survivors have been arrested for crimes committed while under the control of the person exploiting them 
AND 
this has occurred between 15 February 2019 and 31 August 2022. 
NOT 
foreign nationals have been deported OR detained for immigration offences (no visa, overstaying visa, etc.). This is covered under M1, 2.3.5 and 2.3.6. 
Examples would be survivors have been arrested on prostitution charges or arrested for drug production. If survivors are arrested and released as soon as it is realised that they are survivors, please rate as indicator not met. 
If there is evidence those arrested MAY be survivors, please rate as indicator not met. </t>
  </si>
  <si>
    <t>Victim-witnesses are protected in legislation</t>
  </si>
  <si>
    <t>Free legal services for survivors of modern slavery exist in legislation</t>
  </si>
  <si>
    <t>Any type of free legal services or advice exists in legislation, including free legal advice and free legal representation 
AND  
these are either available for, or specific to, victims of modern slavery. 
NOT  
legal services are in legislation, but are not free. 
NOT 
legal services are available, or offered by NGOs, but not specified in legislation. This is covered under M2, 2.3.1. 
NOT  
free legal services are available only for citizens, not foreign survivors or other groups. 
NOT  
free legal services are available for certain types of crime (such as violent crime) and modern slavery is not specified.</t>
  </si>
  <si>
    <t>Witness and victim protection mechanisms exist in legislation to ensure that neither witnesses nor victims are intimidated, nor interfered with INSIDE the courtroom</t>
  </si>
  <si>
    <t>Witness and victim protection mechanisms exist in legislation so that survivors are not intimidated or interfered with INSIDE the courtroom 
Victim protection mechanisms INSIDE the courtroom refers to provision of video testimony, not cross-examining survivors, and any other protection mechanisms to prevent survivors coming into contact with perpetrators. 
NOT  
applicable outside the courtroom (see M2, 2.2.3.). 
NOT  
these exist in practice, but not in legislation. This is covered under M2, 2.3.2.</t>
  </si>
  <si>
    <t>Witness and victim protection mechanisms exist in legislation to ensure that neither witnesses nor victims are intimidated nor interfered with OUTSIDE the courtroom</t>
  </si>
  <si>
    <t>Witness and victim protection mechanisms exist in legislation so that survivors are not intimidated or interfered with OUTSIDE the courtroom. 
Witness and victim protection mechanisms OUTSIDE the courtroom include an official witness protection program where individuals are provided with security, new identities, and relocation support, or protection whereby the survivor’s identity is not revealed to the public.  
NOT  
applicable inside the courtroom (see M2, 2.2.2.). 
NOT  
these exist in practice, but not in legislation. This is covered under M2, 2.3.3.</t>
  </si>
  <si>
    <t>The legal framework supports compensation or restitution for survivors of modern slavery from perpetrators</t>
  </si>
  <si>
    <t>The legal framework allows survivors of modern slavery to receive compensation for damages incurred as a result of exploitation 
OR  
the legal framework allows survivors of modern slavery to receive restitution for damages incurred as a result of exploitation. 
Compensation is when a court orders the defendant (perpetrator) to pay the claimant (victim) for their loss. 
Restitution is when a court orders the defendant (perpetrator) to give up their gains to the claimant (victim). 
When the compensation and/or restitution is available only for victims of violent crimes, please mark as indicator not met, as this may exclude some survivors of modern slavery. 
NOT  
evidence that compensation and/or restitution has been given in practice, but no evidence found in legislation. This is covered under M2, 2.3.4. 
Includes the ability to file a civil suit against the perpetrator.</t>
  </si>
  <si>
    <t>Victim-witnesses are able to access justice in practice</t>
  </si>
  <si>
    <t>Free legal services for survivors of modern slavery are available in practice</t>
  </si>
  <si>
    <t>Any type of free legal services or advice has been provided in practice, including free legal advice and free legal representation 
AND  
these are either specific to survivors of modern slavery 
OR  
survivors of modern slavery can access broader legal advice, which is available for all victims of crime 
AND 
this has occurred between 15 February 2019 and 31 August 2022 
NOT  
legal services are available, but not free. 
NOT  
free legal services are available only for citizens, not foreign survivors or other groups. 
Free legal services can be offered by governments or IOs/NGOs. 
If there is any evidence that free legal services exist in practice, please rate as indicator met. 
If there is no evidence they are or are not being used, please rate as no information found.   
If there is evidence that free legal services are not used or are poorly implemented, please rate as indicator not met.  
If free legal services exist in legislation, please move information to M2, 2.2.1.</t>
  </si>
  <si>
    <t>Witness and victim protection mechanisms are used in practice to ensure that neither witnesses nor victims are intimidated nor interfered with INSIDE the courtroom</t>
  </si>
  <si>
    <t>Government operated or supported witness and victim protection mechanisms are used in practice so that survivors are not intimidated or interfered with INSIDE the courtroom 
AND 
this has occurred between 15 February 2019 and 31 August 2022. 
Victim protection mechanisms inside the courtroom refers to provision of video testimony, victims are not cross-examined, and victims are protected from perpetrators. 
Government operated or supported is defined as government run or funded by government or provided with in-kind support from the government. 
NOT  
applicable outside the courtroom (see M2, 2.3.3.). 
If there is any evidence that witness protection mechanisms are used in practice, please rate as indicator met. 
If there is no evidence of these being used or not being used, please rate as information not found.  
If there is evidence that these are not used or are poorly implemented, please rate as indicator not met. 
If witness protection mechanisms INSIDE the courtroom exist in legislation, please move information to M2, 2.2.2.</t>
  </si>
  <si>
    <t>Witness and victim protection mechanisms are used in practice to ensure that neither witnesses nor victims are intimidated nor interfered with OUTSIDE the courtroom</t>
  </si>
  <si>
    <t>Government operated or supported witness and victim protection mechanisms are used in practice so that survivors are not intimidated or interfered with OUTSIDE the courtroom 
AND 
this has occurred between 15 February 2019 and 31 August 2022. 
Witness and victim protection mechanisms include an official witness protection program where individuals are provided with security, new identities, and relocation support, or protection whereby the victim’s identity is not revealed to the public. 
Government operated or supported is defined as government run or funded by government or provided with in-kind support from the government. 
NOT  
applicable inside the courtroom (see M2, 2.3.2.). 
If witness protection mechanisms are used in practice, please rate as indictor met.  
If there is no evidence of these being used or not being used, please rate as information not found.  
If there is evidence they are not used or are poorly implemented, please rate as indicator not met. 
If witness protection mechanisms OUTSIDE the courtroom exist in legislation, please move information to M2, 2.2.3</t>
  </si>
  <si>
    <t>Modern slavery survivors have been awarded compensation or restitution from perpetrators</t>
  </si>
  <si>
    <t>There is evidence survivors of modern slavery receive compensation for damages incurred as a result of exploitation 
OR 
there is evidence of modern slavery survivors receiving restitution for damages incurred as a result of exploitation 
AND 
this has occurred between 15 February 2019 and 31 August 2022. 
Compensation is when a court orders the defendant (perpetrator) to pay the claimant (victim) for their loss. 
Restitution is when a court orders the defendant (perpetrator) to give up his/her gains to the claimant (victim). 
If there is evidence of compensation and/or restitution being awarded to survivors of modern slavery, please rate as indicator met. Please also include details of the award.  
If there is no evidence of compensation being awarded or not awarded, please rate as information not found. 
If compensation or restitution exists in legislation, move information to M2, 2.2.4.</t>
  </si>
  <si>
    <t>Special procedures for children are available in legislation and in practice in the criminal justice system</t>
  </si>
  <si>
    <t>Legislation exists detailing that children shall be questioned in a child friendly manner</t>
  </si>
  <si>
    <t>The legal framework allows child survivors to be questioned by police, the judiciary, and other authorities in a child friendly manner.  
Child friendly questioning respects the child’s dignity and capacity. It includes special safeguards to avoid any thoroughly abusive interrogation process for children.  
For example, where legislation includes:  
- Only specially trained members of the law enforcement authorities shall question child survivors. 
- Child survivors are questioned by officers of the same sex, except when there is cultural evidence that this would not be in the best interests of the child.  
- Guardians shall be present when a child is interviewed about their experience. 
A child is defined as under 18 years old.  
Any of these examples when described in legislation would be indicator met.  
Any evidence that these are used ONLY in practice please rate as indicator not met.</t>
  </si>
  <si>
    <t>Legislation exists that allows child testimony to be videotaped or to provide evidence remotely</t>
  </si>
  <si>
    <t xml:space="preserve">The legal framework allows for child testimony to be videotaped and presented in the courtroom as an official piece of evidence.  
If the criminal procedure code, trafficking legislation, or Group of Experts on Action against Trafficking in Human Beings (GRETA) report describes legislation that allows children or minors to present evidence via videotape, or to act as a witness via video, this would be indicator met.  
A child is defined as under 18 years old. 
If no evidence in legislation, this would be indicator not met. 
If there is evidence of this being used in practice, but no evidence in legislation, please rate as indicator not met.  </t>
  </si>
  <si>
    <t>Specialised police units are able to investigate modern slavery crimes</t>
  </si>
  <si>
    <t>Specialised law enforcement units exist</t>
  </si>
  <si>
    <t xml:space="preserve">There is a specialised law enforcement unit or a sub-unit or team within the law enforcement structure that has specialised mandate to conduct investigations into modern slavery 
OR 
provide specialist support for colleagues 
AND 
this unit has been in operation at any point since 15 February 2014. 
NOT 
local level anti-trafficking coordination bodies that are outside the police. </t>
  </si>
  <si>
    <t>NEGATIVE Units do not have necessary resources to be able to operate effectively</t>
  </si>
  <si>
    <t>If yes to M2, 3.1.1, these units, sub-units, or teams do not have funding, sufficient budget, or operational equipment, or are understaffed. This has had an impact on their ability to function effectively  
AND 
this has occurred between 15 February 2019 and 31 August 2022.</t>
  </si>
  <si>
    <t>Increased number of quality prosecutions</t>
  </si>
  <si>
    <t>Training is provided to the judiciary</t>
  </si>
  <si>
    <t>Training for the judiciary has taken place on modern slavery and related legislation, victim needs in the courtroom, basic international legal standards in modern slavery cases, trends in modern slavery in the country, or victim profiles. 
AND 
this training has occurred at least once since 15 February 2014. 
Definition of training includes formal in-person training or an online training program as part of broader curriculum on human rights or other training programs. 
Training can be provided by INGOs with government support (support defined as permission, development of the training, or monetary or in-kind support).  
The judiciary includes judges and magistrates. 
NOT 
training manuals have been developed by INGOs or NGOs. 
NOT 
booklets with description of modern slavery laws have been handed out to judiciary.</t>
  </si>
  <si>
    <t>Training is provided to prosecutors</t>
  </si>
  <si>
    <t>Training for prosecutors has taken place on modern slavery and related legislation, victim needs in the courtroom, basic international legal standards in modern slavery cases, trends in modern slavery in the country, or victim profiles 
AND  
this training has occurred at least once since 15 February 2014. 
Definition of training includes formal in-person training or an online training program as part of broader curriculum on human rights or other training programs. 
Training can be provided by INGOs with government support (support defined as permission, development of the training, or monetary or in-kind support). 
NOT  
training manuals have been developed by INGOs or NGOs. 
NOT  
booklets with description of modern slavery laws have been handed out to prosecutors.</t>
  </si>
  <si>
    <t>Training is systematic and recurrent (as distinct from one-off, isolated)</t>
  </si>
  <si>
    <t xml:space="preserve">If yes to M2, 3.2.1 OR 3.2.2, training is delivered at least twice in the last five years to either the judiciary OR prosecutors 
OR 
if yes to M2, 3.2.1 AND 3.2.2 and training is delivered at least twice in the last five years to BOTH of these groups  
AND 
this has occurred since 15 February 2014. 
Please rate as indicator not met if training has been delivered to each of these groups only once since 15 February 2014. 
If no to M2, 3.2.1 AND 3.2.2, then this indicator cannot be rated as 1, and must be rated as 0. </t>
  </si>
  <si>
    <t xml:space="preserve">NEGATIVE Judicial punishments are NOT proportionate to severity of the crime and culpability of the offender </t>
  </si>
  <si>
    <t xml:space="preserve">Judicial punishments are either too lenient or too harsh for offenders 
AND 
these punishments have been handed out during 15 February 2019 and 31 August 2022.  
Examples of too lenient include giving of fines, suspended sentences, and sentences that are less than the prescribed minimum. Examples of too harsh are corporal punishment and capital punishment.  </t>
  </si>
  <si>
    <t xml:space="preserve">Coordination occurs at the national and regional level and across borders, and governments are held to account for their response </t>
  </si>
  <si>
    <t>National mechanisms exist to coordinate the response</t>
  </si>
  <si>
    <t xml:space="preserve">National coordination body exists </t>
  </si>
  <si>
    <t>National coordination body on any OR all forms of modern slavery (trafficking, slavery, forced labour, children in armed conflict) exists 
AND 
this body coordinates the whole-of-government response to modern slavery. 
It can consist of solely government representatives OR government AND NGOs or other groups such as trade unions, survivors, or other civil society groups.  
If no government representatives are present (e.g., it consists solely of civil society representatives), then indicator not met. 
NOT  
a National Action Plan. 
NOT  
a group or body that refers survivors to services — this is covered under M1, 3.2.1.</t>
  </si>
  <si>
    <t>Survivors are included in the government response</t>
  </si>
  <si>
    <t xml:space="preserve">Survivors are included in the government response through an advisory council or through other forms of consultation on national policy specifically with survivor groups.  
Evidence of a meeting of a survivor advisory council or group OR  
evidence of meeting of national task force or coordination body where a survivor is represented 
AND  
this group or meeting occurred between 15 February 2019 and 31 August 2022.  </t>
  </si>
  <si>
    <t>The national coordination body meets regularly to coordinate the government's response</t>
  </si>
  <si>
    <t>If yes to M3, 1.1.1, the national coordination body meets regularly to coordinate the government's response 
AND  
at least one meeting has taken place between 15 February 2019 and 31 March 2021. 
Regularly includes if the national coordination body meets monthly, quarterly, or at least once every six months.  
If no to M3, 1.1.1, indicator is not met and must be rated as 0.</t>
  </si>
  <si>
    <t>National coordination body includes both government and NGOs</t>
  </si>
  <si>
    <t>If yes to M3, 1.1.1, the national coordination body on modern slavery includes both NGOs AND government representatives. 
NOT  
a National Action Plan. 
NOT  
a group or body that refers survivors — this is covered under M1, 3.2.1. 
NOT 
survivors are included in the coordination body (this is included under M3, 1.1.2). 
If no to M3, 1.1.1, this indicator cannot be met and must be rated as 0.</t>
  </si>
  <si>
    <t>A National Action Plan exists with clear indicators and allocation of responsibilities</t>
  </si>
  <si>
    <t>Any National Action Plan (NAP) on modern slavery, or that covers any component of modern slavery, such as trafficking, forced marriage, children in armed conflict 
AND  
this NAP has been approved and is being implemented 
AND  
the NAP covers part or all of the period 15 February 2019 and 31 August 2022.  
NOT  
child labour NAPs, or broader human rights NAPs, women empowerment NAPs, or business and human rights NAPs, unless they include a specific modern slavery section. 
NOT  
regional action plans, such as the Regional Action Plan to End Child Marriage in South Asia (developed with SAARC countries).</t>
  </si>
  <si>
    <t>Activities in the National Action Plan are fully funded</t>
  </si>
  <si>
    <t>If yes to M3, 1.1.5, there is evidence that there is a budget attached to the National Action Plan (NAP) and this is fully funded. 
Indicator still met if the NAP is part funded by government and part funded by IOs or NGOs, but that all activities are funded. 
NOT  
the activities are costed, but it is unclear where this money is coming from  
OR  
there are reports of significant gaps in funding that are not plugged by IOs, NGOs, or other agencies. 
If more than one relevant NAP exists, all must be funded to meet the indicator. 
If no to M3, 1.1.5, then this indicator cannot be met and must be rated as 0.</t>
  </si>
  <si>
    <t>Government monitors its response</t>
  </si>
  <si>
    <t>Independent entity to monitor the implementation and effectiveness of the government's response exists</t>
  </si>
  <si>
    <t>An independent entity is established to monitor the activities of the government in relation to its anti-modern slavery efforts. This body can be outside the NAP and does not have to focus solely on modern slavery. 
Independent entity can be an independent statutory body or individual or other third party that DOES NOT implement the government response to modern slavery. Examples would include a national human rights commission or national rapporteur 
AND 
entity must exist as of 31 August 2022. 
NOT  
regional entities that inspect government responses, such as Group of Experts on Action against Trafficking in Human Beings (GRETA) in Europe.</t>
  </si>
  <si>
    <t>Government routinely reviews its response to modern slavery</t>
  </si>
  <si>
    <t>The government publicly releases its own review of government policy  
OR 
there is evidence that the government is actively reviewing its own response 
AND  
this is made public 
AND 
this has occurred at least once since 15 February 2014. 
This can be through public inquiries, the release of annual reports, or other public monitoring mechanisms.  
The review must be released by a government body. This includes the national coordination body described in M3, 1.1.1 or the ministry or department in charge of the government response. It could also be released by a separate government entity.  
NOT  
civil society reporting. 
NOT 
reporting completed by an independent entity (described by M3, 1.2.1).</t>
  </si>
  <si>
    <t xml:space="preserve">Cross-border collaboration exists </t>
  </si>
  <si>
    <t>The government is involved in a regional response</t>
  </si>
  <si>
    <t>The government is part of a regional response. 
A relevant regional body includes:    
- a regional body with more than two country representatives as members of the group, and 
- a focus on some form of modern slavery. 
The government must have signed onto, or have agreed to abide by, the shared values and objectives developed by the group (i.e., a code of conduct, an MoU on proposed outcomes, etc.) 
AND  
regional body must exist as of 31 August 2022 
AND 
regional body must have had anti-slavery or anti-trafficking activities between 15 February 2019 and 31 August 2022. 
NOT  
country is a member of regional bodies which have not taken any action on modern slavery since 15 February 2019.</t>
  </si>
  <si>
    <t>Agreements exist between the government and countries of origin and/or destination to collaborate on modern slavery issues</t>
  </si>
  <si>
    <t xml:space="preserve">Bilateral agreements exist between governments of countries of origin and/or destination to collaborate on modern slavery issues 
AND 
these agreements must be current as of 31 August 2022. 
NOT  
bilateral labour OR migration agreements (covered under M3, 3.2.2).  
NOT  
evidence of repatriation (covered under M3, 2.2.1). </t>
  </si>
  <si>
    <t>Joint investigations occur between nations</t>
  </si>
  <si>
    <t>There is evidence joint investigations into trafficking or other modern slavery crimes have occurred between two or more nations  
AND 
these joint investigations must have occurred at least once since 15 February 2014. 
An example would be evidence that police in Thailand have conducted a joint investigation with Malaysia.</t>
  </si>
  <si>
    <t>Cross border collaboration exists, specific to foreign survivors of modern slavery</t>
  </si>
  <si>
    <t>The government cooperates with the government of the home country to facilitate repatriation</t>
  </si>
  <si>
    <t>The government cooperates with home country for voluntary repatriation of foreign nationals. This could include repatriation mediated by IOM 
AND  
this has occurred since 15 February 2014. 
NOT  
evidence of deportation or any involuntary return of individuals. 
Repatriation refers to the voluntary return of individuals to their home country. 
Deportation refers to the removal of individuals from a country without their consent.</t>
  </si>
  <si>
    <t>Agreements between countries on labour migration provide protection for labour migrants</t>
  </si>
  <si>
    <t>Bilateral labour agreements exist between countries  
AND  
include provisions for protection of labour migrants 
AND 
these agreements are current as of 31 August 2022.  
Protection can include access to labour laws, or social protection or other safety nets.  
For countries that are part of the EU, membership is not sufficient to offer protection. Instead, please see whether national legislation has been harmonised with EU requirements under EU law.  
NOT  
agreements regarding number of labour migrants sent/received.</t>
  </si>
  <si>
    <t xml:space="preserve">Risk factors – such as attitudes, social systems, and institutions – that enable modern slavery are addressed </t>
  </si>
  <si>
    <t>Risk factors, drivers, and patterns of exploitation are understood and inform government action</t>
  </si>
  <si>
    <t>Government facilitates or funds research on modern slavery</t>
  </si>
  <si>
    <t>Government funds or has been actively involved in research on any type of modern slavery, including responses to modern slavery, and on the attitudes, social systems and institutions that place people at risk of modern slavery 
AND  
this has occurred at least once since 15 February 2014. 
Active involvement is defined as development of the research, participation in the research, or monetary or in-kind support. 
Modern slavery includes trafficking, forced labour, slavery, worst forms of child labour, forced marriage, and use of child soldiers. 
Research can be both qualitative and quantitative and include prevalence studies. 
NOT  
civil society conducts research without government involvement. 
NOT  
government conducts research on child labour. 
NOT  
the government releases statistics on convictions and sentencing under modern slavery laws.</t>
  </si>
  <si>
    <t>Government interventions that aim to address modern slavery are evidence-based</t>
  </si>
  <si>
    <t>There is evidence that government interventions or programs are based on strategies or theories of change identified by research 
AND  
this has occurred at least once since 15 February 2014. 
Evidence can include a broader government strategy that incorporates modern slavery research, the National Action Plan incorporates modern slavery research, or that the National Action Plan or strategy is reviewed in line with recent modern slavery research.</t>
  </si>
  <si>
    <t>Government interventions are tailored to known risks</t>
  </si>
  <si>
    <t>Awareness campaigns target specific known risks of modern slavery</t>
  </si>
  <si>
    <t>Any awareness campaign implemented by the government that provides detailed information on how to avoid the risks of modern slavery 
AND  
this campaign has run at least once since 15 February 2014. 
Campaign can be implemented by the government with a partner NGO 
OR  
funded by the government and solely implemented by an NGO. 
These campaigns can include domestic violence, trafficking, forced marriage, child marriage, the worst forms of child labour, child soldiers, and risky migration practices as they relate to modern slavery. 
These campaigns can be national, regional, or local campaigns, as long as they are targeted to specific risks. 
NOT  
an awareness-raising, counter-trafficking campaign run by an international organisation without government support (support defined as permission, development of the training, or monetary or in-kind support). 
NOT  
promotion of a hotline or how to identify victims — this is covered under M1, 1.1.1.</t>
  </si>
  <si>
    <t>Awareness campaigns are repeated at regular intervals (as distinct from one-off, isolated)</t>
  </si>
  <si>
    <t>If yes to M4, 1.2.1, the awareness campaigns have occurred regularly, e.g., campaign started in 2014, and was updated and delivered again in 2015, 2016 etc. 
AND  
this has occurred regularly since 15 February 2014. 
If no to M4, 1.2.1, this indicator cannot be met and must be rated as 0.</t>
  </si>
  <si>
    <t>Labour rights exist and are enforced</t>
  </si>
  <si>
    <t xml:space="preserve">The government conducts labour inspections to identify modern slavery </t>
  </si>
  <si>
    <t xml:space="preserve">The government conducts labour inspections in order to identify exploitative practice, including forced labour 
AND  
these inspections have occurred since 15 February 2014. 
NOT  
private companies conduct their own inspections. 
NOT  
labour inspectors are trained to identify modern slavery — this is covered under M1, 1.4.1 — but there is no evidence that they have conducted inspections. 
NOT  
labour inspections solely focused on child labour. </t>
  </si>
  <si>
    <t>There is a sufficient number of labour inspectors to cover the population</t>
  </si>
  <si>
    <t>There a sufficient number of labour inspectors to cover the population 
AND 
these observations must be from 15 February 2019 onwards. 
This is verified by the observations for each country on its application of ILO Labour Inspection Convention, 1947 (No. 81) made by the ILO Committee of Experts and published on Normlex.  
Number of inspectors meets ILO's requirements if there is one labour inspector per 10,000 workers in industrial market economies, one per 20,000 workers in transition economies, and one per 40,000 workers in less developed countries.</t>
  </si>
  <si>
    <t>Labour laws extend to everyone, including migrant workers, domestic workers, and those in the fishing and construction sectors</t>
  </si>
  <si>
    <t xml:space="preserve">The legal definition of an employee includes all vulnerable workers, such as domestic workers, migrant workers, construction workers, maritime workers, etc. 
If the jurisdiction does not have a generic definition of an employee or a labour code, the information can come from NGOs, related legislation, or reports. 
If there are separate laws covering particular groups (e.g., separate legislation providing protections for domestic workers), this would be indicator met. 
This indicator does not extend to military, judiciary and civil service — if these are NOT included, and all other groups are included, this is still indicator met. </t>
  </si>
  <si>
    <t>Labour laws provide for freedom of association and collective bargaining</t>
  </si>
  <si>
    <t>Labour laws provide for freedom of association AND collective bargaining to ANY groups.  
Aligned with the ILO Right to Organise and Collective Bargaining Convention, 1949 (No. 98). National labour laws shall allow all workers the right to organise and encourage and promote voluntary negotiation between employers or employers' organisations and workers' organisations (Article 3 and 4 of Convention No. 98).  
Indicator is met if ANY group has freedom of association and collective bargaining.  
NOT  
gaps in collective bargaining and freedom of association. This is covered under M4, 2.1.5.</t>
  </si>
  <si>
    <t>NEGATIVE Certain groups, such as migrant workers or domestic workers, are not allowed to unionise</t>
  </si>
  <si>
    <t>If yes to M4, 2.1.4, labour laws do NOT provide for freedom of association and collective bargaining for groups in line with ILO Convention No. 98.  
Groups that are often excluded are fishers, domestic workers, and migrant workers. If these groups are explicitly excluded, rate as indicator met.  
Aligned with ILO Right to Organise and Collective Bargaining Convention, 1949 (No. 98). National labour laws shall allow all workers the right to organise and encourage and promote voluntary negotiation between employers or employers' organisations and workers' organisations (Article 3 and 4 of Convention No. 98).   
NOT 
military forces, police force, and the corrections service are excluded (this falls within the scope of the Convention). 
If no groups apart from military forces, police force, and the corrections service are explicitly listed as excluded, then assume right to association apply to all and rate as indicator not met.  
If no to M4, 2.1.4, this indicator cannot be met and must be rated as 0.</t>
  </si>
  <si>
    <t>Labour inspectors are able to enter premises unannounced</t>
  </si>
  <si>
    <t>Labour law details that labour inspectors are able to enter premises unannounced 
AND  
observations including details on the existing of unannounced audits must be from 15 February 2019 onwards. 
This is verified by the observations for each country on the Convention Labour Inspection Convention, 1947 (No. 81) made by the ILO Committee of Experts and published on Normlex. 
NOT 
ILO has explicitly stated that labour inspectors are not able to enter premises unannounced or that all inspections are scheduled.</t>
  </si>
  <si>
    <t>Labour inspectors are able to enter premises and enforce fines</t>
  </si>
  <si>
    <t>Labour law details that labour inspectors are able to enter premises and enforce fines  
AND 
observations are from 15 February 2019 onwards. 
This is verified by observations and direct requests for each country on the Convention Labour Inspection Convention, 1947 (No. 81) made by the ILO Committee of Experts and published on Normlex. 
Labour inspectors are enforcing fines or fines are levied where infringements are found during the inspection process.  
NOT  
ILO has explicitly stated that either there are no fines, or these are not enforced.</t>
  </si>
  <si>
    <t>Protections exist for migrant workers</t>
  </si>
  <si>
    <t>Recruitment agencies are registered and monitored by the government</t>
  </si>
  <si>
    <t xml:space="preserve">Recruitment agencies are registered AND monitored by the government 
AND  
this has occurred at least once since 15 February 2014. 
Forms of monitoring include: investigation of recruitment agencies, closing of recruitment agencies’ operations, cancelling of recruitment agencies’ contracts, visits to recruitment agencies, and applying penalties to recruitment agencies.  
NOT  
only that recruitment agencies are registered by the government. There must be some mention of form of monitoring or tracking. </t>
  </si>
  <si>
    <t>Laws or policies state that private recruitment fees are paid by the employer, not the employee</t>
  </si>
  <si>
    <t>Government legislation or policies state that recruitment fees and costs payable to recruitment agencies are not charged to the employee (i.e., fees are paid by the employer, not employee).  
NOT 
fees or costs associated with getting a job are not paid in practice.</t>
  </si>
  <si>
    <t>There are laws that prohibit the withholding of passports</t>
  </si>
  <si>
    <t>National laws prohibit the withholding of passports. 
This MUST be explicit in the criminal/ penal code, labour legislation or code, or trafficking legislation. 
Withholding passports is defined as passports are held by an employer, official, or government authority and are not available on request. 
NOT  
withholding passports is an aggravating offence in trafficking crimes.  
NOT  
withholding passports with a view to trafficking or smuggling a person is a criminal offence. 
NOT  
crimes related to forgery of passports.</t>
  </si>
  <si>
    <t>NEGATIVE There are laws or policies that prevent or make it difficult for workers to leave abusive employers without risk of loss of visa and deportation and/or security deposits</t>
  </si>
  <si>
    <t xml:space="preserve">Any current specific government policy or law that leads to loss of visa or to deportation of migrant workers (or specific groups of migrant workers, such as domestic workers) for leaving abusive employers.  
Can be referred to as “tied visas” where a particular group of migrant workers are tied to one employer and unable to leave 
AND  
this policy is in place as of 31 August 2022. 
NOT  
there is evidence of survivors being deported for breach of visa conditions, but this does not occur as a direct result of government policy – this is covered under M1, 2.3.5 and M1, 2.3.6. </t>
  </si>
  <si>
    <t>Safe migration pathways exist for those seeking employment</t>
  </si>
  <si>
    <t>Safe migration pathways exist for those seeking employment AND country registers a value of at least 80 per cent of migration policies that facilitate orderly, safe, regular, and responsible migration and mobility of people.A country can belong to one of the following categories: Fully meets indicator that country has the safe migration pathways — values of 100 per cent of necessary migration policies to facilitate orderly, safe, regular, and responsible migration and mobility of people: Meets — values of 80 per cent to less than 100 per cent. Partially meets — values of 40 per cent to less than 80 per cent. Requires further progress — values of less than 40 per cent.  Must fall in one of the following categories: Fully meets (values of 100 per cent). Meets (values of 80 per cent to less than 100 per cent). NOT 
falls in one of the following categories: Partially meets — Values of 40 per cent to less than 80 per cent. Requires further progress — Values of less than 40 per cent. 
Source: SDG indicator 10.7.2 (UN Department of Economic and Social Affairs and International Organization for Migration).</t>
  </si>
  <si>
    <t>Social protections exist</t>
  </si>
  <si>
    <t>All are able to access to health care</t>
  </si>
  <si>
    <t xml:space="preserve">All are able to access affordable health care within in a given country  
AND 
this health care system is available as of 31 August 2022. 
Affordable health care includes the presence of state health care schemes, community health schemes, or financial assistance focused on providing access to health care for vulnerable groups. 
Health care is available for all and does not discriminate based on gender, ethnicity, religious background, or geographic region. 
NOT
health care is available for survivors of modern slavery – this is covered under M1, 2.1.4 and M1, 2.1.5. 
For example, if health care is too costly, thereby excluding certain groups, or health care is too centralised, thereby excluding certain geographical regions, please rate as indicator not met. 
Source: Universal Health Coverage Index (SDG 3.8.1). If score is above 80 then indicator is met. </t>
  </si>
  <si>
    <t>All children are able to access public primary education regardless of ethno-cultural or religious background</t>
  </si>
  <si>
    <t>Public primary education system exists and children are able to access public primary education 
AND 
this primary education system is available as of 31 August 2022. 
All children are able to access education, regardless of gender, ethnicity, religious background, or geographic region. 
For example, if primary education is too costly, thereby excluding attendance by certain groups of children, or education is not available to certain groups (such as Roma) please rate as indicator not met. 
Sources: UNICEF primary education data and US Department of Labor Worst Forms of Child Labour report. Using these two sources, if there is evidence that free public education exists and that less than 10 per cent of the primary school-age population are out of school, then this indicator is met.</t>
  </si>
  <si>
    <t>NEGATIVE There are lower primary school enrolment rates for girls</t>
  </si>
  <si>
    <t xml:space="preserve">Out of primary school rates are higher for girls than boys  
AND 
this is current as of 31 August 2022.  
Source: UNICEF out of primary school data.  
NOT  
out of school rates are the same for female and male. 
</t>
  </si>
  <si>
    <t>All children are included in birth registration systems</t>
  </si>
  <si>
    <t>All are able to access the government run or supported birth registration system 
AND 
this is current as of 31 August 2022. 
Can include systems which are implemented or funded by INGOs, but with government support. Government support is defined as development of the birth registration system, participation in the system, or monetary or in-kind support. 
Covering the entire population refers to the percentage of people who are registered. Indicator is not met if less than 95 percent of the population is registered, OR specific groups are missing.
Source: UNICEF statistics on birth registration and additional research on missing vulnerable populations. Vulnerable populations can include ethnic, cultural, or religious groups whose members do not have equal access to birth registration.</t>
  </si>
  <si>
    <t>Systems are in place to allow asylum seekers to seek protection</t>
  </si>
  <si>
    <t xml:space="preserve">There are legal protections, such as legislation, laws, or systems in place that enable asylum seekers to access basic support and protection within a country’s borders 
AND  
this system is available as of 31 August 2022. 
Services may be provided by IOs/NGOs with government support. Government support is defined as development of the asylum seeker system, participation in the system, or monetary or in-kind support. 
NOT 
asylum seekers are detained without access to services. 
NOT  
asylum seekers are deported without their claims being assessed. 
NOT  
asylum seekers claims are assessed outside of the country where they sought asylum. 
NOT  
protections that are available for migrants (so not specific to refugees or asylum seekers). 
NOT  
evidence that refugees or asylum seekers cannot work. 
Sources: US State Department country reports on human rights practices, Amnesty International, Freedom House, and Human Rights Watch. </t>
  </si>
  <si>
    <t xml:space="preserve">Legal age of marriage is 18 </t>
  </si>
  <si>
    <t>The legal age of marriage is 18 for males and females with NO exceptions 
AND  
this is current as of 31 August 2022.</t>
  </si>
  <si>
    <t>Unemployment protections for vulnerable populations exist</t>
  </si>
  <si>
    <t>At least one form of unemployment protection for vulnerable populations exists  
AND  
this is current as of 31 August 2022.  
Forms of unemployment protections, also referred in the source as unemployment benefit programs, may include but are not limited to: social, universal or voluntary insurance, severance payments, social assistance, unemployment aid, unemployment insurance, and right of withdrawal from provident fund.  
Source: International Labour Organization World Social Protection Report.</t>
  </si>
  <si>
    <t>Poverty alleviation schemes exist</t>
  </si>
  <si>
    <t>Poverty alleviation schemes exist 
AND  
this is current as of 31 August 2022. 
At least seven of the following eight policy areas are covered: child and family, maternity (cash), sickness (cash), unemployment, employment injury, disability/ invalidity, survivors, old age.  
The following categories meet the indicator: 
- Comprehensive scope of legal coverage – eight policy areas covered. 
- Nearly comprehensive scope of legal coverage - seven policy areas covered.  
NOT 
the following categories: 
- Intermediate scope of legal coverage – five to six policy areas covered.  
- Limited scope of legal coverage - one to four policy areas covered. 
- Incomplete information available – no known policy areas covered.   
Source: International Labour Organization World Social Protection Report.</t>
  </si>
  <si>
    <t>NEGATIVE Homosexuality is criminalised</t>
  </si>
  <si>
    <t>Homosexuality is criminalised. 
Source: Human Rights Watch.</t>
  </si>
  <si>
    <t>Official complicity in a crime is illegal</t>
  </si>
  <si>
    <t>National laws criminalise corruption in the public sector</t>
  </si>
  <si>
    <t>Public corruption is criminalised in legislation. 
Public sector includes government officials, including police, immigration, and border guards. Corruption includes, at a minimum, bribery of officials. Please refer to legislation, not to instances of combating corruption.</t>
  </si>
  <si>
    <t>NEGATIVE Official complicity is not investigated</t>
  </si>
  <si>
    <t>NEGATIVE Reports of individual officials’ complicity in modern slavery cases have not been investigated</t>
  </si>
  <si>
    <t xml:space="preserve">Any reports of officials’ complicity or corruption in modern slavery cases 
AND 
that these have NOT been investigated 
AND 
these have occurred between 15 February 2019 and 31 August 2022. 
Officials include: government officials, police, immigration officials, border guards, and labour inspectors. 
Excludes consular staff (covered by M4, 3.4.3). 
MUST be related to modern slavery crimes (trafficking, forced labour, slavery, forced marriage, use of child soldiers, and worst forms of child labour). 
If there is evidence of widespread corruption, but investigations are regularly taking place, please rate as indicator met.  
If there is evidence of widespread corruption, but only a minimal number of investigations have been completed OR there is limited information available, please rate as indicator not met. 
NOT  
evidence of general corruption of law enforcement. </t>
  </si>
  <si>
    <t>Government provides support for citizens overseas</t>
  </si>
  <si>
    <t xml:space="preserve">Government provides training on modern slavery for its consular staff </t>
  </si>
  <si>
    <t>Government provides training for its embassy or consular staff before departure for a posting or during a posting 
AND  
this has occurred at least once since 15 February 2014. 
Definition of training includes formal in-person training or part of an online training program as part of broader curriculum on human rights or other training programs. 
Training can be provided by INGOs with government support (support defined as permission, development of the training, or monetary or in-kind support). 
NOT  
training manuals have been developed by INGOs, NGOs. 
NOT  
booklets with indicators of trafficking have been handed out to embassy staff.</t>
  </si>
  <si>
    <t>Government provides identification documents and supports travel arrangements for citizen return</t>
  </si>
  <si>
    <t>Any citizen found exploited overseas can obtain ID documents from their own country OR be helped to travel back to their country by their own government. These documents are normally given by a citizen’s embassies or consulates in the host country 
AND  
this has occurred at least once since 15 February 2014. 
Evidence in law or in practice is sufficient to meet the indicator. 
This information can be found in modern slavery legislation, or on ministry/department of foreign affairs websites.</t>
  </si>
  <si>
    <t>NEGATIVE Diplomatic staff are not investigated for alleged complicity in modern slavery cases or abuse of survivors</t>
  </si>
  <si>
    <t>Diplomatic OR embassy staff are complicit in the exploitation of nationals or abuse those who seek assistance at the embassy  
AND 
no investigations have taken place into this complicity 
AND  
this has occurred between 15 February 2019 and 31 August 2022.</t>
  </si>
  <si>
    <t>NEGATIVE Government places its population, or part of its population, in forced labour</t>
  </si>
  <si>
    <t>NEGATIVE State-imposed forced labour exists</t>
  </si>
  <si>
    <t>Any form of state-imposed forced labour, where the government forced the whole population, or segments of it, to work under threat of penalty, and for which work people have not offered themselves voluntarily 
AND 
this has occurred between 15 February 2019 and 31 August 2022. 
NOT 
compulsory military service, work which forms part of normal civil obligations of the citizen, or work performed in cases of emergency (such as war, fire, famine, or flood).  
This is verified by ILO Committee Experts through both direct requests AND observations for the Forced Labour Convention, 1930 (No. 29) AND for the Abolition of Forced Labour Convention, 1957 (No. 105). 
Follows ILO typology - see Global Estimates of Modern Slavery.</t>
  </si>
  <si>
    <t>Government and business stop sourcing goods and services produced by forced labour</t>
  </si>
  <si>
    <t>Government regulates and investigates public procurement to prevent use of forced labour</t>
  </si>
  <si>
    <t>Guidelines exist for public procurement officials</t>
  </si>
  <si>
    <t>The government has drafted guidelines or an internal memo for public procurement officials that outline standards and/or operating procedures to prevent the purchase of public goods or services that involve modern slavery 
AND 
this has occurred since 15 February 2014. 
These can be general guidelines on human rights that include sub-sections on modern slavery. The guidelines can include outlining steps to be taken should a contractor be found to use forced labour or requiring government contractors over a certain value to maintain compliance plans.</t>
  </si>
  <si>
    <t>Public procurement policies and systems exist to minimise the risk of governments purchasing products tainted by forced labour</t>
  </si>
  <si>
    <t>The government drafts and implements public procurement policies and standards that explicitly prohibit public procurement agencies from engaging businesses suspected of using forced labour OR from purchasing products that were made using forced labour 
AND 
this has occurred since 15 February 2014. 
These policies can include prohibiting those found to be using forced labour from public contracts OR inserting clauses in public contracts prohibiting the use of forced labour.</t>
  </si>
  <si>
    <t>Annual reports on government action to prevent use of forced labour in public procurement are produced and publicly available</t>
  </si>
  <si>
    <t xml:space="preserve">The government releases reports on activities taken to prevent use of forced labour in public procurement 
AND 
this has occurred since 15 February 2014 
OR  
if the policy has been adopted since 15 February 2019, it is enough that reporting is stipulated as part of regulating compliance. 
The report can be on human rights but include a sub-section on modern slavery. Modern Slavery Act statements produced by the government would meet this indicator. </t>
  </si>
  <si>
    <t>The government has provided training to public procurement officials on modern slavery</t>
  </si>
  <si>
    <t>The government has provided training to procurement officials on what modern slavery is, how it is relevant to their role, and on existing government policies and their implementation 
AND  
this has occurred at least once since 15 February 2014. 
This training is provided face-to-face, or through online training modules.</t>
  </si>
  <si>
    <t>There is evidence that the government has taken remedial action where forced labour has been discovered in public procurement</t>
  </si>
  <si>
    <t xml:space="preserve">There is evidence that the government has worked with contractors in public supply chains that have been identified as having issues with use of forced labour to implement corrective action plans 
OR  
where the use of forced labour is prevalent in public supply chains and the contractor is unwilling to work with the government, there is evidence that the government has cancelled the contract 
AND  
this has occurred at least once since 15 February 2014. </t>
  </si>
  <si>
    <t>Government encourages mandatory reporting</t>
  </si>
  <si>
    <t>Laws or policies require businesses to report on their actions to implement risk minimisation policies</t>
  </si>
  <si>
    <t>Legislation or policies require businesses to report on their actions to minimise risk of forced labour in their supply chain. 
For example, the UK Modern Slavery Act requires businesses earning more than GBP36 million annually to report on their actions to combat modern slavery or the Australian Modern Slavery Act requires businesses with a turnover of more than AUD100  million to report on their actions to combat modern slavery.</t>
  </si>
  <si>
    <t>Penalties exist for companies that fail to report</t>
  </si>
  <si>
    <t>If yes to M5, 2.1.1, mandatory reporting requirements include civil or criminal penalties for companies that fail to report.  
If no to M5, 2.1.1, indicator is not met and must be rated as 0.</t>
  </si>
  <si>
    <t>Penalties have been applied to companies that fail to report</t>
  </si>
  <si>
    <t>If yes to M5, 2.1.1 and M5, 2.1.2, there is evidence that the government has pursued civil or criminal proceedings for companies that have failed to report.   
If no to M5, 2.1.1 and M5, 2.1.2, indicator is not met and must be rated as 0.</t>
  </si>
  <si>
    <t>The government implements a responsible investment reporting requirement for investment funds and banks headquartered in their country to ensure that investment does not support modern slavery</t>
  </si>
  <si>
    <t>Investment funds and banks headquartered in the country MUST report on modern slavery risk in investments 
AND  
this reporting must occur at least every two years. 
If policy is in place, there MUST be evidence that this has occurred since 15 February 2014 OR if the policy has recently been adopted, it is enough that reporting is stipulated as part of regulating compliance. 
NOTE: There must be explicit mention of modern slavery NOT that investment funds or banks have corporate social responsibility policies that require them to report on human rights UNLESS modern slavery is part of this reporting. 
ESG reporting that includes forced labour / modern slavery on stock exchanges is included in this indicator.</t>
  </si>
  <si>
    <t>Government encourages mandatory due diligence</t>
  </si>
  <si>
    <t>The government has put in place mandatory human rights due diligence legislation</t>
  </si>
  <si>
    <t>Legislation or policies require business to produce a due diligence plan that identifies and prevents risks to human rights (and sometimes also the environment) that could occur as a result of their business activities.  
This could include the production of publicly available due diligence plans for which they can then be held accountable.  
For example, French Duty of Vigilance legislation</t>
  </si>
  <si>
    <t>Mandatory human rights due diligence legislation includes “right of action” for survivors of modern slavery crimes</t>
  </si>
  <si>
    <t>If yes to M5, 2.2.1, the legislation allows for a “right of action” whereby interested persons, including those harmed by corporate failures to observe human rights due diligence standards, can make applications to judicial authorities requesting companies to correct problems with compliance. It can also include potential compensation for those affected.  
E.g., French Duty of Vigilance legislation</t>
  </si>
  <si>
    <t>Penalties have been applied to companies that have failed to comply with their due diligence plans</t>
  </si>
  <si>
    <t>If yes to M5, 2.2.1 and 2.2.2, there is evidence that penalties have been enforced for those companies that have failed to comply with their due diligence plans 
AND 
this has occurred at least once since 15 February 2014.</t>
  </si>
  <si>
    <t>Government is using alternative avenues to ensure businesses are tackling forced labour in supply chains</t>
  </si>
  <si>
    <t>The governments has identified high-risk sectors and have taken action to work with these sectors to eradicate modern slavery</t>
  </si>
  <si>
    <t>The government has collaborated with businesses to identify high-risk sectors and set up national sector-specific initiatives that support businesses in tackling modern slavery. These can be broader initiatives that cover sustainability, health and safety, etc., but must include some elements of tackling modern slavery (e.g., the sustainable textile partnership in Germany) AND 
this has occurred since 15 February 2014.</t>
  </si>
  <si>
    <t>Laws or policies allow governments to create a public list of businesses that have been found to tolerate slavery in their supply chains</t>
  </si>
  <si>
    <t>The government has worked with businesses and NGOs to create a public list of businesses that have been found to tolerate forced labour in their supply chains AND/OR these businesses are prevented from accessing public funds (e.g., the “dirty list” in Brazil)  
AND 
this is operational as of 31 August 2022.</t>
  </si>
  <si>
    <t>Laws or policies prevent the import of goods and services made with forced labour</t>
  </si>
  <si>
    <t>The government has prohibited the import of goods and services made with forced labour (e.g., the US Tariff Act)  
AND 
this is current as of 31 August 2022.</t>
  </si>
  <si>
    <t>Laws are in place that make it a criminal offence for company directors or companies who fail to prevent modern slavery and fail to undertake reasonable due diligence in first tier supply chain</t>
  </si>
  <si>
    <t>Directors can be charged and prosecuted for slavery in first tier supply chains where it can be shown that due diligence has not occurred. This indicator measures the existence of this provision in legislation 
AND 
this is current as of 31 August 2022.</t>
  </si>
  <si>
    <r>
      <rPr>
        <b/>
        <sz val="11"/>
        <color rgb="FF000000"/>
        <rFont val="Calibri"/>
        <family val="2"/>
      </rPr>
      <t xml:space="preserve">Source: Walk Free 2023, Global Slavery Index 2023. Available from: https://www.walkfree.org/global-slavery-index/
</t>
    </r>
    <r>
      <rPr>
        <sz val="11"/>
        <color rgb="FF000000"/>
        <rFont val="Calibri"/>
        <family val="2"/>
      </rPr>
      <t>Please refer to the GSI 2023 Government Response Conceptual Framework.</t>
    </r>
  </si>
  <si>
    <t>M1111</t>
  </si>
  <si>
    <t>M1112</t>
  </si>
  <si>
    <t>M1113</t>
  </si>
  <si>
    <t>M1121</t>
  </si>
  <si>
    <t>M1122</t>
  </si>
  <si>
    <t>M1123</t>
  </si>
  <si>
    <t>M1124</t>
  </si>
  <si>
    <t>M1125</t>
  </si>
  <si>
    <t>M1131</t>
  </si>
  <si>
    <t>M1132</t>
  </si>
  <si>
    <t>M1141</t>
  </si>
  <si>
    <t>M1142</t>
  </si>
  <si>
    <t>M1143</t>
  </si>
  <si>
    <t>M1151NEG</t>
  </si>
  <si>
    <t>M1211</t>
  </si>
  <si>
    <t>M1212NEG</t>
  </si>
  <si>
    <t>M1213</t>
  </si>
  <si>
    <t>M1214</t>
  </si>
  <si>
    <t>M1215</t>
  </si>
  <si>
    <t>M1216NEG</t>
  </si>
  <si>
    <t>M1217NEG</t>
  </si>
  <si>
    <t>M1221</t>
  </si>
  <si>
    <t>M1222</t>
  </si>
  <si>
    <t>M1223</t>
  </si>
  <si>
    <t>M1224</t>
  </si>
  <si>
    <t>M1231</t>
  </si>
  <si>
    <t>M1232</t>
  </si>
  <si>
    <t>M1233</t>
  </si>
  <si>
    <t>M1234</t>
  </si>
  <si>
    <t>M1235NEG</t>
  </si>
  <si>
    <t>M1236NEG</t>
  </si>
  <si>
    <t>M1241</t>
  </si>
  <si>
    <t>M1242</t>
  </si>
  <si>
    <t>M1251</t>
  </si>
  <si>
    <t>M1252</t>
  </si>
  <si>
    <t>M1311</t>
  </si>
  <si>
    <t>M1312</t>
  </si>
  <si>
    <t>M1313</t>
  </si>
  <si>
    <t>M1314</t>
  </si>
  <si>
    <t>M1321</t>
  </si>
  <si>
    <t>M1322</t>
  </si>
  <si>
    <t>M2111</t>
  </si>
  <si>
    <t>M2112</t>
  </si>
  <si>
    <t>M2113</t>
  </si>
  <si>
    <t>M2121</t>
  </si>
  <si>
    <t>M2122</t>
  </si>
  <si>
    <t>M2131</t>
  </si>
  <si>
    <t>M2132</t>
  </si>
  <si>
    <t>M2133</t>
  </si>
  <si>
    <t>M2134</t>
  </si>
  <si>
    <t>M2141</t>
  </si>
  <si>
    <t>M2142</t>
  </si>
  <si>
    <t>M2151</t>
  </si>
  <si>
    <t>M2152</t>
  </si>
  <si>
    <t>M2153</t>
  </si>
  <si>
    <t>M2154</t>
  </si>
  <si>
    <t>M2155</t>
  </si>
  <si>
    <t>M2161</t>
  </si>
  <si>
    <t>M2162</t>
  </si>
  <si>
    <t>M2171</t>
  </si>
  <si>
    <t>M2172</t>
  </si>
  <si>
    <t>M2173</t>
  </si>
  <si>
    <t>M2211</t>
  </si>
  <si>
    <t>M2212</t>
  </si>
  <si>
    <t>M2213NEG</t>
  </si>
  <si>
    <t>M2221</t>
  </si>
  <si>
    <t>M2222</t>
  </si>
  <si>
    <t>M2223</t>
  </si>
  <si>
    <t>M2224</t>
  </si>
  <si>
    <t>M2231</t>
  </si>
  <si>
    <t>M2232</t>
  </si>
  <si>
    <t>M2233</t>
  </si>
  <si>
    <t>M2234</t>
  </si>
  <si>
    <t>M2241</t>
  </si>
  <si>
    <t>M2242</t>
  </si>
  <si>
    <t>M2311</t>
  </si>
  <si>
    <t>M2312NEG</t>
  </si>
  <si>
    <t>M2321</t>
  </si>
  <si>
    <t>M2322</t>
  </si>
  <si>
    <t>M2323</t>
  </si>
  <si>
    <t>M2324NEG</t>
  </si>
  <si>
    <t>M3111</t>
  </si>
  <si>
    <t>M3112</t>
  </si>
  <si>
    <t>M3113</t>
  </si>
  <si>
    <t>M3114</t>
  </si>
  <si>
    <t>M3115</t>
  </si>
  <si>
    <t>M3116</t>
  </si>
  <si>
    <t>M3121</t>
  </si>
  <si>
    <t>M3122</t>
  </si>
  <si>
    <t>M3211</t>
  </si>
  <si>
    <t>M3212</t>
  </si>
  <si>
    <t>M3213</t>
  </si>
  <si>
    <t>M3221</t>
  </si>
  <si>
    <t>M3222</t>
  </si>
  <si>
    <t>M4111</t>
  </si>
  <si>
    <t>M4112</t>
  </si>
  <si>
    <t>M4121</t>
  </si>
  <si>
    <t>M4122</t>
  </si>
  <si>
    <t>M4211</t>
  </si>
  <si>
    <t>M4212</t>
  </si>
  <si>
    <t>M4213</t>
  </si>
  <si>
    <t>M4214</t>
  </si>
  <si>
    <t>M4215NEG</t>
  </si>
  <si>
    <t>M4216</t>
  </si>
  <si>
    <t>M4217</t>
  </si>
  <si>
    <t>M4221</t>
  </si>
  <si>
    <t>M4222</t>
  </si>
  <si>
    <t>M4223</t>
  </si>
  <si>
    <t>M4224NEG</t>
  </si>
  <si>
    <t>M4225</t>
  </si>
  <si>
    <t>M4311</t>
  </si>
  <si>
    <t>M4312</t>
  </si>
  <si>
    <t>M4313NEG</t>
  </si>
  <si>
    <t>M4314</t>
  </si>
  <si>
    <t>M4315</t>
  </si>
  <si>
    <t>M4316</t>
  </si>
  <si>
    <t>M4317</t>
  </si>
  <si>
    <t>M4318</t>
  </si>
  <si>
    <t>M4319NEG</t>
  </si>
  <si>
    <t>M4321</t>
  </si>
  <si>
    <t>M4331NEG</t>
  </si>
  <si>
    <t>M4341</t>
  </si>
  <si>
    <t>M4342</t>
  </si>
  <si>
    <t>M4343NEG</t>
  </si>
  <si>
    <t>M4411NEG</t>
  </si>
  <si>
    <t>M5111</t>
  </si>
  <si>
    <t>M5112</t>
  </si>
  <si>
    <t>M5113</t>
  </si>
  <si>
    <t>M5114</t>
  </si>
  <si>
    <t>M5115</t>
  </si>
  <si>
    <t>M5211</t>
  </si>
  <si>
    <t>M5212</t>
  </si>
  <si>
    <t>M5213</t>
  </si>
  <si>
    <t>M5214</t>
  </si>
  <si>
    <t>M5221</t>
  </si>
  <si>
    <t>M5222</t>
  </si>
  <si>
    <t>M5223</t>
  </si>
  <si>
    <t>M5231</t>
  </si>
  <si>
    <t>M5232</t>
  </si>
  <si>
    <t>M5233</t>
  </si>
  <si>
    <t>M5234</t>
  </si>
  <si>
    <t>Milestone 1</t>
  </si>
  <si>
    <t>Milestone 2</t>
  </si>
  <si>
    <t>Milestone 3</t>
  </si>
  <si>
    <t>Milestone 4</t>
  </si>
  <si>
    <t>Milestone 5</t>
  </si>
  <si>
    <t>Total (n)</t>
  </si>
  <si>
    <t>Milesone 1 %</t>
  </si>
  <si>
    <t>Milestone 2 %</t>
  </si>
  <si>
    <t xml:space="preserve">Milestone 3 % </t>
  </si>
  <si>
    <t>Milestone 4 %</t>
  </si>
  <si>
    <t>Milestone 5 %</t>
  </si>
  <si>
    <t xml:space="preserve">Total % </t>
  </si>
  <si>
    <t>Regional totals</t>
  </si>
  <si>
    <t>Asia Pacific</t>
  </si>
  <si>
    <r>
      <rPr>
        <b/>
        <sz val="11"/>
        <color rgb="FF000000"/>
        <rFont val="Calibri"/>
        <family val="2"/>
      </rPr>
      <t xml:space="preserve">Source: Walk Free 2023, Global Slavery Index 2022. Available from: https://www.walkfree.org/global-slavery-index/
</t>
    </r>
    <r>
      <rPr>
        <sz val="11"/>
        <color rgb="FF000000"/>
        <rFont val="Calibri"/>
        <family val="2"/>
      </rPr>
      <t>Please refer to the GSI 2023 Government Response Conceptual Framework.</t>
    </r>
  </si>
  <si>
    <t>Milestone 1 TOTALS</t>
  </si>
  <si>
    <t>Milestone 1 Activity Rankings</t>
  </si>
  <si>
    <t>Milestone 2 TOTALS</t>
  </si>
  <si>
    <t xml:space="preserve">Milestone 2 Activity Rankings </t>
  </si>
  <si>
    <t>Milestone 3 TOTALS</t>
  </si>
  <si>
    <t xml:space="preserve">Milestone 3 Activity Rankings </t>
  </si>
  <si>
    <t>Milestone 4 TOTALS</t>
  </si>
  <si>
    <t xml:space="preserve">Milestone 4 Activity Rankings </t>
  </si>
  <si>
    <t>Milestone 5 TOTALS</t>
  </si>
  <si>
    <t xml:space="preserve">Milestone 5 Activity Rankings </t>
  </si>
  <si>
    <t>public_report</t>
  </si>
  <si>
    <t>reporting_mechanism</t>
  </si>
  <si>
    <t>police_knowledge</t>
  </si>
  <si>
    <t>NEGno_victims_identified</t>
  </si>
  <si>
    <t>firstresponder_knowledge</t>
  </si>
  <si>
    <t>emergency_support</t>
  </si>
  <si>
    <t>longterm_support</t>
  </si>
  <si>
    <t>visas_protection</t>
  </si>
  <si>
    <t>child_protection</t>
  </si>
  <si>
    <t>services_evaluated</t>
  </si>
  <si>
    <t>identification_guidelines</t>
  </si>
  <si>
    <t>ref_mechanism</t>
  </si>
  <si>
    <t>public_reportR</t>
  </si>
  <si>
    <t>reporting_mechanismR</t>
  </si>
  <si>
    <t>police_knowledgeR</t>
  </si>
  <si>
    <t>NEGno_victims_identifiedR</t>
  </si>
  <si>
    <t>firstresponder_knowledgeR</t>
  </si>
  <si>
    <t>emergency_supportR</t>
  </si>
  <si>
    <t>longterm_supportR</t>
  </si>
  <si>
    <t>visas_protectionR</t>
  </si>
  <si>
    <t>child_protectionR</t>
  </si>
  <si>
    <t>services_evaluatedR</t>
  </si>
  <si>
    <t>identification_guidelinesR</t>
  </si>
  <si>
    <t>ref_mechanismR</t>
  </si>
  <si>
    <t>slavery</t>
  </si>
  <si>
    <t>trafficking</t>
  </si>
  <si>
    <t>forced_labour</t>
  </si>
  <si>
    <t>forced_marriage</t>
  </si>
  <si>
    <t>exp_children</t>
  </si>
  <si>
    <t>exp_migrants</t>
  </si>
  <si>
    <t>exp_women</t>
  </si>
  <si>
    <t>victim_participate</t>
  </si>
  <si>
    <t>victim_protection</t>
  </si>
  <si>
    <t>victim_justice</t>
  </si>
  <si>
    <t>child_procedures</t>
  </si>
  <si>
    <t>specialised_police</t>
  </si>
  <si>
    <t>quality_prosecutions</t>
  </si>
  <si>
    <t>slaveryR</t>
  </si>
  <si>
    <t>traffickingR</t>
  </si>
  <si>
    <t>forced_labourR</t>
  </si>
  <si>
    <t>forced_marriageR</t>
  </si>
  <si>
    <t>exp_childrenR</t>
  </si>
  <si>
    <t>exp_migrantsR</t>
  </si>
  <si>
    <t>exp_womenR</t>
  </si>
  <si>
    <t>victim_participateR</t>
  </si>
  <si>
    <t>victim_protectionR</t>
  </si>
  <si>
    <t>victim_justiceR</t>
  </si>
  <si>
    <t>child_proceduresR</t>
  </si>
  <si>
    <t>specialised_policeR</t>
  </si>
  <si>
    <t>quality_prosecutionsR</t>
  </si>
  <si>
    <t>nat_coord</t>
  </si>
  <si>
    <t>gov_monitor</t>
  </si>
  <si>
    <t>collaboration</t>
  </si>
  <si>
    <t>collaboration_ms</t>
  </si>
  <si>
    <t>nat_coordR</t>
  </si>
  <si>
    <t>gov_monitorR</t>
  </si>
  <si>
    <t>collaborationR</t>
  </si>
  <si>
    <t>collaboration_msR</t>
  </si>
  <si>
    <t>riskfactors</t>
  </si>
  <si>
    <t>interventions</t>
  </si>
  <si>
    <t>labour_rights</t>
  </si>
  <si>
    <t>migrant_workers</t>
  </si>
  <si>
    <t>social_protections</t>
  </si>
  <si>
    <t>complicity</t>
  </si>
  <si>
    <t>NEGcomplicity_investigated</t>
  </si>
  <si>
    <t>support_citizens</t>
  </si>
  <si>
    <t>NEGstateimposedfl</t>
  </si>
  <si>
    <t>riskfactorsR</t>
  </si>
  <si>
    <t>interventionsR</t>
  </si>
  <si>
    <t>labour_rightsR</t>
  </si>
  <si>
    <t>migrant_workersR</t>
  </si>
  <si>
    <t>social_protectionsR</t>
  </si>
  <si>
    <t>complicityR</t>
  </si>
  <si>
    <t>NEGcomplicity_investigatedR</t>
  </si>
  <si>
    <t>support_citizensR</t>
  </si>
  <si>
    <t>NEGstateimposedflR</t>
  </si>
  <si>
    <t>public_proc</t>
  </si>
  <si>
    <t>mandatory_report</t>
  </si>
  <si>
    <t>due_diligence</t>
  </si>
  <si>
    <t>gov_bus</t>
  </si>
  <si>
    <t>public_procR</t>
  </si>
  <si>
    <t>mandatory_reportR</t>
  </si>
  <si>
    <t>due_diligenceR</t>
  </si>
  <si>
    <t>gov_busR</t>
  </si>
  <si>
    <t>Summary</t>
  </si>
  <si>
    <t>Number</t>
  </si>
  <si>
    <t>Percentage</t>
  </si>
  <si>
    <t>Total companies in scope of study</t>
  </si>
  <si>
    <t>Companies with no statement found</t>
  </si>
  <si>
    <t>Companies with statement(s) found</t>
  </si>
  <si>
    <t>Companies with most recent statement from before FY 2020</t>
  </si>
  <si>
    <t>Companies with most recent FY 2020 statement</t>
  </si>
  <si>
    <t>Companies with most recent FY 2021 statement</t>
  </si>
  <si>
    <t>Minimum Requirements (UK)</t>
  </si>
  <si>
    <t>Legal Compliance</t>
  </si>
  <si>
    <t>Supply Chain Dislcosure</t>
  </si>
  <si>
    <t>Modern Slavery Supply Chain Policies</t>
  </si>
  <si>
    <t>Incident Remediation</t>
  </si>
  <si>
    <t>Risk Management (contiuous engagement with suppliers)</t>
  </si>
  <si>
    <t>Whistleblowing Mechanims</t>
  </si>
  <si>
    <t>Risk Assessment</t>
  </si>
  <si>
    <t>Risk Identification</t>
  </si>
  <si>
    <t>Incident Identification</t>
  </si>
  <si>
    <t>Modern Slavery Trainings</t>
  </si>
  <si>
    <t>Measuring Effectiveness and Business Development Impact on MS Risk</t>
  </si>
  <si>
    <t>Chocolate: Sector Specific Assessment</t>
  </si>
  <si>
    <t xml:space="preserve">Company </t>
  </si>
  <si>
    <t>Year</t>
  </si>
  <si>
    <t>Has statement?</t>
  </si>
  <si>
    <t>UK Act</t>
  </si>
  <si>
    <t>AUS Act</t>
  </si>
  <si>
    <t xml:space="preserve">Historic Record </t>
  </si>
  <si>
    <t>Signed by appropriate person</t>
  </si>
  <si>
    <t>Board Approval</t>
  </si>
  <si>
    <t>Public link</t>
  </si>
  <si>
    <t>UK Act
(4 Metrics)</t>
  </si>
  <si>
    <t>AUS Act
(6 Categories)</t>
  </si>
  <si>
    <t>Consultation Process</t>
  </si>
  <si>
    <t>Direct impact UK MSA acknowledged</t>
  </si>
  <si>
    <t>Discloses Organizational Structure</t>
  </si>
  <si>
    <t>No supply chain disclosure</t>
  </si>
  <si>
    <t>Facility / Suppliers Disclosed</t>
  </si>
  <si>
    <t>Geographic regions Disclosed</t>
  </si>
  <si>
    <t>Have a MS policy</t>
  </si>
  <si>
    <t>Have no MS policy</t>
  </si>
  <si>
    <t>Are developing MS policies</t>
  </si>
  <si>
    <t>Are developing MS policies ONLY</t>
  </si>
  <si>
    <t>Are developing MS policies while others already in place</t>
  </si>
  <si>
    <t>Have beyond tier 1 MS policies</t>
  </si>
  <si>
    <t>Have policies but NO beyond tier 1 MS policies</t>
  </si>
  <si>
    <t>Prohibits recruitment fees (total)</t>
  </si>
  <si>
    <t>Prohibits recruitment fees (tier 1)</t>
  </si>
  <si>
    <t>Prohibits recruitment fees (beyond tier 1)</t>
  </si>
  <si>
    <t>Suppliers comply with laws and policies (tier 1)</t>
  </si>
  <si>
    <t>Suppliers comply with laws and policies (beyond tier 1)</t>
  </si>
  <si>
    <t>Prohibit forced labour (tier 1)</t>
  </si>
  <si>
    <t>Prohibit forced labour (beyond tier 1)</t>
  </si>
  <si>
    <t>Prohibit child labour (tier 1)</t>
  </si>
  <si>
    <t>Prohibit child labour (beyond tier 1)</t>
  </si>
  <si>
    <t>Code of Conduct incl MS clauses (tier 1)</t>
  </si>
  <si>
    <t>Code of Conduct incl MS clauses (beyond tier 1)</t>
  </si>
  <si>
    <t>Contracts incl MS clauses (tier 1)</t>
  </si>
  <si>
    <t>Contracts incl MS clauses (beyond tier 1)</t>
  </si>
  <si>
    <t>Suppliers produce own statement (tier 1)</t>
  </si>
  <si>
    <t>Suppliers produce own statement (beyond tier 1)</t>
  </si>
  <si>
    <t>Suppliers respect labour rights (tier 1)</t>
  </si>
  <si>
    <t>Suppliers respect labour rights (beyond tier 1)</t>
  </si>
  <si>
    <t>Suppliers protect migrant workers (tier 1)</t>
  </si>
  <si>
    <t>Suppliers protect migrant workers (beyond tier 1)</t>
  </si>
  <si>
    <t>Suppliers protect migrant workers (total)</t>
  </si>
  <si>
    <t>No due diligence processes</t>
  </si>
  <si>
    <t>Cancel contract(s)</t>
  </si>
  <si>
    <t>Corrective action plan(s)</t>
  </si>
  <si>
    <t>Involvement of senior management</t>
  </si>
  <si>
    <t>Worker remediation</t>
  </si>
  <si>
    <t>Any remediation?</t>
  </si>
  <si>
    <t>Audits (self-reporting and/or independent)</t>
  </si>
  <si>
    <t>Audits (self-reporting)</t>
  </si>
  <si>
    <t>Audits (independent)</t>
  </si>
  <si>
    <t>On-site visits</t>
  </si>
  <si>
    <t>Any risk management?</t>
  </si>
  <si>
    <t>Any whistleblowing mechanism</t>
  </si>
  <si>
    <t>Hotline</t>
  </si>
  <si>
    <t>Focal Point</t>
  </si>
  <si>
    <t>Whistleblower protection</t>
  </si>
  <si>
    <t>No MS risk assessment tool</t>
  </si>
  <si>
    <t>Conducting MS risk research</t>
  </si>
  <si>
    <t>MS risk based questionnaire</t>
  </si>
  <si>
    <t>Use of risk management software</t>
  </si>
  <si>
    <t>MS risk assessment tool in development</t>
  </si>
  <si>
    <t>MS risk assessment AND risk(s) identified</t>
  </si>
  <si>
    <t>MS risks identified</t>
  </si>
  <si>
    <t>Geography / region at MS risk identified</t>
  </si>
  <si>
    <t>Industry at MS risk identified</t>
  </si>
  <si>
    <t>Workforce at MS risk identified</t>
  </si>
  <si>
    <t>Resource at MS risk identified</t>
  </si>
  <si>
    <t>No risks identified</t>
  </si>
  <si>
    <t>Incident(s) identified</t>
  </si>
  <si>
    <t>MS training for leadership</t>
  </si>
  <si>
    <t>MS training for suppliers</t>
  </si>
  <si>
    <t>MS training for recruitment / HR staff</t>
  </si>
  <si>
    <t>MS training for procurement / purchasing staff</t>
  </si>
  <si>
    <t>MS training for all employees</t>
  </si>
  <si>
    <t>MS training provided but target audience not specified</t>
  </si>
  <si>
    <t>MS training in development</t>
  </si>
  <si>
    <t>No MS training provided</t>
  </si>
  <si>
    <t xml:space="preserve">MS performance indicators </t>
  </si>
  <si>
    <t>Business performance indicators</t>
  </si>
  <si>
    <t>Supply chain wages disclosure</t>
  </si>
  <si>
    <t>Responds to modern slavery risks associated with COVID-19</t>
  </si>
  <si>
    <t>Addressing and monitoring child labour</t>
  </si>
  <si>
    <t>Cooperation initiatives and collaborations</t>
  </si>
  <si>
    <t>No sector specific dislcosure</t>
  </si>
  <si>
    <t>August Storck KG</t>
  </si>
  <si>
    <t>Yes</t>
  </si>
  <si>
    <t>No</t>
  </si>
  <si>
    <t>NA</t>
  </si>
  <si>
    <t>Barry Callebaut AG</t>
  </si>
  <si>
    <t>Not Applicable</t>
  </si>
  <si>
    <t>BARRY CALLEBAUT MANUFACTURING (UK) LIMITED</t>
  </si>
  <si>
    <t>Cargill Inc.</t>
  </si>
  <si>
    <t>Insufficient Data</t>
  </si>
  <si>
    <t>Unknown</t>
  </si>
  <si>
    <t>CARGILL PLC</t>
  </si>
  <si>
    <t>Cemoi Group</t>
  </si>
  <si>
    <t/>
  </si>
  <si>
    <t>Chocolats Halba / Sunray</t>
  </si>
  <si>
    <t>ECOM AGROTRADE LIMITED</t>
  </si>
  <si>
    <t>Ecotone</t>
  </si>
  <si>
    <t>In Development</t>
  </si>
  <si>
    <t>Ferrero International</t>
  </si>
  <si>
    <t>FUJI OIL HOLDINGS INC.</t>
  </si>
  <si>
    <t>General Mills Inc.</t>
  </si>
  <si>
    <t>Itochu Europe Plc</t>
  </si>
  <si>
    <t>ITOCHU AUSTRALIA LTD.</t>
  </si>
  <si>
    <t>Kallo Foods Ltd T/A Wessanen UK</t>
  </si>
  <si>
    <t>LINDT &amp; SPRUNGLI (AUSTRALIA) PTY LTD</t>
  </si>
  <si>
    <t>LINDT &amp; SPRUNGLI (U.K.) LIMITED</t>
  </si>
  <si>
    <t>Insufficient data</t>
  </si>
  <si>
    <t>Mars Inc.</t>
  </si>
  <si>
    <t>Meiji Holdings</t>
  </si>
  <si>
    <t>Mondelez Europe GmbH</t>
  </si>
  <si>
    <t>MONDELEZ EUROPE PROCUREMENT GMBH - UK BRANCH</t>
  </si>
  <si>
    <t>MONDELEZ EUROPE SERVICES GMBH - UK BRANCH</t>
  </si>
  <si>
    <t>Mondelez France S.A.S.</t>
  </si>
  <si>
    <t>Mondelez International</t>
  </si>
  <si>
    <t>MORINAGA &amp; CO.,LTD</t>
  </si>
  <si>
    <t>Nestle UK</t>
  </si>
  <si>
    <t>Nestle USA</t>
  </si>
  <si>
    <t>Olam International</t>
  </si>
  <si>
    <t>Puratos</t>
  </si>
  <si>
    <t>Ritter Sport</t>
  </si>
  <si>
    <t>STARBUCKS COFFEE COMPANY (UK) LIMITED</t>
  </si>
  <si>
    <t>Starbucks Corporation</t>
  </si>
  <si>
    <t>STOLLWERCK GmbH</t>
  </si>
  <si>
    <t>SWEET PRODUCTS - STOLLWERCK</t>
  </si>
  <si>
    <t>The Hershey Company</t>
  </si>
  <si>
    <t>Tony's Chocolonely</t>
  </si>
  <si>
    <t>UNILEVER AUSTRALIA GROUP PTY LTD</t>
  </si>
  <si>
    <t>UNILEVER UK LIMITED</t>
  </si>
  <si>
    <t>United Biscuits Ltd</t>
  </si>
  <si>
    <t>Total number of companies</t>
  </si>
  <si>
    <t>Percentage (%) of total companies</t>
  </si>
  <si>
    <t xml:space="preserve">Summary </t>
  </si>
  <si>
    <t>Companies with most recent FY 2022 statement</t>
  </si>
  <si>
    <t>Garment: Sector Specific Assessment</t>
  </si>
  <si>
    <t>Restricts sourcing from high-risk countries/manufacturing hubs</t>
  </si>
  <si>
    <t xml:space="preserve">Employee dialogue </t>
  </si>
  <si>
    <t>Industry collaborations</t>
  </si>
  <si>
    <t>No sector specific disclosure</t>
  </si>
  <si>
    <t>ACCENT GROUP LIMITED</t>
  </si>
  <si>
    <t>adidas Australia Pty Ltd</t>
  </si>
  <si>
    <t>Adidas UK</t>
  </si>
  <si>
    <t>ADT Group Holdings Pty Ltd</t>
  </si>
  <si>
    <t>Aldi Stores Ltd</t>
  </si>
  <si>
    <t>Amazon Commercial Services Pty Ltd</t>
  </si>
  <si>
    <t>Ann Summers Ltd.</t>
  </si>
  <si>
    <t>Asics UK Limited</t>
  </si>
  <si>
    <t>Asos</t>
  </si>
  <si>
    <t>ASSOCIATED RETAILERS LIMITED</t>
  </si>
  <si>
    <t>Belgravia Group Pty Ltd</t>
  </si>
  <si>
    <t>BEST &amp; LESS GROUP PTY LTD</t>
  </si>
  <si>
    <t>Bestseller AS</t>
  </si>
  <si>
    <t>Boohoo.com</t>
  </si>
  <si>
    <t>Burberry Group plc</t>
  </si>
  <si>
    <t>Capri Holdings Ltd (formerly Michael Kors)</t>
  </si>
  <si>
    <t>Chanel (Australia) Pty Ltd</t>
  </si>
  <si>
    <t>Chanel Limited</t>
  </si>
  <si>
    <t>Christian Dior Australia Pty Ltd</t>
  </si>
  <si>
    <t>Christian Dior UK Limited</t>
  </si>
  <si>
    <t>CHRISTIAN LOUBOUTIN UK LIMITED</t>
  </si>
  <si>
    <t>CITY CHIC COLLECTIVE LIMITED</t>
  </si>
  <si>
    <t>Coach Stores Limited</t>
  </si>
  <si>
    <t>COGI PTY LTD</t>
  </si>
  <si>
    <t>Costco Wholesale Australia Pty Ltd</t>
  </si>
  <si>
    <t>COUNTRY ROAD GROUP PTY LTD</t>
  </si>
  <si>
    <t>DAVID JONES PTY LIMITED</t>
  </si>
  <si>
    <t>Decathlon (Australia Pty Ltd)</t>
  </si>
  <si>
    <t>FACTORY X PTY LTD</t>
  </si>
  <si>
    <t>Farfetch</t>
  </si>
  <si>
    <t>Fast Future Brands Pty Ltd</t>
  </si>
  <si>
    <t>FatFace</t>
  </si>
  <si>
    <t>Fendi UK Limited</t>
  </si>
  <si>
    <t>Foot Locker UK Limited</t>
  </si>
  <si>
    <t>Frasers Group Plc</t>
  </si>
  <si>
    <t>Fred Perry Ltd</t>
  </si>
  <si>
    <t>Gap (UK Holdings) Ltd</t>
  </si>
  <si>
    <t>GLG Corp Ltd</t>
  </si>
  <si>
    <t>GROUP ZARA AUSTRALIA PTY LIMITED</t>
  </si>
  <si>
    <t>Gucci Limited</t>
  </si>
  <si>
    <t>H &amp; M Hennes Mauritz UK Limited</t>
  </si>
  <si>
    <t>Hallenstein Glasson Holdings</t>
  </si>
  <si>
    <t>HBI Holdings Australasia Pty Ltd</t>
  </si>
  <si>
    <t>Hermes Australia Pty Limited</t>
  </si>
  <si>
    <t>Hugo Boss UK Limited</t>
  </si>
  <si>
    <t>Internet Services Australia 1 Pty Ltd</t>
  </si>
  <si>
    <t>ITX UK LIMITED (formerly Zara UK Limited)</t>
  </si>
  <si>
    <t>JD SPORTS FASHION AUSTRALIA PTY LTD</t>
  </si>
  <si>
    <t>JD Sports Fashion plc</t>
  </si>
  <si>
    <t>John Lewis Partnership</t>
  </si>
  <si>
    <t>Jojo Maman Bebe Ltd</t>
  </si>
  <si>
    <t>Joules</t>
  </si>
  <si>
    <t>Kathmandu Holdings Ltd</t>
  </si>
  <si>
    <t>Kering</t>
  </si>
  <si>
    <t>Levi Strauss (UK) Limited</t>
  </si>
  <si>
    <t>Lidl GB Ltd</t>
  </si>
  <si>
    <t>LORNA JANE PTY LTD</t>
  </si>
  <si>
    <t>Louis Vuitton Australia Pty Ltd</t>
  </si>
  <si>
    <t>Louis Vuitton UK Limited</t>
  </si>
  <si>
    <t>LOWES - MANHATTAN PTY LTD</t>
  </si>
  <si>
    <t>lululemon athletica UK Ltd</t>
  </si>
  <si>
    <t>Marks and Spencer Group plc</t>
  </si>
  <si>
    <t>Matalan</t>
  </si>
  <si>
    <t>MNG-MANGO U.K. Limited</t>
  </si>
  <si>
    <t>MOSAIC BRANDS LIMITED</t>
  </si>
  <si>
    <t>MUNRO FOOTWEAR GROUP PTY LTD</t>
  </si>
  <si>
    <t>Myer Holdings Ltd</t>
  </si>
  <si>
    <t>New Look Retail Group</t>
  </si>
  <si>
    <t>Next PLC</t>
  </si>
  <si>
    <t>Nike Australia Pty Ltd</t>
  </si>
  <si>
    <t>PAS Group International Pty Ltd</t>
  </si>
  <si>
    <t>Prada Retail UK Limited</t>
  </si>
  <si>
    <t>PREMIER INVESTMENTS LIMITED</t>
  </si>
  <si>
    <t>Primark</t>
  </si>
  <si>
    <t>PRINCESS POLLY ONLINE PTY LTD</t>
  </si>
  <si>
    <t>PVH Brands Australia Pty Ltd</t>
  </si>
  <si>
    <t>QUIKSILVER AUSTRALIA PTY LTD</t>
  </si>
  <si>
    <t>RALPH LAUREN AUSTRALIA PTY LTD</t>
  </si>
  <si>
    <t>Ralph Lauren UK Limited</t>
  </si>
  <si>
    <t>RETAIL APPAREL GROUP PTY LTD</t>
  </si>
  <si>
    <t>Retail Holdings Pty Ltd</t>
  </si>
  <si>
    <t>Rip Curl Group Pty Ltd</t>
  </si>
  <si>
    <t>RM Williams Pty Ltd</t>
  </si>
  <si>
    <t>Selfridges &amp; Co Ltd</t>
  </si>
  <si>
    <t>Skechers USA Ltd.</t>
  </si>
  <si>
    <t>Spotlight Group Holdings Pty Ltd</t>
  </si>
  <si>
    <t>Super Retail Group Limited</t>
  </si>
  <si>
    <t>Ted Baker</t>
  </si>
  <si>
    <t>Tesco PLC</t>
  </si>
  <si>
    <t>TFG Brands (London) Limited</t>
  </si>
  <si>
    <t>The Net-A-Porter Group Limited</t>
  </si>
  <si>
    <t>TJX AUSTRALIA HOLDING COMPANY PTY LIMITED</t>
  </si>
  <si>
    <t>TRUE ALLIANCE PTY LIMITED</t>
  </si>
  <si>
    <t>UNIQLO AUSTRALIA PTY LTD</t>
  </si>
  <si>
    <t>Uniqlo Europe Ltd</t>
  </si>
  <si>
    <t>VF Northern Europe Limited</t>
  </si>
  <si>
    <t>Wesfarmers Limited</t>
  </si>
  <si>
    <t>Woolworths Group Limited</t>
  </si>
  <si>
    <t>1 Jigsaw</t>
  </si>
  <si>
    <t>Asset Manager Companies in Scope of Study</t>
  </si>
  <si>
    <t>Companies with most recent FY 2018 statement</t>
  </si>
  <si>
    <t>Companies with most recent FY 2019 statement</t>
  </si>
  <si>
    <t>Total number of entities covered by statements (reporting entity and subsidiaries/sister entities)</t>
  </si>
  <si>
    <t>Legal Requirements</t>
  </si>
  <si>
    <t>Sector Specific Assessment</t>
  </si>
  <si>
    <t>Risk Management</t>
  </si>
  <si>
    <t>Number of group statements</t>
  </si>
  <si>
    <t>Legal Complaince</t>
  </si>
  <si>
    <t>Homepage link</t>
  </si>
  <si>
    <t>Discloses Business Structure</t>
  </si>
  <si>
    <t>No DD AND no policies</t>
  </si>
  <si>
    <t>Corrective action (any)</t>
  </si>
  <si>
    <t>No policies AND no trainings</t>
  </si>
  <si>
    <t>No DD disclosure AND no training</t>
  </si>
  <si>
    <t>Human rights policy</t>
  </si>
  <si>
    <t>Reporting obligations under MSA</t>
  </si>
  <si>
    <t>Assessment of investee companies</t>
  </si>
  <si>
    <t>Engagement with investee companies</t>
  </si>
  <si>
    <t>Industry and non-industry initiatives and collaborations</t>
  </si>
  <si>
    <t>No disclosure on MS due diligence for investees/portfolio</t>
  </si>
  <si>
    <t>Percentage (%) of companies</t>
  </si>
  <si>
    <t>AUM (in millions)</t>
  </si>
  <si>
    <t xml:space="preserve">Vontobel </t>
  </si>
  <si>
    <t>Social media: Sector Specific Assessment</t>
  </si>
  <si>
    <t>User policy</t>
  </si>
  <si>
    <t>Detecting MS on social media</t>
  </si>
  <si>
    <t>Social media incidents remediation</t>
  </si>
  <si>
    <t>Preventing MS on social media</t>
  </si>
  <si>
    <t>Initiative and Collaborations</t>
  </si>
  <si>
    <t>Google Inc.</t>
  </si>
  <si>
    <t>Apple Inc.</t>
  </si>
  <si>
    <t>Yes - The company uses AI or technology to detect modern slavery</t>
  </si>
  <si>
    <t>Yes - Cooperates with law enforcement, Yes - Removes content or user accounts or apps</t>
  </si>
  <si>
    <t>Yes - industry stakeholders, Yes - non-industry stakeholders</t>
  </si>
  <si>
    <t>APPLE PTY LIMITED</t>
  </si>
  <si>
    <t>Meta Platforms Inc.</t>
  </si>
  <si>
    <t>Yes - Users can report modern-slavery related content, In Development</t>
  </si>
  <si>
    <t>Yes - Removes content or user accounts or apps</t>
  </si>
  <si>
    <t>Yes - Information on support services available for users</t>
  </si>
  <si>
    <t>reddit</t>
  </si>
  <si>
    <t>TIKTOK INFORMATION TECHNOLOGIES UK LIMITED</t>
  </si>
  <si>
    <t>Snap Inc.</t>
  </si>
  <si>
    <t>Twitter</t>
  </si>
  <si>
    <t>TWITTER AUSTRALIA HOLDINGS PTY LIMITED</t>
  </si>
  <si>
    <t>Microsoft Corporation</t>
  </si>
  <si>
    <t>product</t>
  </si>
  <si>
    <t>origin_country</t>
  </si>
  <si>
    <t>Value (thousands US$)</t>
  </si>
  <si>
    <t>importer</t>
  </si>
  <si>
    <t>coffee</t>
  </si>
  <si>
    <t>Country Summary</t>
  </si>
  <si>
    <t>electronics</t>
  </si>
  <si>
    <t>Row Labels</t>
  </si>
  <si>
    <t>Sum of Value (thousands US$)</t>
  </si>
  <si>
    <t>US</t>
  </si>
  <si>
    <t>garments</t>
  </si>
  <si>
    <t>Vietnam</t>
  </si>
  <si>
    <t>UK</t>
  </si>
  <si>
    <t>solar panels</t>
  </si>
  <si>
    <t>textiles</t>
  </si>
  <si>
    <t>fish</t>
  </si>
  <si>
    <t>Turkey</t>
  </si>
  <si>
    <t>Grand Total</t>
  </si>
  <si>
    <t>palm oil</t>
  </si>
  <si>
    <t>gold</t>
  </si>
  <si>
    <t>sugarcane</t>
  </si>
  <si>
    <t>cattle</t>
  </si>
  <si>
    <t>timber</t>
  </si>
  <si>
    <t>cocoa</t>
  </si>
  <si>
    <t>coal</t>
  </si>
  <si>
    <t>rice</t>
  </si>
  <si>
    <t>Variable Description</t>
  </si>
  <si>
    <t>Calculation of Variable</t>
  </si>
  <si>
    <t>Date Accessed</t>
  </si>
  <si>
    <t xml:space="preserve">Product and origin_country </t>
  </si>
  <si>
    <t>These are the products which were identified as at risk of being produced with modern slavery and corresponding source countries.</t>
  </si>
  <si>
    <t>Products at risk of modern slavery and source countries were identified through a procedure detailed in Appendix 3 in the Global Slavery Index 2023 report (pp. 256-265). 
In the BACI dataset, each at-risk product is made up of multiple Harmonized System product codes.  These Harmonized System  codes that make up one product were identified using the Foreign Trade Online Harmonized System Codes Directory. These product codes are listed in the table below titled "2017 Harmonized system nomenclature product codes".</t>
  </si>
  <si>
    <t>Foreign Trade Online Harmonized System Codes Directory</t>
  </si>
  <si>
    <t>n/a</t>
  </si>
  <si>
    <t>Value (in thousands of $US) of imports from at-risk countries</t>
  </si>
  <si>
    <t>This variable presents the import value for a product at risk of modern slavery, by source country. Figures are in thousands of $US.</t>
  </si>
  <si>
    <t>The variable was calculated by summing up the value (BACI variable: v) of the various at-risk product categories that make up one at-risk product (described in cell C3) from the identified source/export countries (BACI variable: i), imported into a G20 country* (BACI variable: j).</t>
  </si>
  <si>
    <t>BACI 2015 with 2012 Harmonized System version</t>
  </si>
  <si>
    <t>*Import data was only calculated for 19 of the total number of the G20 member countries. The European Union was excluded as much of its trade data were already captured in the data of Germany, Italy, and France.</t>
  </si>
  <si>
    <t xml:space="preserve">To obtain the full STATA .do file for all G20 at-risk import calculations, please contact info@walkfree.org </t>
  </si>
  <si>
    <t>**includes any product categories beginning with those digits listed</t>
  </si>
  <si>
    <t>2017 Harmonized System nomenclature product codes</t>
  </si>
  <si>
    <t>Product</t>
  </si>
  <si>
    <t>Product code</t>
  </si>
  <si>
    <t>Product Description</t>
  </si>
  <si>
    <t>Cattle</t>
  </si>
  <si>
    <t>0201**</t>
  </si>
  <si>
    <t>Meat of bovine animals; fresh or chilled</t>
  </si>
  <si>
    <t>0202**</t>
  </si>
  <si>
    <t>Meat of bovine animals; frozen</t>
  </si>
  <si>
    <t>020610</t>
  </si>
  <si>
    <t>Offal, edible; of bovine animals, fresh or chilled</t>
  </si>
  <si>
    <t>020621</t>
  </si>
  <si>
    <t>Offal, edible; of bovine animals, tongues, frozen</t>
  </si>
  <si>
    <t>020622</t>
  </si>
  <si>
    <t>Offal, edible; of bovine animals, livers, frozen</t>
  </si>
  <si>
    <t>020629</t>
  </si>
  <si>
    <t>Offal, edible; of bovine animals, (other than tongues and livers), frozen</t>
  </si>
  <si>
    <t>Meat preparations; of bovine animals, meat or meat offal, prepared or preserved (excluding livers and homogenised preparations)</t>
  </si>
  <si>
    <t>Coal</t>
  </si>
  <si>
    <t>2701**</t>
  </si>
  <si>
    <t>coal; briquettes, ovoids and similar solid fuels manufactured from coal</t>
  </si>
  <si>
    <t>2704**</t>
  </si>
  <si>
    <t>Coke and semi-coke; of coal, lignite or peat, whether or not agglomerated; retort carbon</t>
  </si>
  <si>
    <t>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</si>
  <si>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</si>
  <si>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</si>
  <si>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</si>
  <si>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</si>
  <si>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</si>
  <si>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</si>
  <si>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</si>
  <si>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</si>
  <si>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</si>
  <si>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</si>
  <si>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</si>
  <si>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</si>
  <si>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Coffee</t>
  </si>
  <si>
    <t>0901**</t>
  </si>
  <si>
    <t>Coffee, whether or not roasted or decaffeinated; husks and skins; coffee substitutes containing coffee in any proportion</t>
  </si>
  <si>
    <t>Electronics (Laptops, computers, and mobile phones)</t>
  </si>
  <si>
    <t>Mobile phones</t>
  </si>
  <si>
    <t>Telephones for cellular networks or for other wireless networks</t>
  </si>
  <si>
    <t>Laptops &amp; computers</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</si>
  <si>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</si>
  <si>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</si>
  <si>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</si>
  <si>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</si>
  <si>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</si>
  <si>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</si>
  <si>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</si>
  <si>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Fish</t>
  </si>
  <si>
    <t>0301**</t>
  </si>
  <si>
    <t>fish; live</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</si>
  <si>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</si>
  <si>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</si>
  <si>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</si>
  <si>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</si>
  <si>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</si>
  <si>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</si>
  <si>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</si>
  <si>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flours, meals and pellets of fish, fit for human consumption</t>
  </si>
  <si>
    <t>1604**</t>
  </si>
  <si>
    <t>Prepared or preserved fish; caviar and caviar substitutes prepared from fisheggs</t>
  </si>
  <si>
    <t>Garments</t>
  </si>
  <si>
    <t>61**</t>
  </si>
  <si>
    <t>Apparel and clothing accessories; knitted or crocheted</t>
  </si>
  <si>
    <t>62**</t>
  </si>
  <si>
    <t>Apparel and clothing accessories; not knitted or crocheted</t>
  </si>
  <si>
    <t>Gold</t>
  </si>
  <si>
    <t>gold compounds</t>
  </si>
  <si>
    <t>Metals; gold, non-monetary, powder</t>
  </si>
  <si>
    <t>Metals; gold, non-monetary, unwrought (but not powder)</t>
  </si>
  <si>
    <t>Metals; gold, semi-manufactured</t>
  </si>
  <si>
    <t>Gold, monetary</t>
  </si>
  <si>
    <t>Palm oil</t>
  </si>
  <si>
    <t>Oil-cake and other solid residues; whether or not ground or in the form of pellets, resulting from the extraction of palm nuts or kernels oils</t>
  </si>
  <si>
    <t>Oil seeds; palm nuts and kernels, whether or not broken</t>
  </si>
  <si>
    <t>1511**</t>
  </si>
  <si>
    <t>Palm oil and its fractions; whether or not refined, but not chemically modified</t>
  </si>
  <si>
    <t>Vegetable oils; palm kernel or babassu oil and their fractions, crude, not chemically modified</t>
  </si>
  <si>
    <t>Vegetable oils: palm kernel or babassu oil and their fractions, other than crude, whether or not refined, but not chemically modified</t>
  </si>
  <si>
    <t>Rice</t>
  </si>
  <si>
    <t>1006**</t>
  </si>
  <si>
    <t>Solar panels</t>
  </si>
  <si>
    <t>Electrical apparatus: photosensitive, including photovoltaic cells, whether or not assembled in modules or made up into panels, light-emitting diodes (LED)</t>
  </si>
  <si>
    <t>Sugarcane</t>
  </si>
  <si>
    <t>sugar cane; fit for human consumption, fresh, chilled, frozen or dried, whether or not ground</t>
  </si>
  <si>
    <t>Sugars; molasses, from sugar cane, resulting from the extraction or refining of sugar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</si>
  <si>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</si>
  <si>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</si>
  <si>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Textiles</t>
  </si>
  <si>
    <t>5901**</t>
  </si>
  <si>
    <t>Textile fabrics, gum or amylaceous substance coated, used for outer book covers and like; tracing cloth, prepared painting canvas; buckram and similar stiffened textile fabrics used for hat foundation</t>
  </si>
  <si>
    <t>5902**</t>
  </si>
  <si>
    <t>Textile fabrics; tyrecord of high tenacity yarn of nylon or other polyamides polyesters or viscose rayon</t>
  </si>
  <si>
    <t>5903**</t>
  </si>
  <si>
    <t>Textile fabrics impregnated, coated, covered or laminated with plastics, other than those of heading no. 5902</t>
  </si>
  <si>
    <t>59049*</t>
  </si>
  <si>
    <t>Textiles floor coverings: consisting of a coating or covering applied on a textile backing, whether or not cut to shape, other than linoleum</t>
  </si>
  <si>
    <t>5905**</t>
  </si>
  <si>
    <t>Textile wall coverings</t>
  </si>
  <si>
    <t>5906**</t>
  </si>
  <si>
    <t>Textile fabrics, rubberised; other than those of heading no. 5902</t>
  </si>
  <si>
    <t>5907**</t>
  </si>
  <si>
    <t>Textile fabrics; otherwise impregnated, coated or covered; painted canvas being theatrical scenery, studio back-cloths or the like</t>
  </si>
  <si>
    <t>5908**</t>
  </si>
  <si>
    <t>Textile wicks, woven, plaited or knitted; for lamps, stoves, lighters, candles or the like; incandescent gas mantles and tubular knitted gas mantle fabric therefor, whether or not impregnated</t>
  </si>
  <si>
    <t>5909**</t>
  </si>
  <si>
    <t>Textile hose piping and similar textile tubing; with or without lining, armour or accessories of other materials</t>
  </si>
  <si>
    <t>5910**</t>
  </si>
  <si>
    <t>Textiles; transmission or conveyor belts or belting, of textile material, whether or not impregnated, coated, covered or laminated with plastics, or reinforced with metal or other material</t>
  </si>
  <si>
    <t>5911**</t>
  </si>
  <si>
    <t>Textile products and articles for technical uses; specified in note 7 to this chapter</t>
  </si>
  <si>
    <t>Textiles; made up articles (including dress patterns), n.e.c. in chapter 63, n.e.c. in heading no. 6307</t>
  </si>
  <si>
    <t>Timber</t>
  </si>
  <si>
    <t>4401**</t>
  </si>
  <si>
    <t>Fuel wood, in logs, billets, twigs, faggots or similar forms; wood in chip or particles; sawdust and wood waste and scrap, whether or not agglomerated in logs, briquettes, pellets or similar forms</t>
  </si>
  <si>
    <t>4403**</t>
  </si>
  <si>
    <t>wood in the rough, whether or not stripped of bark or sapwood, or roughly squared</t>
  </si>
  <si>
    <t>4404**</t>
  </si>
  <si>
    <t>Hoopwood; split poles; piles, pickets, stakes of wood, pointed, not sawn lengthwise; wooden sticks, roughly trimmed, not turned, bent, etc., suitable for walking sticks, umbrellas, tool handles, etc.</t>
  </si>
  <si>
    <t>4406**</t>
  </si>
  <si>
    <t>Railway or tramway sleepers (cross-ties) of wood</t>
  </si>
  <si>
    <t>4407**</t>
  </si>
  <si>
    <t>wood sawn or chipped lengthwise, sliced or peeled, whether or not planed, sanded or end-jointed, of a thickness exceeding 6mm</t>
  </si>
  <si>
    <t>4408**</t>
  </si>
  <si>
    <t>Sheets for veneering (including those obtained by slicing laminated wood), for plywood or for similar laminated wood and other wood, sawn lengthwise, sliced or peeled, planed or not, sanded, spliced or end-jointed, of a thickness not exceeding 6 mm</t>
  </si>
  <si>
    <t>4409**</t>
  </si>
  <si>
    <t>wood (including strips, friezes for parquet flooring, not assembled), continuously shaped (tongued, grooved, v-jointed, beaded or the like) along any edges, ends or faces, whether or not planed, sanded or end-jointed</t>
  </si>
  <si>
    <t>4410**</t>
  </si>
  <si>
    <t>Particle board, oriented strand board (OSB) and similar board (e.g.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</si>
  <si>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</si>
  <si>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</si>
  <si>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</si>
  <si>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</si>
  <si>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</si>
  <si>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</si>
  <si>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</si>
  <si>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</si>
  <si>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</si>
  <si>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</si>
  <si>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</si>
  <si>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</si>
  <si>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</si>
  <si>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</si>
  <si>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</si>
  <si>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</si>
  <si>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Source data</t>
  </si>
  <si>
    <t>BACI 2021 dataset with 2017 Harmonized System version</t>
  </si>
  <si>
    <t xml:space="preserve">BACI is the world trade database developed by the French research centre CEPII (Centre d' Études Prospectives et d'Informations Internationales). </t>
  </si>
  <si>
    <t xml:space="preserve">The dataset, codebook, country codes and product codes are available from: http://www.cepii.fr/CEPII/en/bdd_modele/bdd_modele_item.asp?id=37   </t>
  </si>
  <si>
    <t>BACI codebook</t>
  </si>
  <si>
    <t>Variable</t>
  </si>
  <si>
    <t xml:space="preserve">Description </t>
  </si>
  <si>
    <t>v</t>
  </si>
  <si>
    <t>The value of trade in thousands of US dollars</t>
  </si>
  <si>
    <t>q</t>
  </si>
  <si>
    <t xml:space="preserve">Quantity in tonnes </t>
  </si>
  <si>
    <t>i</t>
  </si>
  <si>
    <t>Exporter</t>
  </si>
  <si>
    <t>j</t>
  </si>
  <si>
    <t>Importer</t>
  </si>
  <si>
    <t>k</t>
  </si>
  <si>
    <t>Product category</t>
  </si>
  <si>
    <t>t</t>
  </si>
  <si>
    <t>BACI country codes</t>
  </si>
  <si>
    <t>Country name</t>
  </si>
  <si>
    <t>Country code</t>
  </si>
  <si>
    <t>American Samoa</t>
  </si>
  <si>
    <t>Andorra</t>
  </si>
  <si>
    <t>Belgium-Luxembourg</t>
  </si>
  <si>
    <t>Bermuda</t>
  </si>
  <si>
    <t>Bhutan</t>
  </si>
  <si>
    <t>Bolivia (Plurinational State of)</t>
  </si>
  <si>
    <t>Bosnia Herzegovina</t>
  </si>
  <si>
    <t>Br. Indian Ocean Terr.</t>
  </si>
  <si>
    <t>Solomon Isds</t>
  </si>
  <si>
    <t>Br. Virgin Isds</t>
  </si>
  <si>
    <t>Cabo Verde</t>
  </si>
  <si>
    <t>Cayman Isds</t>
  </si>
  <si>
    <t>Central African Rep.</t>
  </si>
  <si>
    <t>Christmas Isds</t>
  </si>
  <si>
    <t>Cocos Isds</t>
  </si>
  <si>
    <t>Comoros</t>
  </si>
  <si>
    <t>Mayotte</t>
  </si>
  <si>
    <t>Congo</t>
  </si>
  <si>
    <t>Dem. Rep. of the Congo</t>
  </si>
  <si>
    <t>Cook Isds</t>
  </si>
  <si>
    <t>Czechoslovakia</t>
  </si>
  <si>
    <t>Dominica</t>
  </si>
  <si>
    <t>Dominican Rep.</t>
  </si>
  <si>
    <t>Falkland Isds (Malvinas)</t>
  </si>
  <si>
    <t>French Polynesia</t>
  </si>
  <si>
    <t>Fr. South Antarctic Terr.</t>
  </si>
  <si>
    <t>State of Palestine</t>
  </si>
  <si>
    <t>Fmr Dem. Rep. of Germany</t>
  </si>
  <si>
    <t>Fmr Fed. Rep. of Germany</t>
  </si>
  <si>
    <t>Gibraltar</t>
  </si>
  <si>
    <t>Kiribati</t>
  </si>
  <si>
    <t>Greenland</t>
  </si>
  <si>
    <t>Grenada</t>
  </si>
  <si>
    <t>Guam</t>
  </si>
  <si>
    <t>China, Hong Kong SAR</t>
  </si>
  <si>
    <t>CÃ´te d'Ivoire</t>
  </si>
  <si>
    <t>Dem. People's Rep. of Korea</t>
  </si>
  <si>
    <t>Rep. of Korea</t>
  </si>
  <si>
    <t>Lao People's Dem. Rep.</t>
  </si>
  <si>
    <t>China, Macao SAR</t>
  </si>
  <si>
    <t>Other Asia, nes</t>
  </si>
  <si>
    <t>Rep. of Moldova</t>
  </si>
  <si>
    <t>Montserrat</t>
  </si>
  <si>
    <t>Nauru</t>
  </si>
  <si>
    <t>Neth. Antilles</t>
  </si>
  <si>
    <t>CuraÃ§ao</t>
  </si>
  <si>
    <t>Aruba</t>
  </si>
  <si>
    <t>Saint Maarten</t>
  </si>
  <si>
    <t>Bonaire</t>
  </si>
  <si>
    <t>New Caledonia</t>
  </si>
  <si>
    <t>Niue</t>
  </si>
  <si>
    <t>Norfolk Isds</t>
  </si>
  <si>
    <t>N. Mariana Isds</t>
  </si>
  <si>
    <t>FS Micronesia</t>
  </si>
  <si>
    <t>Marshall Isds</t>
  </si>
  <si>
    <t>Pitcairn</t>
  </si>
  <si>
    <t>Russian Federation</t>
  </si>
  <si>
    <t>Saint BarthÃ©lemy</t>
  </si>
  <si>
    <t>Saint Helena</t>
  </si>
  <si>
    <t>Saint Kitts and Nevis</t>
  </si>
  <si>
    <t>Anguilla</t>
  </si>
  <si>
    <t>Saint Pierre and Miquelon</t>
  </si>
  <si>
    <t>San Marino</t>
  </si>
  <si>
    <t>Sao Tome and Principe</t>
  </si>
  <si>
    <t>Europe EFTA, nes</t>
  </si>
  <si>
    <t>So. African Customs Union</t>
  </si>
  <si>
    <t>Fmr Sudan</t>
  </si>
  <si>
    <t>Swaziland</t>
  </si>
  <si>
    <t>Tokelau</t>
  </si>
  <si>
    <t>Tonga</t>
  </si>
  <si>
    <t>Turks and Caicos Isds</t>
  </si>
  <si>
    <t>Tuvalu</t>
  </si>
  <si>
    <t>TFYR of Macedonia</t>
  </si>
  <si>
    <t>Fmr USSR</t>
  </si>
  <si>
    <t>United Rep. of Tanzania</t>
  </si>
  <si>
    <t>USA</t>
  </si>
  <si>
    <t>US Misc. Pacific Isds</t>
  </si>
  <si>
    <t>Wallis and Futuna Isds</t>
  </si>
  <si>
    <t>Samoa</t>
  </si>
  <si>
    <t>Serbia and Montenegro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</si>
</sst>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_-* #,##0_-;\-* #,##0_-;_-* &quot;-&quot;??_-;_-@_-"/>
    <numFmt numFmtId="167" formatCode="0.0"/>
  </numFmts>
  <fonts count="41" x14ac:knownFonts="1">
    <font>
      <sz val="11"/>
      <name val="Calibri"/>
    </font>
    <font>
      <sz val="11"/>
      <color theme="1"/>
      <name val="Calibri"/>
      <family val="2"/>
      <scheme val="minor"/>
    </font>
    <font>
      <sz val="11"/>
      <name val="Calibri"/>
      <family val="2"/>
    </font>
    <font>
      <sz val="10"/>
      <name val="Calibri"/>
      <family val="2"/>
    </font>
    <font>
      <b/>
      <sz val="10"/>
      <name val="Calibri"/>
      <family val="2"/>
    </font>
    <font>
      <sz val="11"/>
      <name val="Calibri"/>
      <family val="2"/>
    </font>
    <font>
      <b/>
      <sz val="10"/>
      <name val="Calibri"/>
      <family val="2"/>
      <scheme val="minor"/>
    </font>
    <font>
      <b/>
      <sz val="10"/>
      <color indexed="8"/>
      <name val="Calibri"/>
      <family val="2"/>
      <scheme val="minor"/>
    </font>
    <font>
      <sz val="10"/>
      <color indexed="8"/>
      <name val="Calibri"/>
      <family val="2"/>
      <scheme val="minor"/>
    </font>
    <font>
      <b/>
      <sz val="10"/>
      <color rgb="FF000000"/>
      <name val="Calibri"/>
      <family val="2"/>
      <scheme val="minor"/>
    </font>
    <font>
      <sz val="10"/>
      <name val="Calibri"/>
      <family val="2"/>
      <scheme val="minor"/>
    </font>
    <font>
      <sz val="10"/>
      <color theme="2"/>
      <name val="Calibri"/>
      <family val="2"/>
      <scheme val="minor"/>
    </font>
    <font>
      <sz val="10"/>
      <color theme="1"/>
      <name val="Calibri"/>
      <family val="2"/>
      <scheme val="minor"/>
    </font>
    <font>
      <sz val="10"/>
      <color rgb="FFFFFF00"/>
      <name val="Calibri"/>
      <family val="2"/>
      <scheme val="minor"/>
    </font>
    <font>
      <b/>
      <sz val="11"/>
      <name val="Calibri"/>
      <family val="2"/>
    </font>
    <font>
      <u/>
      <sz val="11"/>
      <color theme="10"/>
      <name val="Calibri"/>
      <family val="2"/>
    </font>
    <font>
      <b/>
      <sz val="10"/>
      <name val="Helvetica Neue"/>
      <family val="2"/>
    </font>
    <font>
      <b/>
      <sz val="10"/>
      <color indexed="8"/>
      <name val="Helvetica Neue"/>
      <family val="2"/>
    </font>
    <font>
      <sz val="10"/>
      <color indexed="8"/>
      <name val="Helvetica Neue"/>
      <family val="2"/>
    </font>
    <font>
      <b/>
      <sz val="10"/>
      <color rgb="FF000000"/>
      <name val="Arial"/>
      <family val="2"/>
    </font>
    <font>
      <sz val="10"/>
      <name val="Helvetica Neue"/>
      <family val="2"/>
    </font>
    <font>
      <sz val="10"/>
      <color theme="0" tint="-0.499984740745262"/>
      <name val="Helvetica Neue"/>
      <family val="2"/>
    </font>
    <font>
      <sz val="11"/>
      <name val="Calibri"/>
    </font>
    <font>
      <sz val="11"/>
      <color rgb="FF006100"/>
      <name val="Calibri"/>
      <family val="2"/>
      <scheme val="minor"/>
    </font>
    <font>
      <b/>
      <sz val="11"/>
      <color theme="1"/>
      <name val="Calibri"/>
      <family val="2"/>
      <scheme val="minor"/>
    </font>
    <font>
      <sz val="10"/>
      <name val="Arial"/>
      <family val="2"/>
    </font>
    <font>
      <u/>
      <sz val="12"/>
      <color theme="10"/>
      <name val="Calibri"/>
      <family val="2"/>
      <scheme val="minor"/>
    </font>
    <font>
      <i/>
      <sz val="10"/>
      <name val="Calibri"/>
      <family val="2"/>
    </font>
    <font>
      <u/>
      <sz val="10"/>
      <name val="Calibri"/>
      <family val="2"/>
    </font>
    <font>
      <u/>
      <sz val="10"/>
      <name val="Calibri"/>
      <family val="2"/>
      <scheme val="minor"/>
    </font>
    <font>
      <i/>
      <sz val="10"/>
      <name val="Calibri"/>
      <family val="2"/>
      <scheme val="minor"/>
    </font>
    <font>
      <sz val="11"/>
      <name val="Calibri"/>
      <family val="2"/>
      <scheme val="minor"/>
    </font>
    <font>
      <sz val="8"/>
      <name val="Calibri"/>
      <family val="2"/>
    </font>
    <font>
      <b/>
      <sz val="11"/>
      <name val="Calibri"/>
      <family val="2"/>
      <scheme val="minor"/>
    </font>
    <font>
      <u/>
      <sz val="11"/>
      <name val="Calibri"/>
      <family val="2"/>
      <scheme val="minor"/>
    </font>
    <font>
      <u/>
      <sz val="11"/>
      <name val="Calibri"/>
      <family val="2"/>
    </font>
    <font>
      <b/>
      <i/>
      <sz val="11"/>
      <name val="Calibri"/>
      <family val="2"/>
      <scheme val="minor"/>
    </font>
    <font>
      <i/>
      <sz val="11"/>
      <name val="Calibri"/>
      <family val="2"/>
    </font>
    <font>
      <sz val="10"/>
      <color indexed="8"/>
      <name val="Helvetica Neue"/>
    </font>
    <font>
      <b/>
      <sz val="11"/>
      <color rgb="FF000000"/>
      <name val="Calibri"/>
      <family val="2"/>
    </font>
    <font>
      <sz val="11"/>
      <color rgb="FF000000"/>
      <name val="Calibri"/>
      <family val="2"/>
    </font>
  </fonts>
  <fills count="1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7"/>
        <bgColor indexed="64"/>
      </patternFill>
    </fill>
    <fill>
      <patternFill patternType="solid">
        <fgColor theme="8" tint="0.39997558519241921"/>
        <bgColor indexed="64"/>
      </patternFill>
    </fill>
    <fill>
      <patternFill patternType="solid">
        <fgColor rgb="FFC6EFCE"/>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s>
  <borders count="28">
    <border>
      <left/>
      <right/>
      <top/>
      <bottom/>
      <diagonal/>
    </border>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indexed="64"/>
      </right>
      <top/>
      <bottom style="thin">
        <color theme="0"/>
      </bottom>
      <diagonal/>
    </border>
    <border>
      <left style="thin">
        <color theme="0"/>
      </left>
      <right/>
      <top style="thin">
        <color indexed="64"/>
      </top>
      <bottom/>
      <diagonal/>
    </border>
    <border>
      <left/>
      <right/>
      <top style="thin">
        <color theme="0"/>
      </top>
      <bottom style="thin">
        <color indexed="64"/>
      </bottom>
      <diagonal/>
    </border>
  </borders>
  <cellStyleXfs count="8">
    <xf numFmtId="0" fontId="0" fillId="0" borderId="0"/>
    <xf numFmtId="165" fontId="2"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164" fontId="22" fillId="0" borderId="0" applyFont="0" applyFill="0" applyBorder="0" applyAlignment="0" applyProtection="0"/>
    <xf numFmtId="0" fontId="23" fillId="10" borderId="0" applyNumberFormat="0" applyBorder="0" applyAlignment="0" applyProtection="0"/>
    <xf numFmtId="0" fontId="25" fillId="0" borderId="1"/>
    <xf numFmtId="0" fontId="26" fillId="0" borderId="1" applyNumberFormat="0" applyFill="0" applyBorder="0" applyAlignment="0" applyProtection="0"/>
  </cellStyleXfs>
  <cellXfs count="352">
    <xf numFmtId="0" fontId="0" fillId="0" borderId="0" xfId="0"/>
    <xf numFmtId="0" fontId="3" fillId="0" borderId="0" xfId="0" applyFont="1"/>
    <xf numFmtId="0" fontId="4" fillId="0" borderId="0" xfId="0" applyFont="1" applyAlignment="1">
      <alignment wrapText="1"/>
    </xf>
    <xf numFmtId="166" fontId="3" fillId="0" borderId="1" xfId="1" applyNumberFormat="1" applyFont="1" applyBorder="1"/>
    <xf numFmtId="1" fontId="3" fillId="0" borderId="1" xfId="0" applyNumberFormat="1" applyFont="1" applyBorder="1"/>
    <xf numFmtId="0" fontId="0" fillId="0" borderId="1" xfId="0" applyBorder="1"/>
    <xf numFmtId="0" fontId="6" fillId="0" borderId="0" xfId="0" applyFont="1" applyAlignment="1">
      <alignment vertical="center" wrapText="1"/>
    </xf>
    <xf numFmtId="0" fontId="7" fillId="0" borderId="0" xfId="0" applyFont="1" applyAlignment="1">
      <alignment horizontal="left" vertical="center" wrapText="1"/>
    </xf>
    <xf numFmtId="9" fontId="7" fillId="0" borderId="0" xfId="2" applyFont="1" applyFill="1" applyAlignment="1">
      <alignment horizontal="left" vertical="center" wrapText="1"/>
    </xf>
    <xf numFmtId="0" fontId="8" fillId="0" borderId="0" xfId="0" applyFont="1" applyAlignment="1">
      <alignment vertical="center" wrapText="1"/>
    </xf>
    <xf numFmtId="9" fontId="8" fillId="0" borderId="0" xfId="2" applyFont="1" applyFill="1" applyAlignment="1">
      <alignment horizontal="lef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7"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5" borderId="0" xfId="0" applyFont="1" applyFill="1" applyAlignment="1">
      <alignment vertical="center" wrapText="1"/>
    </xf>
    <xf numFmtId="0" fontId="7" fillId="5" borderId="2" xfId="0" applyFont="1" applyFill="1" applyBorder="1" applyAlignment="1">
      <alignment vertical="center" wrapText="1"/>
    </xf>
    <xf numFmtId="0" fontId="7" fillId="5" borderId="1" xfId="0" applyFont="1" applyFill="1" applyBorder="1" applyAlignment="1">
      <alignment vertical="center" wrapText="1"/>
    </xf>
    <xf numFmtId="0" fontId="7" fillId="5" borderId="3" xfId="0" applyFont="1" applyFill="1" applyBorder="1" applyAlignment="1">
      <alignment vertical="center" wrapText="1"/>
    </xf>
    <xf numFmtId="0" fontId="9" fillId="5" borderId="1" xfId="0" applyFont="1" applyFill="1" applyBorder="1" applyAlignment="1">
      <alignment vertical="top" wrapText="1"/>
    </xf>
    <xf numFmtId="0" fontId="10" fillId="0" borderId="0" xfId="0" applyFont="1" applyAlignment="1">
      <alignment horizontal="center" vertical="center" wrapText="1"/>
    </xf>
    <xf numFmtId="0" fontId="10" fillId="0" borderId="2"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0" xfId="0" applyFont="1" applyAlignment="1">
      <alignment horizontal="center" vertical="center" wrapText="1"/>
    </xf>
    <xf numFmtId="0" fontId="11" fillId="0" borderId="3" xfId="0" applyFont="1" applyBorder="1" applyAlignment="1">
      <alignment horizontal="center" wrapText="1"/>
    </xf>
    <xf numFmtId="0" fontId="8" fillId="0" borderId="3" xfId="0" applyFont="1" applyBorder="1" applyAlignment="1">
      <alignment vertical="center" wrapText="1"/>
    </xf>
    <xf numFmtId="0" fontId="8" fillId="0" borderId="1" xfId="0" applyFont="1" applyBorder="1" applyAlignment="1">
      <alignment horizontal="left" vertical="center" wrapText="1"/>
    </xf>
    <xf numFmtId="9" fontId="8" fillId="0" borderId="2" xfId="2" applyFont="1" applyFill="1" applyBorder="1" applyAlignment="1">
      <alignment horizontal="left" vertical="center" wrapText="1"/>
    </xf>
    <xf numFmtId="0" fontId="8" fillId="0" borderId="8" xfId="0" applyFont="1" applyBorder="1" applyAlignment="1">
      <alignment vertical="center" wrapText="1"/>
    </xf>
    <xf numFmtId="0" fontId="8" fillId="0" borderId="9" xfId="0" applyFont="1" applyBorder="1" applyAlignment="1">
      <alignment horizontal="left" vertical="center" wrapText="1"/>
    </xf>
    <xf numFmtId="9" fontId="8" fillId="0" borderId="10" xfId="2" applyFont="1" applyFill="1" applyBorder="1" applyAlignment="1">
      <alignment horizontal="left" vertical="center" wrapText="1"/>
    </xf>
    <xf numFmtId="0" fontId="7" fillId="5" borderId="0" xfId="0" applyFont="1" applyFill="1" applyAlignment="1">
      <alignment horizontal="left" vertical="center" wrapText="1"/>
    </xf>
    <xf numFmtId="0" fontId="8" fillId="0" borderId="0" xfId="0" applyFont="1" applyAlignment="1">
      <alignment vertical="top" wrapText="1"/>
    </xf>
    <xf numFmtId="0" fontId="8" fillId="0" borderId="0" xfId="0" applyFont="1" applyAlignment="1">
      <alignment horizontal="left" vertical="top" wrapText="1"/>
    </xf>
    <xf numFmtId="0" fontId="10" fillId="0" borderId="0" xfId="0" applyFont="1" applyAlignment="1">
      <alignment vertical="center" wrapText="1"/>
    </xf>
    <xf numFmtId="0" fontId="10" fillId="0" borderId="0" xfId="0" applyFont="1" applyAlignment="1">
      <alignment vertical="top"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vertical="center" wrapText="1"/>
    </xf>
    <xf numFmtId="0" fontId="10" fillId="0" borderId="3" xfId="0" applyFont="1" applyBorder="1" applyAlignment="1">
      <alignment horizontal="center" wrapText="1"/>
    </xf>
    <xf numFmtId="0" fontId="10" fillId="0" borderId="1" xfId="0" applyFont="1" applyBorder="1" applyAlignment="1">
      <alignment horizontal="center" wrapText="1"/>
    </xf>
    <xf numFmtId="0" fontId="6" fillId="0" borderId="0" xfId="0" applyFont="1" applyAlignment="1">
      <alignment horizontal="center" vertical="center" wrapText="1"/>
    </xf>
    <xf numFmtId="0" fontId="6" fillId="0" borderId="2" xfId="0" applyFont="1" applyBorder="1" applyAlignment="1">
      <alignment horizontal="center" vertical="center" wrapText="1"/>
    </xf>
    <xf numFmtId="0" fontId="7" fillId="0" borderId="3"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9" fontId="7" fillId="3" borderId="0" xfId="2" applyFont="1" applyFill="1" applyAlignment="1">
      <alignment horizontal="center" vertical="center" wrapText="1"/>
    </xf>
    <xf numFmtId="9" fontId="7" fillId="3" borderId="2" xfId="2" applyFont="1" applyFill="1" applyBorder="1" applyAlignment="1">
      <alignment horizontal="center" vertical="center" wrapText="1"/>
    </xf>
    <xf numFmtId="9" fontId="7" fillId="3" borderId="1" xfId="2" applyFont="1" applyFill="1" applyBorder="1" applyAlignment="1">
      <alignment horizontal="center" vertical="center" wrapText="1"/>
    </xf>
    <xf numFmtId="9" fontId="7" fillId="3" borderId="3" xfId="2" applyFont="1" applyFill="1" applyBorder="1" applyAlignment="1">
      <alignment horizontal="center" vertical="center" wrapText="1"/>
    </xf>
    <xf numFmtId="9" fontId="6" fillId="3" borderId="0" xfId="2" applyFont="1" applyFill="1" applyAlignment="1">
      <alignment horizontal="center" vertical="center" wrapText="1"/>
    </xf>
    <xf numFmtId="9" fontId="6" fillId="3" borderId="3" xfId="2" applyFont="1" applyFill="1" applyBorder="1" applyAlignment="1">
      <alignment horizontal="center" vertical="center" wrapText="1"/>
    </xf>
    <xf numFmtId="9" fontId="6" fillId="3" borderId="1" xfId="2" applyFont="1" applyFill="1" applyBorder="1" applyAlignment="1">
      <alignment horizontal="center" vertical="center" wrapText="1"/>
    </xf>
    <xf numFmtId="9" fontId="6" fillId="3" borderId="2" xfId="2" applyFont="1" applyFill="1" applyBorder="1" applyAlignment="1">
      <alignment horizontal="center" vertical="center" wrapText="1"/>
    </xf>
    <xf numFmtId="0" fontId="7" fillId="5" borderId="5" xfId="0" applyFont="1" applyFill="1" applyBorder="1" applyAlignment="1">
      <alignment horizontal="left" vertical="center" wrapText="1"/>
    </xf>
    <xf numFmtId="0" fontId="7" fillId="5" borderId="6" xfId="0" applyFont="1" applyFill="1" applyBorder="1" applyAlignment="1">
      <alignment horizontal="left" vertical="center" wrapText="1"/>
    </xf>
    <xf numFmtId="0" fontId="7" fillId="5" borderId="6" xfId="0" applyFont="1" applyFill="1" applyBorder="1" applyAlignment="1">
      <alignment vertical="center" wrapText="1"/>
    </xf>
    <xf numFmtId="0" fontId="7" fillId="5" borderId="7" xfId="0" applyFont="1" applyFill="1" applyBorder="1" applyAlignment="1">
      <alignment vertical="center" wrapText="1"/>
    </xf>
    <xf numFmtId="0" fontId="7" fillId="5" borderId="5" xfId="0" applyFont="1" applyFill="1" applyBorder="1" applyAlignment="1">
      <alignment vertical="center" wrapText="1"/>
    </xf>
    <xf numFmtId="0" fontId="9" fillId="5" borderId="5" xfId="0" applyFont="1" applyFill="1" applyBorder="1" applyAlignment="1">
      <alignment vertical="top" wrapText="1"/>
    </xf>
    <xf numFmtId="0" fontId="9" fillId="5" borderId="6" xfId="0" applyFont="1" applyFill="1" applyBorder="1" applyAlignment="1">
      <alignment vertical="top" wrapText="1"/>
    </xf>
    <xf numFmtId="0" fontId="9" fillId="5" borderId="7" xfId="0" applyFont="1" applyFill="1" applyBorder="1" applyAlignment="1">
      <alignment vertical="top" wrapText="1"/>
    </xf>
    <xf numFmtId="0" fontId="8" fillId="0" borderId="3" xfId="0" applyFont="1" applyBorder="1" applyAlignment="1">
      <alignment vertical="top" wrapText="1"/>
    </xf>
    <xf numFmtId="0" fontId="8" fillId="0" borderId="1" xfId="0" applyFont="1" applyBorder="1" applyAlignment="1">
      <alignment horizontal="left" vertical="top" wrapText="1"/>
    </xf>
    <xf numFmtId="0" fontId="10" fillId="0" borderId="2" xfId="0" applyFont="1" applyBorder="1" applyAlignment="1">
      <alignment horizontal="center" wrapText="1"/>
    </xf>
    <xf numFmtId="0" fontId="10" fillId="0" borderId="1" xfId="0" applyFont="1" applyBorder="1" applyAlignment="1">
      <alignment vertical="center" wrapText="1"/>
    </xf>
    <xf numFmtId="0" fontId="6" fillId="0" borderId="3" xfId="0" applyFont="1" applyBorder="1" applyAlignment="1">
      <alignment horizontal="right" vertical="center" wrapText="1"/>
    </xf>
    <xf numFmtId="0" fontId="6" fillId="0" borderId="1" xfId="0" applyFont="1" applyBorder="1" applyAlignment="1">
      <alignment horizontal="right" vertical="center" wrapText="1"/>
    </xf>
    <xf numFmtId="0" fontId="7" fillId="3" borderId="8" xfId="0" applyFont="1" applyFill="1" applyBorder="1" applyAlignment="1">
      <alignment horizontal="right" vertical="center" wrapText="1"/>
    </xf>
    <xf numFmtId="0" fontId="7" fillId="3" borderId="9" xfId="0" applyFont="1" applyFill="1" applyBorder="1" applyAlignment="1">
      <alignment horizontal="right" vertical="center" wrapText="1"/>
    </xf>
    <xf numFmtId="9" fontId="7" fillId="3" borderId="9" xfId="2" applyFont="1" applyFill="1" applyBorder="1" applyAlignment="1">
      <alignment horizontal="center" vertical="center" wrapText="1"/>
    </xf>
    <xf numFmtId="9" fontId="7" fillId="3" borderId="10" xfId="2" applyFont="1" applyFill="1" applyBorder="1" applyAlignment="1">
      <alignment horizontal="center" vertical="center" wrapText="1"/>
    </xf>
    <xf numFmtId="9" fontId="7" fillId="3" borderId="8" xfId="2" applyFont="1" applyFill="1" applyBorder="1" applyAlignment="1">
      <alignment horizontal="center" vertical="center" wrapText="1"/>
    </xf>
    <xf numFmtId="9" fontId="6" fillId="3" borderId="9" xfId="2" applyFont="1" applyFill="1" applyBorder="1" applyAlignment="1">
      <alignment horizontal="center" vertical="center" wrapText="1"/>
    </xf>
    <xf numFmtId="9" fontId="6" fillId="3" borderId="8" xfId="2" applyFont="1" applyFill="1" applyBorder="1" applyAlignment="1">
      <alignment horizontal="center" vertical="center" wrapText="1"/>
    </xf>
    <xf numFmtId="9" fontId="6" fillId="3" borderId="10" xfId="2" applyFont="1" applyFill="1" applyBorder="1" applyAlignment="1">
      <alignment horizontal="center" vertical="center" wrapText="1"/>
    </xf>
    <xf numFmtId="0" fontId="7" fillId="4" borderId="12" xfId="0" applyFont="1" applyFill="1" applyBorder="1" applyAlignment="1">
      <alignment horizontal="center" vertical="center" wrapText="1"/>
    </xf>
    <xf numFmtId="0" fontId="12" fillId="0" borderId="1" xfId="0" applyFont="1" applyBorder="1" applyAlignment="1">
      <alignment horizontal="center" wrapText="1"/>
    </xf>
    <xf numFmtId="0" fontId="13" fillId="0" borderId="2" xfId="0" applyFont="1" applyBorder="1" applyAlignment="1">
      <alignment horizontal="center" vertical="center" wrapText="1"/>
    </xf>
    <xf numFmtId="0" fontId="7" fillId="0" borderId="0" xfId="0" applyFont="1" applyAlignment="1">
      <alignment vertical="top" wrapText="1"/>
    </xf>
    <xf numFmtId="0" fontId="7" fillId="5" borderId="7" xfId="0" applyFont="1" applyFill="1" applyBorder="1" applyAlignment="1">
      <alignment horizontal="left" vertical="center" wrapText="1"/>
    </xf>
    <xf numFmtId="0" fontId="6" fillId="0" borderId="0" xfId="0" applyFont="1" applyAlignment="1">
      <alignment vertical="center"/>
    </xf>
    <xf numFmtId="0" fontId="7" fillId="0" borderId="0" xfId="0" applyFont="1" applyAlignment="1">
      <alignment horizontal="left" vertical="center"/>
    </xf>
    <xf numFmtId="0" fontId="10" fillId="0" borderId="0" xfId="0" applyFont="1" applyAlignment="1">
      <alignment vertical="center"/>
    </xf>
    <xf numFmtId="9" fontId="7" fillId="0" borderId="0" xfId="2" applyFont="1" applyFill="1" applyAlignment="1">
      <alignment horizontal="left" vertical="center"/>
    </xf>
    <xf numFmtId="9" fontId="8" fillId="0" borderId="0" xfId="2" applyFont="1" applyFill="1" applyAlignment="1">
      <alignment horizontal="left" vertical="center"/>
    </xf>
    <xf numFmtId="0" fontId="7" fillId="0" borderId="0" xfId="0" applyFont="1" applyAlignment="1">
      <alignment vertical="center"/>
    </xf>
    <xf numFmtId="0" fontId="7" fillId="0" borderId="2" xfId="0" applyFont="1" applyBorder="1" applyAlignment="1">
      <alignment vertical="center"/>
    </xf>
    <xf numFmtId="0" fontId="7" fillId="0" borderId="1" xfId="0" applyFont="1" applyBorder="1" applyAlignment="1">
      <alignment horizontal="center" vertical="center"/>
    </xf>
    <xf numFmtId="0" fontId="10" fillId="0" borderId="2"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3" xfId="0" applyFont="1" applyBorder="1" applyAlignment="1">
      <alignment horizontal="center" vertical="center"/>
    </xf>
    <xf numFmtId="0" fontId="10" fillId="0" borderId="1" xfId="0" applyFont="1" applyBorder="1" applyAlignment="1">
      <alignment horizontal="center" vertical="center"/>
    </xf>
    <xf numFmtId="0" fontId="7" fillId="0" borderId="2" xfId="0" applyFont="1" applyBorder="1" applyAlignment="1">
      <alignment horizontal="center" vertical="center"/>
    </xf>
    <xf numFmtId="0" fontId="10" fillId="0" borderId="2" xfId="0" applyFont="1" applyBorder="1" applyAlignment="1">
      <alignment vertical="center"/>
    </xf>
    <xf numFmtId="0" fontId="6" fillId="0" borderId="2" xfId="0" applyFont="1" applyBorder="1" applyAlignment="1">
      <alignment horizontal="center" vertical="center"/>
    </xf>
    <xf numFmtId="0" fontId="7" fillId="0" borderId="3"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6" fillId="5" borderId="5" xfId="0" applyFont="1" applyFill="1" applyBorder="1" applyAlignment="1">
      <alignment vertical="center"/>
    </xf>
    <xf numFmtId="0" fontId="7" fillId="5" borderId="6" xfId="0" applyFont="1" applyFill="1" applyBorder="1" applyAlignment="1">
      <alignment horizontal="left" vertical="center"/>
    </xf>
    <xf numFmtId="0" fontId="7" fillId="5" borderId="7" xfId="0" applyFont="1" applyFill="1" applyBorder="1" applyAlignment="1">
      <alignment horizontal="left" vertical="center"/>
    </xf>
    <xf numFmtId="0" fontId="8" fillId="0" borderId="3" xfId="0" applyFont="1" applyBorder="1" applyAlignment="1">
      <alignment vertical="center"/>
    </xf>
    <xf numFmtId="0" fontId="8" fillId="0" borderId="1" xfId="0" applyFont="1" applyBorder="1" applyAlignment="1">
      <alignment horizontal="left" vertical="center"/>
    </xf>
    <xf numFmtId="9" fontId="8" fillId="0" borderId="2" xfId="2" applyFont="1" applyFill="1" applyBorder="1" applyAlignment="1">
      <alignment horizontal="left" vertical="center"/>
    </xf>
    <xf numFmtId="0" fontId="8" fillId="0" borderId="8" xfId="0" applyFont="1" applyBorder="1" applyAlignment="1">
      <alignment vertical="center"/>
    </xf>
    <xf numFmtId="0" fontId="8" fillId="0" borderId="9" xfId="0" applyFont="1" applyBorder="1" applyAlignment="1">
      <alignment horizontal="left" vertical="center"/>
    </xf>
    <xf numFmtId="9" fontId="8" fillId="0" borderId="10" xfId="2" applyFont="1" applyFill="1" applyBorder="1" applyAlignment="1">
      <alignment horizontal="left" vertical="center"/>
    </xf>
    <xf numFmtId="0" fontId="7" fillId="5" borderId="5" xfId="0" applyFont="1" applyFill="1" applyBorder="1" applyAlignment="1">
      <alignment horizontal="left" vertical="center"/>
    </xf>
    <xf numFmtId="0" fontId="9" fillId="5" borderId="5" xfId="0" applyFont="1" applyFill="1" applyBorder="1" applyAlignment="1">
      <alignment vertical="center" wrapText="1"/>
    </xf>
    <xf numFmtId="0" fontId="9" fillId="5" borderId="6" xfId="0" applyFont="1" applyFill="1" applyBorder="1" applyAlignment="1">
      <alignment vertical="center" wrapText="1"/>
    </xf>
    <xf numFmtId="0" fontId="9" fillId="5" borderId="7" xfId="0" applyFont="1" applyFill="1" applyBorder="1" applyAlignment="1">
      <alignment vertical="center" wrapText="1"/>
    </xf>
    <xf numFmtId="0" fontId="6" fillId="0" borderId="3" xfId="0" applyFont="1" applyBorder="1" applyAlignment="1">
      <alignment horizontal="right" vertical="center"/>
    </xf>
    <xf numFmtId="0" fontId="6" fillId="0" borderId="1" xfId="0" applyFont="1" applyBorder="1" applyAlignment="1">
      <alignment horizontal="right" vertical="center"/>
    </xf>
    <xf numFmtId="0" fontId="6" fillId="2" borderId="2" xfId="0" applyFont="1" applyFill="1" applyBorder="1" applyAlignment="1">
      <alignment horizontal="center" vertical="center"/>
    </xf>
    <xf numFmtId="0" fontId="7" fillId="3" borderId="8" xfId="0" applyFont="1" applyFill="1" applyBorder="1" applyAlignment="1">
      <alignment horizontal="right" vertical="center"/>
    </xf>
    <xf numFmtId="0" fontId="7" fillId="3" borderId="9" xfId="0" applyFont="1" applyFill="1" applyBorder="1" applyAlignment="1">
      <alignment horizontal="right" vertical="center"/>
    </xf>
    <xf numFmtId="9" fontId="7" fillId="3" borderId="9" xfId="2" applyFont="1" applyFill="1" applyBorder="1" applyAlignment="1">
      <alignment horizontal="center" vertical="center"/>
    </xf>
    <xf numFmtId="9" fontId="7" fillId="3" borderId="10" xfId="2" applyFont="1" applyFill="1" applyBorder="1" applyAlignment="1">
      <alignment horizontal="center" vertical="center"/>
    </xf>
    <xf numFmtId="9" fontId="7" fillId="3" borderId="8" xfId="2" applyFont="1" applyFill="1" applyBorder="1" applyAlignment="1">
      <alignment horizontal="center" vertical="center"/>
    </xf>
    <xf numFmtId="9" fontId="6" fillId="3" borderId="9" xfId="2" applyFont="1" applyFill="1" applyBorder="1" applyAlignment="1">
      <alignment horizontal="center" vertical="center"/>
    </xf>
    <xf numFmtId="9" fontId="6" fillId="3" borderId="8" xfId="2" applyFont="1" applyFill="1" applyBorder="1" applyAlignment="1">
      <alignment horizontal="center" vertical="center"/>
    </xf>
    <xf numFmtId="9" fontId="6" fillId="3" borderId="10" xfId="2" applyFont="1" applyFill="1" applyBorder="1" applyAlignment="1">
      <alignment horizontal="center" vertical="center"/>
    </xf>
    <xf numFmtId="0" fontId="7" fillId="4" borderId="12" xfId="0" applyFont="1" applyFill="1" applyBorder="1" applyAlignment="1">
      <alignment horizontal="center" vertical="center"/>
    </xf>
    <xf numFmtId="0" fontId="10" fillId="0" borderId="14" xfId="0" applyFont="1" applyBorder="1" applyAlignment="1">
      <alignment vertical="center"/>
    </xf>
    <xf numFmtId="0" fontId="6" fillId="5" borderId="5" xfId="0" applyFont="1" applyFill="1" applyBorder="1" applyAlignment="1">
      <alignment vertical="center" wrapText="1"/>
    </xf>
    <xf numFmtId="0" fontId="14" fillId="0" borderId="4" xfId="0" applyFont="1" applyBorder="1"/>
    <xf numFmtId="0" fontId="14" fillId="0" borderId="9" xfId="0" applyFont="1" applyBorder="1"/>
    <xf numFmtId="0" fontId="14" fillId="0" borderId="13" xfId="0" applyFont="1" applyBorder="1"/>
    <xf numFmtId="0" fontId="0" fillId="0" borderId="12" xfId="0" applyBorder="1"/>
    <xf numFmtId="0" fontId="0" fillId="0" borderId="13" xfId="0" applyBorder="1"/>
    <xf numFmtId="0" fontId="14" fillId="0" borderId="12" xfId="0" applyFont="1" applyBorder="1" applyAlignment="1">
      <alignment wrapText="1"/>
    </xf>
    <xf numFmtId="0" fontId="14" fillId="0" borderId="13" xfId="0" applyFont="1" applyBorder="1" applyAlignment="1">
      <alignment wrapText="1"/>
    </xf>
    <xf numFmtId="0" fontId="0" fillId="0" borderId="2" xfId="0" applyBorder="1"/>
    <xf numFmtId="0" fontId="0" fillId="0" borderId="15" xfId="0" applyBorder="1"/>
    <xf numFmtId="1" fontId="0" fillId="0" borderId="1" xfId="0" applyNumberFormat="1" applyBorder="1"/>
    <xf numFmtId="1" fontId="0" fillId="0" borderId="2" xfId="0" applyNumberFormat="1" applyBorder="1"/>
    <xf numFmtId="0" fontId="0" fillId="0" borderId="10" xfId="0" applyBorder="1"/>
    <xf numFmtId="0" fontId="0" fillId="0" borderId="14" xfId="0" applyBorder="1"/>
    <xf numFmtId="1" fontId="0" fillId="0" borderId="9" xfId="0" applyNumberFormat="1" applyBorder="1"/>
    <xf numFmtId="1" fontId="0" fillId="0" borderId="10" xfId="0" applyNumberFormat="1" applyBorder="1"/>
    <xf numFmtId="0" fontId="14" fillId="0" borderId="0" xfId="0" applyFont="1"/>
    <xf numFmtId="1" fontId="0" fillId="0" borderId="0" xfId="0" applyNumberFormat="1"/>
    <xf numFmtId="0" fontId="2" fillId="0" borderId="1" xfId="0" applyFont="1" applyBorder="1"/>
    <xf numFmtId="9" fontId="2" fillId="0" borderId="0" xfId="2" applyFont="1"/>
    <xf numFmtId="0" fontId="2" fillId="6" borderId="1" xfId="0" applyFont="1" applyFill="1" applyBorder="1"/>
    <xf numFmtId="0" fontId="0" fillId="6" borderId="0" xfId="0" applyFill="1"/>
    <xf numFmtId="0" fontId="14" fillId="7" borderId="0" xfId="0" applyFont="1" applyFill="1"/>
    <xf numFmtId="1" fontId="14" fillId="7" borderId="0" xfId="0" applyNumberFormat="1" applyFont="1" applyFill="1"/>
    <xf numFmtId="0" fontId="17" fillId="0" borderId="0" xfId="0" applyFont="1" applyAlignment="1">
      <alignment horizontal="left" vertical="center" wrapText="1"/>
    </xf>
    <xf numFmtId="0" fontId="0" fillId="0" borderId="0" xfId="0" applyAlignment="1">
      <alignment vertical="center" wrapText="1"/>
    </xf>
    <xf numFmtId="9" fontId="17" fillId="0" borderId="0" xfId="2" applyFont="1" applyFill="1" applyAlignment="1">
      <alignment horizontal="left" vertical="center" wrapText="1"/>
    </xf>
    <xf numFmtId="9" fontId="18" fillId="0" borderId="0" xfId="2" applyFont="1" applyFill="1" applyAlignment="1">
      <alignment horizontal="left" vertical="center" wrapText="1"/>
    </xf>
    <xf numFmtId="0" fontId="17" fillId="0" borderId="0" xfId="0" applyFont="1" applyAlignment="1">
      <alignment vertical="center" wrapText="1"/>
    </xf>
    <xf numFmtId="0" fontId="17"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7" fillId="4" borderId="3" xfId="0" applyFont="1" applyFill="1" applyBorder="1" applyAlignment="1">
      <alignment vertical="center" wrapText="1"/>
    </xf>
    <xf numFmtId="0" fontId="17" fillId="4" borderId="15" xfId="0" applyFont="1" applyFill="1" applyBorder="1" applyAlignment="1">
      <alignment vertical="center" wrapText="1"/>
    </xf>
    <xf numFmtId="0" fontId="17" fillId="5" borderId="0" xfId="0" applyFont="1" applyFill="1" applyAlignment="1">
      <alignment vertical="center" wrapText="1"/>
    </xf>
    <xf numFmtId="0" fontId="17" fillId="5" borderId="3" xfId="0" applyFont="1" applyFill="1" applyBorder="1" applyAlignment="1">
      <alignment vertical="center" wrapText="1"/>
    </xf>
    <xf numFmtId="0" fontId="17" fillId="5" borderId="1" xfId="0" applyFont="1" applyFill="1" applyBorder="1" applyAlignment="1">
      <alignment vertical="center" wrapText="1"/>
    </xf>
    <xf numFmtId="0" fontId="17" fillId="5" borderId="2" xfId="0" applyFont="1" applyFill="1" applyBorder="1" applyAlignment="1">
      <alignment vertical="center" wrapText="1"/>
    </xf>
    <xf numFmtId="0" fontId="19" fillId="5" borderId="3" xfId="0" applyFont="1" applyFill="1" applyBorder="1" applyAlignment="1">
      <alignment vertical="top" wrapText="1"/>
    </xf>
    <xf numFmtId="0" fontId="19" fillId="5" borderId="1" xfId="0" applyFont="1" applyFill="1" applyBorder="1" applyAlignment="1">
      <alignment vertical="top" wrapText="1"/>
    </xf>
    <xf numFmtId="0" fontId="17" fillId="5" borderId="15" xfId="0" applyFont="1" applyFill="1" applyBorder="1" applyAlignment="1">
      <alignment vertical="center" wrapText="1"/>
    </xf>
    <xf numFmtId="0" fontId="16" fillId="0" borderId="0" xfId="0" applyFont="1" applyAlignment="1">
      <alignment horizontal="right" vertical="center" wrapText="1"/>
    </xf>
    <xf numFmtId="0" fontId="20" fillId="0" borderId="0" xfId="0" applyFont="1" applyAlignment="1">
      <alignment horizontal="center" vertical="center" wrapText="1"/>
    </xf>
    <xf numFmtId="0" fontId="18" fillId="0" borderId="3"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5" xfId="0" applyBorder="1" applyAlignment="1">
      <alignment horizontal="center" vertical="center" wrapText="1"/>
    </xf>
    <xf numFmtId="0" fontId="17" fillId="0" borderId="0" xfId="0" applyFont="1" applyAlignment="1">
      <alignment horizontal="right" vertical="center" wrapText="1"/>
    </xf>
    <xf numFmtId="9" fontId="18" fillId="0" borderId="0" xfId="2" applyFont="1" applyFill="1" applyAlignment="1">
      <alignment horizontal="center" vertical="center" wrapText="1"/>
    </xf>
    <xf numFmtId="9" fontId="18" fillId="0" borderId="3" xfId="2" applyFont="1" applyFill="1" applyBorder="1" applyAlignment="1">
      <alignment horizontal="center" vertical="center" wrapText="1"/>
    </xf>
    <xf numFmtId="9" fontId="18" fillId="0" borderId="1" xfId="2" applyFont="1" applyFill="1" applyBorder="1" applyAlignment="1">
      <alignment horizontal="center" vertical="center" wrapText="1"/>
    </xf>
    <xf numFmtId="9" fontId="18" fillId="0" borderId="2" xfId="2" applyFont="1" applyFill="1" applyBorder="1" applyAlignment="1">
      <alignment horizontal="center" vertical="center" wrapText="1"/>
    </xf>
    <xf numFmtId="9" fontId="0" fillId="0" borderId="0" xfId="2" applyFont="1" applyFill="1" applyAlignment="1">
      <alignment horizontal="center" vertical="center" wrapText="1"/>
    </xf>
    <xf numFmtId="9" fontId="0" fillId="0" borderId="3" xfId="2" applyFont="1" applyFill="1" applyBorder="1" applyAlignment="1">
      <alignment horizontal="center" vertical="center" wrapText="1"/>
    </xf>
    <xf numFmtId="9" fontId="0" fillId="0" borderId="1" xfId="2" applyFont="1" applyFill="1" applyBorder="1" applyAlignment="1">
      <alignment horizontal="center" vertical="center" wrapText="1"/>
    </xf>
    <xf numFmtId="9" fontId="0" fillId="0" borderId="2" xfId="2" applyFon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1" xfId="0" applyNumberFormat="1" applyBorder="1" applyAlignment="1">
      <alignment horizontal="center" vertical="center" wrapText="1"/>
    </xf>
    <xf numFmtId="9" fontId="0" fillId="0" borderId="15" xfId="2" applyFont="1" applyFill="1" applyBorder="1" applyAlignment="1">
      <alignment horizontal="center" vertical="center" wrapText="1"/>
    </xf>
    <xf numFmtId="0" fontId="17" fillId="0" borderId="0" xfId="0" applyFont="1" applyAlignment="1">
      <alignment horizontal="center" vertical="center" wrapText="1"/>
    </xf>
    <xf numFmtId="0" fontId="0" fillId="0" borderId="3" xfId="0"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15" xfId="0" applyBorder="1" applyAlignment="1">
      <alignment vertical="center" wrapText="1"/>
    </xf>
    <xf numFmtId="0" fontId="17" fillId="8" borderId="0" xfId="0" applyFont="1" applyFill="1" applyAlignment="1">
      <alignment horizontal="left" vertical="center" wrapText="1"/>
    </xf>
    <xf numFmtId="0" fontId="18" fillId="2" borderId="0" xfId="0" applyFont="1" applyFill="1" applyAlignment="1">
      <alignment horizontal="left" vertical="top" wrapText="1"/>
    </xf>
    <xf numFmtId="0" fontId="18" fillId="0" borderId="0" xfId="0" applyFont="1" applyAlignment="1">
      <alignment horizontal="center" vertical="center" wrapText="1"/>
    </xf>
    <xf numFmtId="0" fontId="0" fillId="0" borderId="3" xfId="0" applyBorder="1" applyAlignment="1">
      <alignment horizontal="center" wrapText="1"/>
    </xf>
    <xf numFmtId="0" fontId="0" fillId="0" borderId="1" xfId="0" applyBorder="1" applyAlignment="1">
      <alignment horizontal="center" wrapText="1"/>
    </xf>
    <xf numFmtId="17" fontId="0" fillId="0" borderId="0" xfId="0" applyNumberFormat="1" applyAlignment="1">
      <alignment vertical="center" wrapText="1"/>
    </xf>
    <xf numFmtId="0" fontId="18" fillId="9" borderId="0" xfId="0" applyFont="1" applyFill="1" applyAlignment="1">
      <alignment horizontal="left" vertical="top" wrapText="1"/>
    </xf>
    <xf numFmtId="0" fontId="18" fillId="2" borderId="0" xfId="0" applyFont="1" applyFill="1" applyAlignment="1">
      <alignment horizontal="left" vertical="center" wrapText="1"/>
    </xf>
    <xf numFmtId="0" fontId="21" fillId="0" borderId="0" xfId="0" applyFont="1" applyAlignment="1">
      <alignment horizontal="center" vertical="center" wrapText="1"/>
    </xf>
    <xf numFmtId="0" fontId="21" fillId="0" borderId="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5" xfId="0" applyFont="1" applyBorder="1" applyAlignment="1">
      <alignment horizontal="center" vertical="center" wrapText="1"/>
    </xf>
    <xf numFmtId="0" fontId="3" fillId="11" borderId="0" xfId="0" applyFont="1" applyFill="1"/>
    <xf numFmtId="0" fontId="4" fillId="11" borderId="0" xfId="0" applyFont="1" applyFill="1" applyAlignment="1">
      <alignment wrapText="1"/>
    </xf>
    <xf numFmtId="167" fontId="3" fillId="11" borderId="1" xfId="0" applyNumberFormat="1" applyFont="1" applyFill="1" applyBorder="1"/>
    <xf numFmtId="3" fontId="3" fillId="11" borderId="1" xfId="0" applyNumberFormat="1" applyFont="1" applyFill="1" applyBorder="1"/>
    <xf numFmtId="1" fontId="3" fillId="11" borderId="1" xfId="0" applyNumberFormat="1" applyFont="1" applyFill="1" applyBorder="1"/>
    <xf numFmtId="166" fontId="3" fillId="11" borderId="0" xfId="0" applyNumberFormat="1" applyFont="1" applyFill="1"/>
    <xf numFmtId="9" fontId="3" fillId="11" borderId="0" xfId="2" applyFont="1" applyFill="1"/>
    <xf numFmtId="1" fontId="3" fillId="0" borderId="0" xfId="0" applyNumberFormat="1" applyFont="1"/>
    <xf numFmtId="0" fontId="4" fillId="0" borderId="0" xfId="0" applyFont="1"/>
    <xf numFmtId="0" fontId="6" fillId="0" borderId="4" xfId="6" applyFont="1" applyBorder="1" applyAlignment="1">
      <alignment horizontal="left" vertical="center" wrapText="1"/>
    </xf>
    <xf numFmtId="0" fontId="6" fillId="0" borderId="1" xfId="6" applyFont="1" applyAlignment="1">
      <alignment horizontal="left" vertical="top" wrapText="1"/>
    </xf>
    <xf numFmtId="0" fontId="10" fillId="0" borderId="1" xfId="6" applyFont="1" applyAlignment="1">
      <alignment horizontal="left" vertical="top" wrapText="1"/>
    </xf>
    <xf numFmtId="0" fontId="6" fillId="0" borderId="1" xfId="6" applyFont="1" applyAlignment="1">
      <alignment horizontal="left" vertical="center" wrapText="1"/>
    </xf>
    <xf numFmtId="0" fontId="6" fillId="0" borderId="4" xfId="0" applyFont="1" applyBorder="1" applyAlignment="1">
      <alignment horizontal="left" vertical="top" wrapText="1"/>
    </xf>
    <xf numFmtId="0" fontId="10" fillId="0" borderId="4" xfId="0" applyFont="1" applyBorder="1" applyAlignment="1">
      <alignment horizontal="left" vertical="top" wrapText="1"/>
    </xf>
    <xf numFmtId="0" fontId="28" fillId="0" borderId="4" xfId="3" applyFont="1" applyFill="1" applyBorder="1" applyAlignment="1">
      <alignment horizontal="left" vertical="top" wrapText="1"/>
    </xf>
    <xf numFmtId="0" fontId="6" fillId="0" borderId="4" xfId="6" applyFont="1" applyBorder="1" applyAlignment="1">
      <alignment horizontal="left" vertical="top" wrapText="1"/>
    </xf>
    <xf numFmtId="0" fontId="10" fillId="0" borderId="4" xfId="6" applyFont="1" applyBorder="1" applyAlignment="1">
      <alignment horizontal="left" vertical="top" wrapText="1"/>
    </xf>
    <xf numFmtId="17" fontId="10" fillId="0" borderId="4" xfId="6" applyNumberFormat="1" applyFont="1" applyBorder="1" applyAlignment="1">
      <alignment horizontal="left" vertical="top" wrapText="1"/>
    </xf>
    <xf numFmtId="0" fontId="29" fillId="0" borderId="4" xfId="7" applyFont="1" applyFill="1" applyBorder="1" applyAlignment="1">
      <alignment horizontal="left" vertical="top" wrapText="1"/>
    </xf>
    <xf numFmtId="0" fontId="3" fillId="0" borderId="4" xfId="6" applyFont="1" applyBorder="1" applyAlignment="1">
      <alignment horizontal="left" vertical="top" wrapText="1"/>
    </xf>
    <xf numFmtId="2" fontId="6" fillId="0" borderId="4" xfId="6" applyNumberFormat="1" applyFont="1" applyBorder="1" applyAlignment="1">
      <alignment horizontal="left" vertical="top" wrapText="1"/>
    </xf>
    <xf numFmtId="0" fontId="0" fillId="0" borderId="0" xfId="0" applyAlignment="1">
      <alignment horizontal="left"/>
    </xf>
    <xf numFmtId="3" fontId="0" fillId="0" borderId="0" xfId="0" applyNumberFormat="1"/>
    <xf numFmtId="0" fontId="0" fillId="0" borderId="16" xfId="0" applyBorder="1"/>
    <xf numFmtId="1" fontId="0" fillId="0" borderId="16" xfId="0" applyNumberFormat="1" applyBorder="1"/>
    <xf numFmtId="0" fontId="2" fillId="0" borderId="0" xfId="0" applyFont="1"/>
    <xf numFmtId="164" fontId="0" fillId="0" borderId="0" xfId="4" applyFont="1"/>
    <xf numFmtId="0" fontId="0" fillId="0" borderId="0" xfId="0" pivotButton="1"/>
    <xf numFmtId="0" fontId="0" fillId="0" borderId="0" xfId="0" applyAlignment="1">
      <alignment horizontal="left" wrapText="1"/>
    </xf>
    <xf numFmtId="0" fontId="0" fillId="0" borderId="0" xfId="0" applyAlignment="1">
      <alignment horizontal="left" vertical="center" wrapText="1"/>
    </xf>
    <xf numFmtId="0" fontId="14" fillId="0" borderId="4" xfId="0" applyFont="1" applyBorder="1" applyAlignment="1">
      <alignment horizontal="left" vertical="center" wrapText="1"/>
    </xf>
    <xf numFmtId="0" fontId="14" fillId="0" borderId="4" xfId="0" applyFont="1" applyBorder="1" applyAlignment="1">
      <alignment horizontal="left" wrapText="1"/>
    </xf>
    <xf numFmtId="0" fontId="0" fillId="0" borderId="4" xfId="0" applyBorder="1" applyAlignment="1">
      <alignment horizontal="left" vertical="center" wrapText="1"/>
    </xf>
    <xf numFmtId="0" fontId="0" fillId="0" borderId="4" xfId="0" applyBorder="1" applyAlignment="1">
      <alignment horizontal="left" wrapText="1"/>
    </xf>
    <xf numFmtId="0" fontId="0" fillId="0" borderId="4" xfId="0" applyBorder="1"/>
    <xf numFmtId="0" fontId="0" fillId="0" borderId="4" xfId="0" applyBorder="1" applyAlignment="1">
      <alignment wrapText="1"/>
    </xf>
    <xf numFmtId="0" fontId="14" fillId="0" borderId="0" xfId="0" applyFont="1" applyAlignment="1">
      <alignment horizontal="left" vertical="center"/>
    </xf>
    <xf numFmtId="0" fontId="12" fillId="0" borderId="1" xfId="0" applyFont="1" applyBorder="1" applyAlignment="1">
      <alignment vertical="center"/>
    </xf>
    <xf numFmtId="0" fontId="12" fillId="0" borderId="1" xfId="0" applyFont="1" applyBorder="1"/>
    <xf numFmtId="0" fontId="24" fillId="0" borderId="0" xfId="0" applyFont="1"/>
    <xf numFmtId="0" fontId="1" fillId="0" borderId="0" xfId="0" applyFont="1"/>
    <xf numFmtId="0" fontId="24" fillId="0" borderId="10" xfId="0" applyFont="1" applyBorder="1"/>
    <xf numFmtId="0" fontId="24" fillId="0" borderId="8" xfId="0" applyFont="1" applyBorder="1"/>
    <xf numFmtId="0" fontId="1" fillId="0" borderId="13" xfId="0" applyFont="1" applyBorder="1" applyAlignment="1">
      <alignment vertical="center"/>
    </xf>
    <xf numFmtId="0" fontId="1" fillId="0" borderId="11" xfId="0" applyFont="1" applyBorder="1" applyAlignment="1">
      <alignment wrapText="1"/>
    </xf>
    <xf numFmtId="0" fontId="1" fillId="0" borderId="11" xfId="0" applyFont="1" applyBorder="1"/>
    <xf numFmtId="0" fontId="1" fillId="0" borderId="7" xfId="0" applyFont="1" applyBorder="1" applyAlignment="1">
      <alignment vertical="center"/>
    </xf>
    <xf numFmtId="0" fontId="1" fillId="0" borderId="5" xfId="0" applyFont="1" applyBorder="1"/>
    <xf numFmtId="0" fontId="31" fillId="0" borderId="4" xfId="5" applyFont="1" applyFill="1" applyBorder="1" applyAlignment="1">
      <alignment horizontal="left"/>
    </xf>
    <xf numFmtId="0" fontId="33" fillId="0" borderId="4" xfId="6" applyFont="1" applyBorder="1" applyAlignment="1">
      <alignment horizontal="left" vertical="top" wrapText="1"/>
    </xf>
    <xf numFmtId="0" fontId="33" fillId="0" borderId="4" xfId="6" applyFont="1" applyBorder="1" applyAlignment="1">
      <alignment vertical="top" wrapText="1"/>
    </xf>
    <xf numFmtId="0" fontId="31" fillId="0" borderId="4" xfId="0" applyFont="1" applyBorder="1" applyAlignment="1">
      <alignment vertical="top" wrapText="1"/>
    </xf>
    <xf numFmtId="0" fontId="34" fillId="0" borderId="4" xfId="7" applyFont="1" applyFill="1" applyBorder="1" applyAlignment="1">
      <alignment vertical="top" wrapText="1"/>
    </xf>
    <xf numFmtId="17" fontId="31" fillId="0" borderId="4" xfId="0" applyNumberFormat="1" applyFont="1" applyBorder="1" applyAlignment="1">
      <alignment horizontal="left" vertical="top"/>
    </xf>
    <xf numFmtId="0" fontId="31" fillId="0" borderId="4" xfId="0" applyFont="1" applyBorder="1" applyAlignment="1">
      <alignment horizontal="left" vertical="top"/>
    </xf>
    <xf numFmtId="4" fontId="33" fillId="0" borderId="4" xfId="0" applyNumberFormat="1" applyFont="1" applyBorder="1" applyAlignment="1">
      <alignment horizontal="left" vertical="center" wrapText="1"/>
    </xf>
    <xf numFmtId="0" fontId="35" fillId="0" borderId="4" xfId="3" applyFont="1" applyFill="1" applyBorder="1" applyAlignment="1">
      <alignment vertical="top" wrapText="1"/>
    </xf>
    <xf numFmtId="0" fontId="2" fillId="0" borderId="0" xfId="0" applyFont="1" applyAlignment="1">
      <alignment horizontal="left"/>
    </xf>
    <xf numFmtId="0" fontId="31" fillId="0" borderId="0" xfId="0" applyFont="1" applyAlignment="1">
      <alignment horizontal="left"/>
    </xf>
    <xf numFmtId="0" fontId="31" fillId="0" borderId="0" xfId="0" applyFont="1"/>
    <xf numFmtId="0" fontId="33" fillId="0" borderId="0" xfId="0" applyFont="1" applyAlignment="1">
      <alignment horizontal="left"/>
    </xf>
    <xf numFmtId="0" fontId="33" fillId="0" borderId="4" xfId="0" applyFont="1" applyBorder="1" applyAlignment="1">
      <alignment horizontal="left"/>
    </xf>
    <xf numFmtId="0" fontId="31" fillId="0" borderId="4" xfId="5" applyFont="1" applyFill="1" applyBorder="1"/>
    <xf numFmtId="0" fontId="36" fillId="0" borderId="4" xfId="0" applyFont="1" applyBorder="1" applyAlignment="1">
      <alignment horizontal="left"/>
    </xf>
    <xf numFmtId="0" fontId="31" fillId="0" borderId="4" xfId="0" applyFont="1" applyBorder="1"/>
    <xf numFmtId="0" fontId="33" fillId="0" borderId="4" xfId="0" applyFont="1" applyBorder="1"/>
    <xf numFmtId="0" fontId="2" fillId="0" borderId="4" xfId="0" applyFont="1" applyBorder="1"/>
    <xf numFmtId="0" fontId="2" fillId="0" borderId="4" xfId="0" applyFont="1" applyBorder="1" applyAlignment="1">
      <alignment horizontal="left"/>
    </xf>
    <xf numFmtId="0" fontId="0" fillId="12" borderId="17" xfId="0" applyFill="1" applyBorder="1"/>
    <xf numFmtId="0" fontId="2" fillId="12" borderId="0" xfId="0" applyFont="1" applyFill="1" applyAlignment="1">
      <alignment vertical="center"/>
    </xf>
    <xf numFmtId="0" fontId="2" fillId="0" borderId="0" xfId="0" applyFont="1" applyAlignment="1">
      <alignment horizontal="left" vertical="top"/>
    </xf>
    <xf numFmtId="0" fontId="2" fillId="0" borderId="0" xfId="0" applyFont="1" applyAlignment="1">
      <alignment horizontal="left" vertical="top" wrapText="1"/>
    </xf>
    <xf numFmtId="3" fontId="3" fillId="11" borderId="0" xfId="0" applyNumberFormat="1" applyFont="1" applyFill="1"/>
    <xf numFmtId="0" fontId="0" fillId="12" borderId="0" xfId="0" applyFill="1"/>
    <xf numFmtId="0" fontId="2" fillId="0" borderId="0" xfId="0" applyFont="1" applyAlignment="1">
      <alignment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center" wrapText="1"/>
    </xf>
    <xf numFmtId="0" fontId="38" fillId="2" borderId="0" xfId="0" applyFont="1" applyFill="1" applyAlignment="1">
      <alignment vertical="top" wrapText="1"/>
    </xf>
    <xf numFmtId="0" fontId="38" fillId="2" borderId="0" xfId="0" applyFont="1" applyFill="1" applyAlignment="1">
      <alignment vertical="center" wrapText="1"/>
    </xf>
    <xf numFmtId="0" fontId="38" fillId="0" borderId="22" xfId="0" applyFont="1" applyBorder="1" applyAlignment="1">
      <alignment vertical="center" wrapText="1"/>
    </xf>
    <xf numFmtId="0" fontId="38" fillId="0" borderId="1" xfId="0" applyFont="1" applyBorder="1" applyAlignment="1">
      <alignment horizontal="left" vertical="center" wrapText="1"/>
    </xf>
    <xf numFmtId="0" fontId="38" fillId="0" borderId="23" xfId="0" applyFont="1" applyBorder="1" applyAlignment="1">
      <alignment vertical="center" wrapText="1"/>
    </xf>
    <xf numFmtId="0" fontId="38" fillId="0" borderId="24" xfId="0" applyFont="1" applyBorder="1" applyAlignment="1">
      <alignment horizontal="left" vertical="center" wrapText="1"/>
    </xf>
    <xf numFmtId="0" fontId="14" fillId="14" borderId="0" xfId="0" applyFont="1" applyFill="1"/>
    <xf numFmtId="0" fontId="0" fillId="14" borderId="0" xfId="0" applyFill="1"/>
    <xf numFmtId="0" fontId="7" fillId="12" borderId="0" xfId="0" applyFont="1" applyFill="1" applyAlignment="1">
      <alignment vertical="center" wrapText="1"/>
    </xf>
    <xf numFmtId="0" fontId="17" fillId="0" borderId="1" xfId="0" applyFont="1" applyBorder="1" applyAlignment="1">
      <alignment vertical="center" wrapText="1"/>
    </xf>
    <xf numFmtId="0" fontId="17" fillId="0" borderId="1" xfId="0" applyFont="1" applyBorder="1" applyAlignment="1">
      <alignment horizontal="left" vertical="center" wrapText="1"/>
    </xf>
    <xf numFmtId="9" fontId="17" fillId="0" borderId="3" xfId="2" applyFont="1" applyFill="1" applyBorder="1" applyAlignment="1">
      <alignment horizontal="left" vertical="center" wrapText="1"/>
    </xf>
    <xf numFmtId="9" fontId="38" fillId="0" borderId="25" xfId="2" applyFont="1" applyFill="1" applyBorder="1" applyAlignment="1">
      <alignment horizontal="left" vertical="center" wrapText="1"/>
    </xf>
    <xf numFmtId="9" fontId="38" fillId="0" borderId="1" xfId="2" applyFont="1" applyFill="1" applyBorder="1" applyAlignment="1">
      <alignment horizontal="left" vertical="center" wrapText="1"/>
    </xf>
    <xf numFmtId="9" fontId="18" fillId="0" borderId="3" xfId="2" applyFont="1" applyFill="1" applyBorder="1" applyAlignment="1">
      <alignment horizontal="left" vertical="center" wrapText="1"/>
    </xf>
    <xf numFmtId="9" fontId="38" fillId="0" borderId="2" xfId="2" applyFont="1" applyFill="1" applyBorder="1" applyAlignment="1">
      <alignment horizontal="left" vertical="center" wrapText="1"/>
    </xf>
    <xf numFmtId="0" fontId="17" fillId="5" borderId="7" xfId="0" applyFont="1" applyFill="1" applyBorder="1" applyAlignment="1">
      <alignment horizontal="left" vertical="center" wrapText="1"/>
    </xf>
    <xf numFmtId="0" fontId="17" fillId="5" borderId="6" xfId="0" applyFont="1" applyFill="1" applyBorder="1" applyAlignment="1">
      <alignment horizontal="left" vertical="center" wrapText="1"/>
    </xf>
    <xf numFmtId="0" fontId="6" fillId="5" borderId="26" xfId="0" applyFont="1" applyFill="1" applyBorder="1" applyAlignment="1">
      <alignment vertical="center"/>
    </xf>
    <xf numFmtId="0" fontId="17" fillId="0" borderId="6" xfId="0" applyFont="1" applyBorder="1" applyAlignment="1">
      <alignment vertical="center" wrapText="1"/>
    </xf>
    <xf numFmtId="0" fontId="17" fillId="0" borderId="27" xfId="0" applyFont="1" applyBorder="1" applyAlignment="1">
      <alignment horizontal="left" vertical="center" wrapText="1"/>
    </xf>
    <xf numFmtId="0" fontId="0" fillId="0" borderId="4" xfId="0" applyBorder="1" applyAlignment="1">
      <alignment horizontal="left" vertical="top" wrapText="1"/>
    </xf>
    <xf numFmtId="0" fontId="2" fillId="0" borderId="15" xfId="0" applyFont="1" applyBorder="1"/>
    <xf numFmtId="0" fontId="2" fillId="0" borderId="16" xfId="0" applyFont="1" applyBorder="1"/>
    <xf numFmtId="166" fontId="0" fillId="0" borderId="0" xfId="1" applyNumberFormat="1" applyFont="1"/>
    <xf numFmtId="0" fontId="33" fillId="12" borderId="18" xfId="0" applyFont="1" applyFill="1" applyBorder="1" applyAlignment="1">
      <alignment horizontal="center"/>
    </xf>
    <xf numFmtId="0" fontId="33" fillId="12" borderId="19" xfId="0" applyFont="1" applyFill="1" applyBorder="1" applyAlignment="1">
      <alignment horizontal="center"/>
    </xf>
    <xf numFmtId="0" fontId="2" fillId="12" borderId="20" xfId="0" applyFont="1" applyFill="1" applyBorder="1" applyAlignment="1">
      <alignment horizontal="center" vertical="center"/>
    </xf>
    <xf numFmtId="0" fontId="2" fillId="12" borderId="21" xfId="0" applyFont="1" applyFill="1" applyBorder="1" applyAlignment="1">
      <alignment horizontal="center" vertical="center"/>
    </xf>
    <xf numFmtId="0" fontId="2" fillId="12" borderId="1" xfId="0" applyFont="1" applyFill="1" applyBorder="1" applyAlignment="1">
      <alignment horizontal="center" vertical="center"/>
    </xf>
    <xf numFmtId="0" fontId="14" fillId="13" borderId="0" xfId="0" applyFont="1" applyFill="1" applyAlignment="1">
      <alignment horizontal="center"/>
    </xf>
    <xf numFmtId="0" fontId="4" fillId="11" borderId="0" xfId="0" applyFont="1" applyFill="1" applyAlignment="1">
      <alignment horizontal="center"/>
    </xf>
    <xf numFmtId="0" fontId="4" fillId="0" borderId="0" xfId="0" applyFont="1" applyAlignment="1">
      <alignment horizontal="center"/>
    </xf>
    <xf numFmtId="0" fontId="0" fillId="0" borderId="4" xfId="0" applyBorder="1" applyAlignment="1">
      <alignment horizontal="left" vertical="center" wrapText="1"/>
    </xf>
    <xf numFmtId="0" fontId="40" fillId="0" borderId="1" xfId="0" applyFont="1" applyBorder="1" applyAlignment="1">
      <alignment horizontal="left" wrapText="1"/>
    </xf>
    <xf numFmtId="0" fontId="2" fillId="0" borderId="1" xfId="0" applyFont="1" applyBorder="1" applyAlignment="1">
      <alignment horizontal="left" wrapText="1"/>
    </xf>
    <xf numFmtId="0" fontId="14" fillId="0" borderId="4" xfId="0" applyFont="1" applyBorder="1" applyAlignment="1">
      <alignment horizontal="center"/>
    </xf>
    <xf numFmtId="0" fontId="14" fillId="0" borderId="13" xfId="0" applyFont="1" applyBorder="1" applyAlignment="1">
      <alignment horizontal="center"/>
    </xf>
    <xf numFmtId="0" fontId="7" fillId="4" borderId="11"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0" borderId="0" xfId="0" applyFont="1" applyAlignment="1">
      <alignment horizontal="right" vertical="center" wrapText="1"/>
    </xf>
    <xf numFmtId="0" fontId="7" fillId="0" borderId="0" xfId="0" applyFont="1" applyAlignment="1">
      <alignment horizontal="right" vertical="center" wrapText="1"/>
    </xf>
    <xf numFmtId="0" fontId="17" fillId="4" borderId="3"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4" fontId="31" fillId="0" borderId="0" xfId="0" applyNumberFormat="1" applyFont="1" applyAlignment="1">
      <alignment horizontal="left" vertical="top" wrapText="1"/>
    </xf>
    <xf numFmtId="4" fontId="33" fillId="0" borderId="0" xfId="0" applyNumberFormat="1" applyFont="1" applyAlignment="1">
      <alignment horizontal="left" vertical="top" wrapText="1"/>
    </xf>
  </cellXfs>
  <cellStyles count="8">
    <cellStyle name="Comma" xfId="1" builtinId="3"/>
    <cellStyle name="Currency" xfId="4" builtinId="4"/>
    <cellStyle name="Good" xfId="5" builtinId="26"/>
    <cellStyle name="Hyperlink" xfId="3" builtinId="8"/>
    <cellStyle name="Hyperlink 2" xfId="7" xr:uid="{FDB4BA94-6467-48C6-932C-D769A2130288}"/>
    <cellStyle name="Normal" xfId="0" builtinId="0"/>
    <cellStyle name="Normal 4" xfId="6" xr:uid="{91FAACBE-BBD4-4C42-8483-5D31CBC0DB4B}"/>
    <cellStyle name="Percent" xfId="2" builtinId="5"/>
  </cellStyles>
  <dxfs count="124">
    <dxf>
      <font>
        <color rgb="FF9C0006"/>
      </font>
      <fill>
        <patternFill>
          <bgColor rgb="FFFFC7CE"/>
        </patternFill>
      </fill>
    </dxf>
    <dxf>
      <font>
        <color theme="1" tint="0.499984740745262"/>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499984740745262"/>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0" tint="-0.499984740745262"/>
      </font>
    </dxf>
    <dxf>
      <font>
        <color rgb="FF9C0006"/>
      </font>
      <fill>
        <patternFill>
          <bgColor rgb="FFFFC7CE"/>
        </patternFill>
      </fill>
    </dxf>
    <dxf>
      <font>
        <color theme="1" tint="0.499984740745262"/>
      </font>
    </dxf>
    <dxf>
      <font>
        <color rgb="FF9C0006"/>
      </font>
      <fill>
        <patternFill>
          <bgColor rgb="FFFFC7CE"/>
        </patternFill>
      </fill>
    </dxf>
    <dxf>
      <font>
        <color rgb="FF006100"/>
      </font>
      <fill>
        <patternFill>
          <bgColor rgb="FFC6EFCE"/>
        </patternFill>
      </fill>
    </dxf>
    <dxf>
      <font>
        <color theme="1" tint="0.499984740745262"/>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tint="-0.499984740745262"/>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theme="0" tint="-0.499984740745262"/>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dxf>
    <dxf>
      <font>
        <color rgb="FF006100"/>
      </font>
      <fill>
        <patternFill>
          <bgColor rgb="FFC6EFCE"/>
        </patternFill>
      </fill>
    </dxf>
    <dxf>
      <font>
        <color theme="1"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006100"/>
      </font>
      <fill>
        <patternFill>
          <bgColor rgb="FFC6EFCE"/>
        </patternFill>
      </fill>
    </dxf>
    <dxf>
      <font>
        <color theme="0" tint="-0.499984740745262"/>
      </font>
    </dxf>
    <dxf>
      <font>
        <color rgb="FF9C0006"/>
      </font>
      <fill>
        <patternFill>
          <bgColor rgb="FFFFC7CE"/>
        </patternFill>
      </fill>
    </dxf>
    <dxf>
      <font>
        <color theme="0" tint="-0.499984740745262"/>
      </font>
    </dxf>
    <dxf>
      <font>
        <color rgb="FF006100"/>
      </font>
      <fill>
        <patternFill>
          <bgColor rgb="FFC6EFCE"/>
        </patternFill>
      </fill>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theme="0" tint="-0.499984740745262"/>
      </font>
    </dxf>
    <dxf>
      <font>
        <color rgb="FF9C0006"/>
      </font>
      <fill>
        <patternFill>
          <bgColor rgb="FFFFC7CE"/>
        </patternFill>
      </fill>
    </dxf>
    <dxf>
      <font>
        <color rgb="FF006100"/>
      </font>
      <fill>
        <patternFill>
          <bgColor rgb="FFC6EFCE"/>
        </patternFill>
      </fill>
    </dxf>
    <dxf>
      <font>
        <color theme="0" tint="-0.499984740745262"/>
      </font>
    </dxf>
    <dxf>
      <font>
        <color theme="0" tint="-0.499984740745262"/>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tint="-0.499984740745262"/>
      </font>
    </dxf>
    <dxf>
      <font>
        <color theme="0" tint="-0.499984740745262"/>
      </font>
    </dxf>
    <dxf>
      <font>
        <color rgb="FF006100"/>
      </font>
      <fill>
        <patternFill>
          <bgColor rgb="FFC6EFCE"/>
        </patternFill>
      </fill>
    </dxf>
    <dxf>
      <font>
        <color rgb="FF006100"/>
      </font>
      <fill>
        <patternFill>
          <bgColor rgb="FFC6EFCE"/>
        </patternFill>
      </fill>
    </dxf>
    <dxf>
      <font>
        <color theme="0" tint="-0.499984740745262"/>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theme="0" tint="-0.499984740745262"/>
      </font>
    </dxf>
    <dxf>
      <font>
        <color rgb="FF006100"/>
      </font>
      <fill>
        <patternFill>
          <bgColor rgb="FFC6EFCE"/>
        </patternFill>
      </fill>
    </dxf>
    <dxf>
      <font>
        <color theme="0" tint="-0.499984740745262"/>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dxf>
    <dxf>
      <font>
        <color rgb="FF006100"/>
      </font>
      <fill>
        <patternFill>
          <bgColor rgb="FFC6EFCE"/>
        </patternFill>
      </fill>
    </dxf>
    <dxf>
      <font>
        <color theme="0" tint="-0.499984740745262"/>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1"/>
        <color theme="1"/>
        <name val="Calibri"/>
        <family val="2"/>
        <scheme val="minor"/>
      </font>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dxf>
    <dxf>
      <border>
        <bottom style="thin">
          <color auto="1"/>
        </bottom>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border>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'GSI 2023 summary data'!$D$3</c:f>
              <c:strCache>
                <c:ptCount val="1"/>
                <c:pt idx="0">
                  <c:v>Estimated prevalence of modern slavery per 1,000 population</c:v>
                </c:pt>
              </c:strCache>
            </c:strRef>
          </c:tx>
          <c:spPr>
            <a:solidFill>
              <a:schemeClr val="accent1"/>
            </a:solidFill>
            <a:ln>
              <a:noFill/>
            </a:ln>
            <a:effectLst/>
          </c:spPr>
          <c:invertIfNegative val="0"/>
          <c:cat>
            <c:strRef>
              <c:f>'GSI 2023 summary data'!$A$4:$A$158</c:f>
              <c:strCache>
                <c:ptCount val="155"/>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Bolivia</c:v>
                </c:pt>
                <c:pt idx="19">
                  <c:v>Bosnia and Herzegovina</c:v>
                </c:pt>
                <c:pt idx="20">
                  <c:v>Botswana</c:v>
                </c:pt>
                <c:pt idx="21">
                  <c:v>Brazil</c:v>
                </c:pt>
                <c:pt idx="22">
                  <c:v>Brunei Darussalam</c:v>
                </c:pt>
                <c:pt idx="23">
                  <c:v>Bulgaria</c:v>
                </c:pt>
                <c:pt idx="24">
                  <c:v>Burkina Faso</c:v>
                </c:pt>
                <c:pt idx="25">
                  <c:v>Burundi</c:v>
                </c:pt>
                <c:pt idx="26">
                  <c:v>Cambodia</c:v>
                </c:pt>
                <c:pt idx="27">
                  <c:v>Cameroon</c:v>
                </c:pt>
                <c:pt idx="28">
                  <c:v>Canada</c:v>
                </c:pt>
                <c:pt idx="29">
                  <c:v>Cape Verde</c:v>
                </c:pt>
                <c:pt idx="30">
                  <c:v>Central African Republic</c:v>
                </c:pt>
                <c:pt idx="31">
                  <c:v>Chad</c:v>
                </c:pt>
                <c:pt idx="32">
                  <c:v>Chile</c:v>
                </c:pt>
                <c:pt idx="33">
                  <c:v>China</c:v>
                </c:pt>
                <c:pt idx="34">
                  <c:v>Colombia</c:v>
                </c:pt>
                <c:pt idx="35">
                  <c:v>Costa Rica</c:v>
                </c:pt>
                <c:pt idx="36">
                  <c:v>Côte d'Ivoire</c:v>
                </c:pt>
                <c:pt idx="37">
                  <c:v>Croatia</c:v>
                </c:pt>
                <c:pt idx="38">
                  <c:v>Cuba</c:v>
                </c:pt>
                <c:pt idx="39">
                  <c:v>Cyprus</c:v>
                </c:pt>
                <c:pt idx="40">
                  <c:v>Czechia</c:v>
                </c:pt>
                <c:pt idx="41">
                  <c:v>Democratic Republic of the Congo</c:v>
                </c:pt>
                <c:pt idx="42">
                  <c:v>Denmark</c:v>
                </c:pt>
                <c:pt idx="43">
                  <c:v>Djibouti</c:v>
                </c:pt>
                <c:pt idx="44">
                  <c:v>Dominican Republic</c:v>
                </c:pt>
                <c:pt idx="45">
                  <c:v>Ecuador</c:v>
                </c:pt>
                <c:pt idx="46">
                  <c:v>Egypt</c:v>
                </c:pt>
                <c:pt idx="47">
                  <c:v>El Salvador</c:v>
                </c:pt>
                <c:pt idx="48">
                  <c:v>Equatorial Guinea</c:v>
                </c:pt>
                <c:pt idx="49">
                  <c:v>Eritrea</c:v>
                </c:pt>
                <c:pt idx="50">
                  <c:v>Estonia</c:v>
                </c:pt>
                <c:pt idx="51">
                  <c:v>Eswatini</c:v>
                </c:pt>
                <c:pt idx="52">
                  <c:v>Ethiopia</c:v>
                </c:pt>
                <c:pt idx="53">
                  <c:v>Fiji</c:v>
                </c:pt>
                <c:pt idx="54">
                  <c:v>Finland</c:v>
                </c:pt>
                <c:pt idx="55">
                  <c:v>France</c:v>
                </c:pt>
                <c:pt idx="56">
                  <c:v>Gabon</c:v>
                </c:pt>
                <c:pt idx="57">
                  <c:v>Gambia</c:v>
                </c:pt>
                <c:pt idx="58">
                  <c:v>Georgia</c:v>
                </c:pt>
                <c:pt idx="59">
                  <c:v>Germany</c:v>
                </c:pt>
                <c:pt idx="60">
                  <c:v>Ghana</c:v>
                </c:pt>
                <c:pt idx="61">
                  <c:v>Greece</c:v>
                </c:pt>
                <c:pt idx="62">
                  <c:v>Guatemala</c:v>
                </c:pt>
                <c:pt idx="63">
                  <c:v>Guinea</c:v>
                </c:pt>
                <c:pt idx="64">
                  <c:v>Guinea-Bissau</c:v>
                </c:pt>
                <c:pt idx="65">
                  <c:v>Guyana</c:v>
                </c:pt>
                <c:pt idx="66">
                  <c:v>Haiti</c:v>
                </c:pt>
                <c:pt idx="67">
                  <c:v>Honduras</c:v>
                </c:pt>
                <c:pt idx="68">
                  <c:v>Hong Kong</c:v>
                </c:pt>
                <c:pt idx="69">
                  <c:v>Hungary</c:v>
                </c:pt>
                <c:pt idx="70">
                  <c:v>Iceland</c:v>
                </c:pt>
                <c:pt idx="71">
                  <c:v>India</c:v>
                </c:pt>
                <c:pt idx="72">
                  <c:v>Indonesia</c:v>
                </c:pt>
                <c:pt idx="73">
                  <c:v>Iran</c:v>
                </c:pt>
                <c:pt idx="74">
                  <c:v>Iraq</c:v>
                </c:pt>
                <c:pt idx="75">
                  <c:v>Ireland</c:v>
                </c:pt>
                <c:pt idx="76">
                  <c:v>Israel</c:v>
                </c:pt>
                <c:pt idx="77">
                  <c:v>Italy</c:v>
                </c:pt>
                <c:pt idx="78">
                  <c:v>Jamaica</c:v>
                </c:pt>
                <c:pt idx="79">
                  <c:v>Japan</c:v>
                </c:pt>
                <c:pt idx="80">
                  <c:v>Jordan</c:v>
                </c:pt>
                <c:pt idx="81">
                  <c:v>Kazakhstan</c:v>
                </c:pt>
                <c:pt idx="82">
                  <c:v>Kenya</c:v>
                </c:pt>
                <c:pt idx="83">
                  <c:v>Kosovo</c:v>
                </c:pt>
                <c:pt idx="84">
                  <c:v>Kuwait</c:v>
                </c:pt>
                <c:pt idx="85">
                  <c:v>Kyrgyzstan</c:v>
                </c:pt>
                <c:pt idx="86">
                  <c:v>Lao PDR</c:v>
                </c:pt>
                <c:pt idx="87">
                  <c:v>Latvia</c:v>
                </c:pt>
                <c:pt idx="88">
                  <c:v>Lebanon</c:v>
                </c:pt>
                <c:pt idx="89">
                  <c:v>Lesotho</c:v>
                </c:pt>
                <c:pt idx="90">
                  <c:v>Liberia</c:v>
                </c:pt>
                <c:pt idx="91">
                  <c:v>Libya</c:v>
                </c:pt>
                <c:pt idx="92">
                  <c:v>Liechtenstein</c:v>
                </c:pt>
                <c:pt idx="93">
                  <c:v>Lithuania</c:v>
                </c:pt>
                <c:pt idx="94">
                  <c:v>Luxembourg</c:v>
                </c:pt>
                <c:pt idx="95">
                  <c:v>Madagascar</c:v>
                </c:pt>
                <c:pt idx="96">
                  <c:v>Malawi</c:v>
                </c:pt>
                <c:pt idx="97">
                  <c:v>Malaysia</c:v>
                </c:pt>
                <c:pt idx="98">
                  <c:v>Maldives</c:v>
                </c:pt>
                <c:pt idx="99">
                  <c:v>Mali</c:v>
                </c:pt>
                <c:pt idx="100">
                  <c:v>Malta</c:v>
                </c:pt>
                <c:pt idx="101">
                  <c:v>Mauritania</c:v>
                </c:pt>
                <c:pt idx="102">
                  <c:v>Mauritius</c:v>
                </c:pt>
                <c:pt idx="103">
                  <c:v>Mexico</c:v>
                </c:pt>
                <c:pt idx="104">
                  <c:v>Moldova</c:v>
                </c:pt>
                <c:pt idx="105">
                  <c:v>Mongolia</c:v>
                </c:pt>
                <c:pt idx="106">
                  <c:v>Montenegro</c:v>
                </c:pt>
                <c:pt idx="107">
                  <c:v>Morocco</c:v>
                </c:pt>
                <c:pt idx="108">
                  <c:v>Mozambique</c:v>
                </c:pt>
                <c:pt idx="109">
                  <c:v>Myanmar</c:v>
                </c:pt>
                <c:pt idx="110">
                  <c:v>Namibia</c:v>
                </c:pt>
                <c:pt idx="111">
                  <c:v>Nepal</c:v>
                </c:pt>
                <c:pt idx="112">
                  <c:v>Netherlands</c:v>
                </c:pt>
                <c:pt idx="113">
                  <c:v>New Zealand</c:v>
                </c:pt>
                <c:pt idx="114">
                  <c:v>Nicaragua</c:v>
                </c:pt>
                <c:pt idx="115">
                  <c:v>Niger</c:v>
                </c:pt>
                <c:pt idx="116">
                  <c:v>Nigeria</c:v>
                </c:pt>
                <c:pt idx="117">
                  <c:v>North Korea</c:v>
                </c:pt>
                <c:pt idx="118">
                  <c:v>North Macedonia</c:v>
                </c:pt>
                <c:pt idx="119">
                  <c:v>Norway</c:v>
                </c:pt>
                <c:pt idx="120">
                  <c:v>Oman</c:v>
                </c:pt>
                <c:pt idx="121">
                  <c:v>Pakistan</c:v>
                </c:pt>
                <c:pt idx="122">
                  <c:v>Palau</c:v>
                </c:pt>
                <c:pt idx="123">
                  <c:v>Panama</c:v>
                </c:pt>
                <c:pt idx="124">
                  <c:v>Papua New Guinea</c:v>
                </c:pt>
                <c:pt idx="125">
                  <c:v>Paraguay</c:v>
                </c:pt>
                <c:pt idx="126">
                  <c:v>Peru</c:v>
                </c:pt>
                <c:pt idx="127">
                  <c:v>Philippines</c:v>
                </c:pt>
                <c:pt idx="128">
                  <c:v>Poland</c:v>
                </c:pt>
                <c:pt idx="129">
                  <c:v>Portugal</c:v>
                </c:pt>
                <c:pt idx="130">
                  <c:v>Qatar</c:v>
                </c:pt>
                <c:pt idx="131">
                  <c:v>Republic of the Congo</c:v>
                </c:pt>
                <c:pt idx="132">
                  <c:v>Romania</c:v>
                </c:pt>
                <c:pt idx="133">
                  <c:v>Russia</c:v>
                </c:pt>
                <c:pt idx="134">
                  <c:v>Rwanda</c:v>
                </c:pt>
                <c:pt idx="135">
                  <c:v>Saint Lucia</c:v>
                </c:pt>
                <c:pt idx="136">
                  <c:v>Saint Vincent and the Grenadines</c:v>
                </c:pt>
                <c:pt idx="137">
                  <c:v>Saudi Arabia</c:v>
                </c:pt>
                <c:pt idx="138">
                  <c:v>Senegal</c:v>
                </c:pt>
                <c:pt idx="139">
                  <c:v>Serbia</c:v>
                </c:pt>
                <c:pt idx="140">
                  <c:v>Seychelles</c:v>
                </c:pt>
                <c:pt idx="141">
                  <c:v>Sierra Leone</c:v>
                </c:pt>
                <c:pt idx="142">
                  <c:v>Singapore</c:v>
                </c:pt>
                <c:pt idx="143">
                  <c:v>Slovakia</c:v>
                </c:pt>
                <c:pt idx="144">
                  <c:v>Slovenia</c:v>
                </c:pt>
                <c:pt idx="145">
                  <c:v>Solomon Islands</c:v>
                </c:pt>
                <c:pt idx="146">
                  <c:v>Somalia</c:v>
                </c:pt>
                <c:pt idx="147">
                  <c:v>South Africa</c:v>
                </c:pt>
                <c:pt idx="148">
                  <c:v>South Korea</c:v>
                </c:pt>
                <c:pt idx="149">
                  <c:v>South Sudan</c:v>
                </c:pt>
                <c:pt idx="150">
                  <c:v>Spain</c:v>
                </c:pt>
                <c:pt idx="151">
                  <c:v>Sri Lanka</c:v>
                </c:pt>
                <c:pt idx="152">
                  <c:v>Sudan</c:v>
                </c:pt>
                <c:pt idx="153">
                  <c:v>Suriname</c:v>
                </c:pt>
                <c:pt idx="154">
                  <c:v>Sweden</c:v>
                </c:pt>
              </c:strCache>
            </c:strRef>
          </c:cat>
          <c:val>
            <c:numRef>
              <c:f>'GSI 2023 summary data'!$D$4:$D$158</c:f>
              <c:numCache>
                <c:formatCode>0.0</c:formatCode>
                <c:ptCount val="155"/>
                <c:pt idx="0">
                  <c:v>12.9599723815918</c:v>
                </c:pt>
                <c:pt idx="1">
                  <c:v>11.813944816589361</c:v>
                </c:pt>
                <c:pt idx="2">
                  <c:v>1.922730684280396</c:v>
                </c:pt>
                <c:pt idx="3">
                  <c:v>4.1365485191345206</c:v>
                </c:pt>
                <c:pt idx="5">
                  <c:v>4.1787476539611816</c:v>
                </c:pt>
                <c:pt idx="6">
                  <c:v>8.9382743835449219</c:v>
                </c:pt>
                <c:pt idx="7">
                  <c:v>1.6095390319824221</c:v>
                </c:pt>
                <c:pt idx="8">
                  <c:v>1.855276346206665</c:v>
                </c:pt>
                <c:pt idx="9">
                  <c:v>10.561789512634279</c:v>
                </c:pt>
                <c:pt idx="11">
                  <c:v>6.7363373851304793</c:v>
                </c:pt>
                <c:pt idx="12">
                  <c:v>7.0562992095947266</c:v>
                </c:pt>
                <c:pt idx="14">
                  <c:v>11.34423828125</c:v>
                </c:pt>
                <c:pt idx="15">
                  <c:v>0.97103184461593628</c:v>
                </c:pt>
                <c:pt idx="17">
                  <c:v>3.0427854061126709</c:v>
                </c:pt>
                <c:pt idx="18">
                  <c:v>7.1523995399475098</c:v>
                </c:pt>
                <c:pt idx="19">
                  <c:v>10.087942123413089</c:v>
                </c:pt>
                <c:pt idx="20">
                  <c:v>1.8428552150726321</c:v>
                </c:pt>
                <c:pt idx="21">
                  <c:v>4.954716682434082</c:v>
                </c:pt>
                <c:pt idx="23">
                  <c:v>8.4842157363891602</c:v>
                </c:pt>
                <c:pt idx="24">
                  <c:v>3.7013916969299321</c:v>
                </c:pt>
                <c:pt idx="25">
                  <c:v>7.5060715675354004</c:v>
                </c:pt>
                <c:pt idx="26">
                  <c:v>4.9826292991638184</c:v>
                </c:pt>
                <c:pt idx="27">
                  <c:v>5.8461923599243164</c:v>
                </c:pt>
                <c:pt idx="28">
                  <c:v>1.82606041431427</c:v>
                </c:pt>
                <c:pt idx="30">
                  <c:v>5.2473850250244141</c:v>
                </c:pt>
                <c:pt idx="31">
                  <c:v>5.881432056427002</c:v>
                </c:pt>
                <c:pt idx="32">
                  <c:v>3.1733758449554439</c:v>
                </c:pt>
                <c:pt idx="33">
                  <c:v>4.0098066329956046</c:v>
                </c:pt>
                <c:pt idx="34">
                  <c:v>7.8080353736877441</c:v>
                </c:pt>
                <c:pt idx="35">
                  <c:v>3.1939973831176758</c:v>
                </c:pt>
                <c:pt idx="36">
                  <c:v>7.3120203018188477</c:v>
                </c:pt>
                <c:pt idx="37">
                  <c:v>5.2431674003601074</c:v>
                </c:pt>
                <c:pt idx="38">
                  <c:v>5.4061322212219238</c:v>
                </c:pt>
                <c:pt idx="39">
                  <c:v>8.0444421768188477</c:v>
                </c:pt>
                <c:pt idx="40">
                  <c:v>4.2401094436645508</c:v>
                </c:pt>
                <c:pt idx="41">
                  <c:v>4.5472292900085449</c:v>
                </c:pt>
                <c:pt idx="42">
                  <c:v>0.64204007387161255</c:v>
                </c:pt>
                <c:pt idx="43">
                  <c:v>7.1356101036071777</c:v>
                </c:pt>
                <c:pt idx="44">
                  <c:v>6.6326408386230469</c:v>
                </c:pt>
                <c:pt idx="45">
                  <c:v>7.6345400810241699</c:v>
                </c:pt>
                <c:pt idx="46">
                  <c:v>4.315521240234375</c:v>
                </c:pt>
                <c:pt idx="47">
                  <c:v>8.0829763412475586</c:v>
                </c:pt>
                <c:pt idx="48">
                  <c:v>7.8120379447937012</c:v>
                </c:pt>
                <c:pt idx="49">
                  <c:v>90.284866333007812</c:v>
                </c:pt>
                <c:pt idx="50">
                  <c:v>4.1133513450622559</c:v>
                </c:pt>
                <c:pt idx="51">
                  <c:v>3.6043319702148442</c:v>
                </c:pt>
                <c:pt idx="52">
                  <c:v>6.3195614814758301</c:v>
                </c:pt>
                <c:pt idx="54">
                  <c:v>1.4125709533691411</c:v>
                </c:pt>
                <c:pt idx="55">
                  <c:v>2.0612716674804692</c:v>
                </c:pt>
                <c:pt idx="56">
                  <c:v>7.6091694831848136</c:v>
                </c:pt>
                <c:pt idx="57">
                  <c:v>6.5460033416748047</c:v>
                </c:pt>
                <c:pt idx="58">
                  <c:v>7.7936620712280273</c:v>
                </c:pt>
                <c:pt idx="59">
                  <c:v>0.56499791145324707</c:v>
                </c:pt>
                <c:pt idx="60">
                  <c:v>2.9325580596923828</c:v>
                </c:pt>
                <c:pt idx="61">
                  <c:v>6.3680648803710938</c:v>
                </c:pt>
                <c:pt idx="62">
                  <c:v>7.8207359313964844</c:v>
                </c:pt>
                <c:pt idx="63">
                  <c:v>4.0234532356262207</c:v>
                </c:pt>
                <c:pt idx="64">
                  <c:v>4.4955711364746094</c:v>
                </c:pt>
                <c:pt idx="65">
                  <c:v>4.188868522644043</c:v>
                </c:pt>
                <c:pt idx="66">
                  <c:v>8.2179908752441406</c:v>
                </c:pt>
                <c:pt idx="67">
                  <c:v>6.95623779296875</c:v>
                </c:pt>
                <c:pt idx="68">
                  <c:v>2.762860774993896</c:v>
                </c:pt>
                <c:pt idx="69">
                  <c:v>6.5651717185974121</c:v>
                </c:pt>
                <c:pt idx="71">
                  <c:v>8.0072460174560547</c:v>
                </c:pt>
                <c:pt idx="72">
                  <c:v>6.7028322219848633</c:v>
                </c:pt>
                <c:pt idx="73">
                  <c:v>7.1043071746826172</c:v>
                </c:pt>
                <c:pt idx="74">
                  <c:v>5.4922622673397301</c:v>
                </c:pt>
                <c:pt idx="75">
                  <c:v>1.1019912958145139</c:v>
                </c:pt>
                <c:pt idx="76">
                  <c:v>3.792859554290771</c:v>
                </c:pt>
                <c:pt idx="77">
                  <c:v>3.26297926902771</c:v>
                </c:pt>
                <c:pt idx="78">
                  <c:v>7.2874741554260254</c:v>
                </c:pt>
                <c:pt idx="79">
                  <c:v>1.1408095359802251</c:v>
                </c:pt>
                <c:pt idx="80">
                  <c:v>10.005855967217204</c:v>
                </c:pt>
                <c:pt idx="81">
                  <c:v>11.06179714202881</c:v>
                </c:pt>
                <c:pt idx="82">
                  <c:v>5.0034627914428711</c:v>
                </c:pt>
                <c:pt idx="83">
                  <c:v>8.0219430923461914</c:v>
                </c:pt>
                <c:pt idx="84">
                  <c:v>12.959253188009185</c:v>
                </c:pt>
                <c:pt idx="85">
                  <c:v>8.7255067825317383</c:v>
                </c:pt>
                <c:pt idx="86">
                  <c:v>5.1618075370788574</c:v>
                </c:pt>
                <c:pt idx="87">
                  <c:v>3.378555059432983</c:v>
                </c:pt>
                <c:pt idx="88">
                  <c:v>7.5672814297887054</c:v>
                </c:pt>
                <c:pt idx="89">
                  <c:v>1.6469483375549321</c:v>
                </c:pt>
                <c:pt idx="90">
                  <c:v>3.14580249786377</c:v>
                </c:pt>
                <c:pt idx="91">
                  <c:v>6.8216671943664551</c:v>
                </c:pt>
                <c:pt idx="93">
                  <c:v>6.0859842300415039</c:v>
                </c:pt>
                <c:pt idx="95">
                  <c:v>4.5727553367614746</c:v>
                </c:pt>
                <c:pt idx="96">
                  <c:v>4.8654842376708984</c:v>
                </c:pt>
                <c:pt idx="97">
                  <c:v>6.2550435066223136</c:v>
                </c:pt>
                <c:pt idx="99">
                  <c:v>5.2330904006958008</c:v>
                </c:pt>
                <c:pt idx="101">
                  <c:v>32.015483856201172</c:v>
                </c:pt>
                <c:pt idx="102">
                  <c:v>1.5071233510971069</c:v>
                </c:pt>
                <c:pt idx="103">
                  <c:v>6.5893306732177734</c:v>
                </c:pt>
                <c:pt idx="104">
                  <c:v>9.4740686416625977</c:v>
                </c:pt>
                <c:pt idx="105">
                  <c:v>4.044466495513916</c:v>
                </c:pt>
                <c:pt idx="107">
                  <c:v>2.2922830581665039</c:v>
                </c:pt>
                <c:pt idx="108">
                  <c:v>2.974953413009644</c:v>
                </c:pt>
                <c:pt idx="109">
                  <c:v>12.079667091369631</c:v>
                </c:pt>
                <c:pt idx="110">
                  <c:v>2.3513214588165279</c:v>
                </c:pt>
                <c:pt idx="111">
                  <c:v>3.3220434188842769</c:v>
                </c:pt>
                <c:pt idx="112">
                  <c:v>0.56841355562210083</c:v>
                </c:pt>
                <c:pt idx="113">
                  <c:v>1.611743211746216</c:v>
                </c:pt>
                <c:pt idx="114">
                  <c:v>7.3434171676635742</c:v>
                </c:pt>
                <c:pt idx="115">
                  <c:v>4.6451253890991211</c:v>
                </c:pt>
                <c:pt idx="116">
                  <c:v>7.8147635459899902</c:v>
                </c:pt>
                <c:pt idx="117">
                  <c:v>104.6</c:v>
                </c:pt>
                <c:pt idx="118">
                  <c:v>12.602495193481451</c:v>
                </c:pt>
                <c:pt idx="119">
                  <c:v>0.51513570547103882</c:v>
                </c:pt>
                <c:pt idx="120">
                  <c:v>6.5004955358003986</c:v>
                </c:pt>
                <c:pt idx="121">
                  <c:v>10.63333225250244</c:v>
                </c:pt>
                <c:pt idx="123">
                  <c:v>4.6619625091552734</c:v>
                </c:pt>
                <c:pt idx="124">
                  <c:v>10.346175193786619</c:v>
                </c:pt>
                <c:pt idx="125">
                  <c:v>6.4171395301818848</c:v>
                </c:pt>
                <c:pt idx="126">
                  <c:v>7.0985183715820312</c:v>
                </c:pt>
                <c:pt idx="127">
                  <c:v>7.8424558639526367</c:v>
                </c:pt>
                <c:pt idx="128">
                  <c:v>5.5102720260620117</c:v>
                </c:pt>
                <c:pt idx="129">
                  <c:v>3.8138153553009029</c:v>
                </c:pt>
                <c:pt idx="130">
                  <c:v>6.8045035628270476</c:v>
                </c:pt>
                <c:pt idx="131">
                  <c:v>7.990757942199707</c:v>
                </c:pt>
                <c:pt idx="132">
                  <c:v>7.5499615669250488</c:v>
                </c:pt>
                <c:pt idx="133">
                  <c:v>13.015791893005369</c:v>
                </c:pt>
                <c:pt idx="134">
                  <c:v>4.2523036003112793</c:v>
                </c:pt>
                <c:pt idx="137">
                  <c:v>21.261520559411871</c:v>
                </c:pt>
                <c:pt idx="138">
                  <c:v>2.9419021606445308</c:v>
                </c:pt>
                <c:pt idx="139">
                  <c:v>7.0155296325683594</c:v>
                </c:pt>
                <c:pt idx="141">
                  <c:v>3.4022395610809331</c:v>
                </c:pt>
                <c:pt idx="142">
                  <c:v>2.1335029602050781</c:v>
                </c:pt>
                <c:pt idx="143">
                  <c:v>7.6514058113098136</c:v>
                </c:pt>
                <c:pt idx="144">
                  <c:v>4.448514461517334</c:v>
                </c:pt>
                <c:pt idx="146">
                  <c:v>6.1732912063598633</c:v>
                </c:pt>
                <c:pt idx="147">
                  <c:v>2.6624982357025151</c:v>
                </c:pt>
                <c:pt idx="148">
                  <c:v>3.502935409545898</c:v>
                </c:pt>
                <c:pt idx="149">
                  <c:v>10.29315185546875</c:v>
                </c:pt>
                <c:pt idx="150">
                  <c:v>2.312372207641602</c:v>
                </c:pt>
                <c:pt idx="151">
                  <c:v>6.4705958366394043</c:v>
                </c:pt>
                <c:pt idx="152">
                  <c:v>3.9744329452514648</c:v>
                </c:pt>
                <c:pt idx="154">
                  <c:v>0.56934875249862671</c:v>
                </c:pt>
              </c:numCache>
            </c:numRef>
          </c:val>
          <c:extLst>
            <c:ext xmlns:c16="http://schemas.microsoft.com/office/drawing/2014/chart" uri="{C3380CC4-5D6E-409C-BE32-E72D297353CC}">
              <c16:uniqueId val="{00000000-76E4-4B04-A46B-8472197D475B}"/>
            </c:ext>
          </c:extLst>
        </c:ser>
        <c:dLbls>
          <c:showLegendKey val="0"/>
          <c:showVal val="0"/>
          <c:showCatName val="0"/>
          <c:showSerName val="0"/>
          <c:showPercent val="0"/>
          <c:showBubbleSize val="0"/>
        </c:dLbls>
        <c:gapWidth val="219"/>
        <c:overlap val="-27"/>
        <c:axId val="504475504"/>
        <c:axId val="504480544"/>
      </c:barChart>
      <c:catAx>
        <c:axId val="5044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80544"/>
        <c:crosses val="autoZero"/>
        <c:auto val="1"/>
        <c:lblAlgn val="ctr"/>
        <c:lblOffset val="100"/>
        <c:noMultiLvlLbl val="0"/>
      </c:catAx>
      <c:valAx>
        <c:axId val="504480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[1]Analysis!$CE$10:$CJ$10</c:f>
              <c:strCache>
                <c:ptCount val="6"/>
                <c:pt idx="0">
                  <c:v>Supply chain wages disclosure</c:v>
                </c:pt>
                <c:pt idx="1">
                  <c:v>Responds to modern slavery risks associated with COVID-19</c:v>
                </c:pt>
                <c:pt idx="2">
                  <c:v>Restricts sourcing from high-risk countries/manufacturing hubs</c:v>
                </c:pt>
                <c:pt idx="3">
                  <c:v>Employee dialogue </c:v>
                </c:pt>
                <c:pt idx="4">
                  <c:v>Industry collaborations</c:v>
                </c:pt>
                <c:pt idx="5">
                  <c:v>No sector specific disclosure</c:v>
                </c:pt>
              </c:strCache>
            </c:strRef>
          </c:cat>
          <c:val>
            <c:numRef>
              <c:f>[1]Analysis!$CE$12:$CJ$12</c:f>
              <c:numCache>
                <c:formatCode>General</c:formatCode>
                <c:ptCount val="6"/>
                <c:pt idx="0">
                  <c:v>0.28865979381443296</c:v>
                </c:pt>
                <c:pt idx="1">
                  <c:v>0.42268041237113402</c:v>
                </c:pt>
                <c:pt idx="2">
                  <c:v>0.30927835051546393</c:v>
                </c:pt>
                <c:pt idx="3">
                  <c:v>0.4845360824742268</c:v>
                </c:pt>
                <c:pt idx="4">
                  <c:v>0.67010309278350511</c:v>
                </c:pt>
                <c:pt idx="5">
                  <c:v>0.19587628865979381</c:v>
                </c:pt>
              </c:numCache>
            </c:numRef>
          </c:val>
          <c:extLst>
            <c:ext xmlns:c16="http://schemas.microsoft.com/office/drawing/2014/chart" uri="{C3380CC4-5D6E-409C-BE32-E72D297353CC}">
              <c16:uniqueId val="{00000000-C199-405A-812C-66C7D9FDCECC}"/>
            </c:ext>
          </c:extLst>
        </c:ser>
        <c:dLbls>
          <c:dLblPos val="outEnd"/>
          <c:showLegendKey val="0"/>
          <c:showVal val="1"/>
          <c:showCatName val="0"/>
          <c:showSerName val="0"/>
          <c:showPercent val="0"/>
          <c:showBubbleSize val="0"/>
        </c:dLbls>
        <c:gapWidth val="182"/>
        <c:axId val="697597456"/>
        <c:axId val="704587216"/>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[1]Analysis!$CE$10:$CJ$10</c15:sqref>
                        </c15:formulaRef>
                      </c:ext>
                    </c:extLst>
                    <c:strCache>
                      <c:ptCount val="6"/>
                      <c:pt idx="0">
                        <c:v>Supply chain wages disclosure</c:v>
                      </c:pt>
                      <c:pt idx="1">
                        <c:v>Responds to modern slavery risks associated with COVID-19</c:v>
                      </c:pt>
                      <c:pt idx="2">
                        <c:v>Restricts sourcing from high-risk countries/manufacturing hubs</c:v>
                      </c:pt>
                      <c:pt idx="3">
                        <c:v>Employee dialogue </c:v>
                      </c:pt>
                      <c:pt idx="4">
                        <c:v>Industry collaborations</c:v>
                      </c:pt>
                      <c:pt idx="5">
                        <c:v>No sector specific disclosure</c:v>
                      </c:pt>
                    </c:strCache>
                  </c:strRef>
                </c:cat>
                <c:val>
                  <c:numRef>
                    <c:extLst>
                      <c:ext uri="{02D57815-91ED-43cb-92C2-25804820EDAC}">
                        <c15:formulaRef>
                          <c15:sqref>[1]Analysis!$CE$11:$CJ$11</c15:sqref>
                        </c15:formulaRef>
                      </c:ext>
                    </c:extLst>
                    <c:numCache>
                      <c:formatCode>General</c:formatCode>
                      <c:ptCount val="6"/>
                      <c:pt idx="0">
                        <c:v>28</c:v>
                      </c:pt>
                      <c:pt idx="1">
                        <c:v>41</c:v>
                      </c:pt>
                      <c:pt idx="2">
                        <c:v>30</c:v>
                      </c:pt>
                      <c:pt idx="3">
                        <c:v>47</c:v>
                      </c:pt>
                      <c:pt idx="4">
                        <c:v>65</c:v>
                      </c:pt>
                      <c:pt idx="5">
                        <c:v>19</c:v>
                      </c:pt>
                    </c:numCache>
                  </c:numRef>
                </c:val>
                <c:extLst>
                  <c:ext xmlns:c16="http://schemas.microsoft.com/office/drawing/2014/chart" uri="{C3380CC4-5D6E-409C-BE32-E72D297353CC}">
                    <c16:uniqueId val="{00000001-C199-405A-812C-66C7D9FDCECC}"/>
                  </c:ext>
                </c:extLst>
              </c15:ser>
            </c15:filteredBarSeries>
          </c:ext>
        </c:extLst>
      </c:barChart>
      <c:catAx>
        <c:axId val="697597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87216"/>
        <c:crosses val="autoZero"/>
        <c:auto val="1"/>
        <c:lblAlgn val="ctr"/>
        <c:lblOffset val="100"/>
        <c:noMultiLvlLbl val="0"/>
      </c:catAx>
      <c:valAx>
        <c:axId val="704587216"/>
        <c:scaling>
          <c:orientation val="minMax"/>
        </c:scaling>
        <c:delete val="1"/>
        <c:axPos val="b"/>
        <c:numFmt formatCode="General" sourceLinked="1"/>
        <c:majorTickMark val="out"/>
        <c:minorTickMark val="none"/>
        <c:tickLblPos val="nextTo"/>
        <c:crossAx val="69759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xdr:col>
      <xdr:colOff>1654285</xdr:colOff>
      <xdr:row>0</xdr:row>
      <xdr:rowOff>0</xdr:rowOff>
    </xdr:from>
    <xdr:to>
      <xdr:col>1</xdr:col>
      <xdr:colOff>5124450</xdr:colOff>
      <xdr:row>8</xdr:row>
      <xdr:rowOff>19050</xdr:rowOff>
    </xdr:to>
    <xdr:pic>
      <xdr:nvPicPr>
        <xdr:cNvPr id="2" name="Picture 1">
          <a:extLst>
            <a:ext uri="{FF2B5EF4-FFF2-40B4-BE49-F238E27FC236}">
              <a16:creationId xmlns:a16="http://schemas.microsoft.com/office/drawing/2014/main" id="{0F9E2439-0951-4206-8CFA-EFACC289E6A6}"/>
            </a:ext>
          </a:extLst>
        </xdr:cNvPr>
        <xdr:cNvPicPr>
          <a:picLocks noChangeAspect="1"/>
        </xdr:cNvPicPr>
      </xdr:nvPicPr>
      <xdr:blipFill>
        <a:blip xmlns:r="http://schemas.openxmlformats.org/officeDocument/2006/relationships" r:embed="rId1"/>
        <a:stretch>
          <a:fillRect/>
        </a:stretch>
      </xdr:blipFill>
      <xdr:spPr>
        <a:xfrm>
          <a:off x="3540235" y="0"/>
          <a:ext cx="3470165" cy="1543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2795945</xdr:colOff>
      <xdr:row>1</xdr:row>
      <xdr:rowOff>0</xdr:rowOff>
    </xdr:to>
    <xdr:pic>
      <xdr:nvPicPr>
        <xdr:cNvPr id="2" name="Picture 1">
          <a:extLst>
            <a:ext uri="{FF2B5EF4-FFF2-40B4-BE49-F238E27FC236}">
              <a16:creationId xmlns:a16="http://schemas.microsoft.com/office/drawing/2014/main" id="{4E82B50D-8702-4026-A05B-D251280153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2795945</xdr:colOff>
      <xdr:row>1</xdr:row>
      <xdr:rowOff>0</xdr:rowOff>
    </xdr:to>
    <xdr:pic>
      <xdr:nvPicPr>
        <xdr:cNvPr id="3" name="Picture 2">
          <a:extLst>
            <a:ext uri="{FF2B5EF4-FFF2-40B4-BE49-F238E27FC236}">
              <a16:creationId xmlns:a16="http://schemas.microsoft.com/office/drawing/2014/main" id="{9F8FAFA9-4897-499E-A412-0CE7A45600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232064</xdr:colOff>
      <xdr:row>1</xdr:row>
      <xdr:rowOff>50475</xdr:rowOff>
    </xdr:to>
    <xdr:pic>
      <xdr:nvPicPr>
        <xdr:cNvPr id="2" name="Picture 1">
          <a:extLst>
            <a:ext uri="{FF2B5EF4-FFF2-40B4-BE49-F238E27FC236}">
              <a16:creationId xmlns:a16="http://schemas.microsoft.com/office/drawing/2014/main" id="{B9EB78D4-DD30-497A-A09B-1B2C85B498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203864" cy="144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1182090</xdr:colOff>
      <xdr:row>0</xdr:row>
      <xdr:rowOff>1323975</xdr:rowOff>
    </xdr:to>
    <xdr:pic>
      <xdr:nvPicPr>
        <xdr:cNvPr id="3" name="Picture 2">
          <a:extLst>
            <a:ext uri="{FF2B5EF4-FFF2-40B4-BE49-F238E27FC236}">
              <a16:creationId xmlns:a16="http://schemas.microsoft.com/office/drawing/2014/main" id="{B1FF0692-737E-479C-B5CD-21FC48652D0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4421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1381125</xdr:colOff>
      <xdr:row>0</xdr:row>
      <xdr:rowOff>1285875</xdr:rowOff>
    </xdr:to>
    <xdr:pic>
      <xdr:nvPicPr>
        <xdr:cNvPr id="3" name="Picture 1">
          <a:extLst>
            <a:ext uri="{FF2B5EF4-FFF2-40B4-BE49-F238E27FC236}">
              <a16:creationId xmlns:a16="http://schemas.microsoft.com/office/drawing/2014/main" id="{9527C37D-5A36-4C90-8016-8F20EF3D80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67025"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590549</xdr:colOff>
      <xdr:row>0</xdr:row>
      <xdr:rowOff>1439602</xdr:rowOff>
    </xdr:to>
    <xdr:pic>
      <xdr:nvPicPr>
        <xdr:cNvPr id="3" name="Picture 1">
          <a:extLst>
            <a:ext uri="{FF2B5EF4-FFF2-40B4-BE49-F238E27FC236}">
              <a16:creationId xmlns:a16="http://schemas.microsoft.com/office/drawing/2014/main" id="{23485FF9-A6F2-40F8-88A7-29C2647620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209924" cy="1439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312736</xdr:colOff>
      <xdr:row>14</xdr:row>
      <xdr:rowOff>66675</xdr:rowOff>
    </xdr:from>
    <xdr:to>
      <xdr:col>45</xdr:col>
      <xdr:colOff>219075</xdr:colOff>
      <xdr:row>55</xdr:row>
      <xdr:rowOff>66675</xdr:rowOff>
    </xdr:to>
    <xdr:graphicFrame macro="">
      <xdr:nvGraphicFramePr>
        <xdr:cNvPr id="2" name="Chart 1">
          <a:extLst>
            <a:ext uri="{FF2B5EF4-FFF2-40B4-BE49-F238E27FC236}">
              <a16:creationId xmlns:a16="http://schemas.microsoft.com/office/drawing/2014/main" id="{E9C9131B-1C01-3278-ED86-E3A4E4D1E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654843</xdr:colOff>
      <xdr:row>0</xdr:row>
      <xdr:rowOff>1240363</xdr:rowOff>
    </xdr:to>
    <xdr:pic>
      <xdr:nvPicPr>
        <xdr:cNvPr id="5" name="Picture 4">
          <a:extLst>
            <a:ext uri="{FF2B5EF4-FFF2-40B4-BE49-F238E27FC236}">
              <a16:creationId xmlns:a16="http://schemas.microsoft.com/office/drawing/2014/main" id="{19BF24F9-B5DA-4331-9E7A-BAFCF85D3FC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58281" cy="1240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0</xdr:row>
      <xdr:rowOff>1315319</xdr:rowOff>
    </xdr:to>
    <xdr:pic>
      <xdr:nvPicPr>
        <xdr:cNvPr id="3" name="Picture 2">
          <a:extLst>
            <a:ext uri="{FF2B5EF4-FFF2-40B4-BE49-F238E27FC236}">
              <a16:creationId xmlns:a16="http://schemas.microsoft.com/office/drawing/2014/main" id="{DB18573C-380A-4B06-8D41-D4A5BC0964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924175" cy="1315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857250</xdr:colOff>
      <xdr:row>0</xdr:row>
      <xdr:rowOff>1257300</xdr:rowOff>
    </xdr:to>
    <xdr:pic>
      <xdr:nvPicPr>
        <xdr:cNvPr id="4" name="Picture 1">
          <a:extLst>
            <a:ext uri="{FF2B5EF4-FFF2-40B4-BE49-F238E27FC236}">
              <a16:creationId xmlns:a16="http://schemas.microsoft.com/office/drawing/2014/main" id="{80393739-B609-410A-8E56-C784CC694BFB}"/>
            </a:ext>
            <a:ext uri="{147F2762-F138-4A5C-976F-8EAC2B608ADB}">
              <a16:predDERef xmlns:a16="http://schemas.microsoft.com/office/drawing/2014/main" pred="{DB18573C-380A-4B06-8D41-D4A5BC0964B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9082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252770</xdr:colOff>
      <xdr:row>1</xdr:row>
      <xdr:rowOff>19050</xdr:rowOff>
    </xdr:to>
    <xdr:pic>
      <xdr:nvPicPr>
        <xdr:cNvPr id="2" name="Picture 1">
          <a:extLst>
            <a:ext uri="{FF2B5EF4-FFF2-40B4-BE49-F238E27FC236}">
              <a16:creationId xmlns:a16="http://schemas.microsoft.com/office/drawing/2014/main" id="{112690E6-20EC-475A-B283-190F0470A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1300520</xdr:colOff>
      <xdr:row>0</xdr:row>
      <xdr:rowOff>1257300</xdr:rowOff>
    </xdr:to>
    <xdr:pic>
      <xdr:nvPicPr>
        <xdr:cNvPr id="2" name="Picture 1">
          <a:extLst>
            <a:ext uri="{FF2B5EF4-FFF2-40B4-BE49-F238E27FC236}">
              <a16:creationId xmlns:a16="http://schemas.microsoft.com/office/drawing/2014/main" id="{6AC7B39F-1E17-40A6-8332-599480B586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1300520</xdr:colOff>
      <xdr:row>1</xdr:row>
      <xdr:rowOff>0</xdr:rowOff>
    </xdr:to>
    <xdr:pic>
      <xdr:nvPicPr>
        <xdr:cNvPr id="2" name="Picture 1">
          <a:extLst>
            <a:ext uri="{FF2B5EF4-FFF2-40B4-BE49-F238E27FC236}">
              <a16:creationId xmlns:a16="http://schemas.microsoft.com/office/drawing/2014/main" id="{372D9F25-D9B0-468C-AFE0-0A03DA2B01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2795945</xdr:colOff>
      <xdr:row>1</xdr:row>
      <xdr:rowOff>9525</xdr:rowOff>
    </xdr:to>
    <xdr:pic>
      <xdr:nvPicPr>
        <xdr:cNvPr id="2" name="Picture 1">
          <a:extLst>
            <a:ext uri="{FF2B5EF4-FFF2-40B4-BE49-F238E27FC236}">
              <a16:creationId xmlns:a16="http://schemas.microsoft.com/office/drawing/2014/main" id="{546B3CFB-FF35-400B-A52F-BB3793F439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88</xdr:col>
      <xdr:colOff>766884</xdr:colOff>
      <xdr:row>11</xdr:row>
      <xdr:rowOff>273543</xdr:rowOff>
    </xdr:from>
    <xdr:to>
      <xdr:col>90</xdr:col>
      <xdr:colOff>503115</xdr:colOff>
      <xdr:row>20</xdr:row>
      <xdr:rowOff>32243</xdr:rowOff>
    </xdr:to>
    <xdr:graphicFrame macro="">
      <xdr:nvGraphicFramePr>
        <xdr:cNvPr id="3" name="Chart 2">
          <a:extLst>
            <a:ext uri="{FF2B5EF4-FFF2-40B4-BE49-F238E27FC236}">
              <a16:creationId xmlns:a16="http://schemas.microsoft.com/office/drawing/2014/main" id="{FB9BD44E-4975-4B6B-9DE3-404F17FF1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2795945</xdr:colOff>
      <xdr:row>0</xdr:row>
      <xdr:rowOff>1257300</xdr:rowOff>
    </xdr:to>
    <xdr:pic>
      <xdr:nvPicPr>
        <xdr:cNvPr id="4" name="Picture 3">
          <a:extLst>
            <a:ext uri="{FF2B5EF4-FFF2-40B4-BE49-F238E27FC236}">
              <a16:creationId xmlns:a16="http://schemas.microsoft.com/office/drawing/2014/main" id="{E156C0E6-1013-4251-8542-A2BFF243EA8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2795945</xdr:colOff>
      <xdr:row>1</xdr:row>
      <xdr:rowOff>9525</xdr:rowOff>
    </xdr:to>
    <xdr:pic>
      <xdr:nvPicPr>
        <xdr:cNvPr id="2" name="Picture 1">
          <a:extLst>
            <a:ext uri="{FF2B5EF4-FFF2-40B4-BE49-F238E27FC236}">
              <a16:creationId xmlns:a16="http://schemas.microsoft.com/office/drawing/2014/main" id="{2311F03F-2112-44A0-91A9-03A19CF203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nderoofoundationtrust-my.sharepoint.com/sites/wf/edms/Projects/GSI/GSI%202022/8.%20Data/MSA%20Garment%20Analysis_01.03.2023_a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inderoofoundationtrust-my.sharepoint.com/sites/wf/edms/Projects/MSA%20statements/Beyond%20Compliance/2020-2021%20Financial%20sector/3.%20Data%20analysis/MSA%20Asset%20Managers%20Data_11032021_final%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ort Apparel 28.02.2023"/>
      <sheetName val="WR Data Export 28.02"/>
      <sheetName val="Value_ID"/>
      <sheetName val="Numeric Pivot table"/>
      <sheetName val="Full Dataset Transposed"/>
      <sheetName val="Most Recent Statements"/>
      <sheetName val="Analysis"/>
      <sheetName val="public link export"/>
      <sheetName val="Notes"/>
    </sheetNames>
    <sheetDataSet>
      <sheetData sheetId="0"/>
      <sheetData sheetId="1"/>
      <sheetData sheetId="2"/>
      <sheetData sheetId="3"/>
      <sheetData sheetId="4"/>
      <sheetData sheetId="5"/>
      <sheetData sheetId="6">
        <row r="10">
          <cell r="CE10" t="str">
            <v>Supply chain wages disclosure</v>
          </cell>
          <cell r="CF10" t="str">
            <v>Responds to modern slavery risks associated with COVID-19</v>
          </cell>
          <cell r="CG10" t="str">
            <v>Restricts sourcing from high-risk countries/manufacturing hubs</v>
          </cell>
          <cell r="CH10" t="str">
            <v xml:space="preserve">Employee dialogue </v>
          </cell>
          <cell r="CI10" t="str">
            <v>Industry collaborations</v>
          </cell>
          <cell r="CJ10" t="str">
            <v>No sector specific disclosure</v>
          </cell>
        </row>
        <row r="11">
          <cell r="CE11">
            <v>28</v>
          </cell>
          <cell r="CF11">
            <v>41</v>
          </cell>
          <cell r="CG11">
            <v>30</v>
          </cell>
          <cell r="CH11">
            <v>47</v>
          </cell>
          <cell r="CI11">
            <v>65</v>
          </cell>
          <cell r="CJ11">
            <v>19</v>
          </cell>
        </row>
        <row r="12">
          <cell r="CE12">
            <v>0.28865979381443296</v>
          </cell>
          <cell r="CF12">
            <v>0.42268041237113402</v>
          </cell>
          <cell r="CG12">
            <v>0.30927835051546393</v>
          </cell>
          <cell r="CH12">
            <v>0.4845360824742268</v>
          </cell>
          <cell r="CI12">
            <v>0.67010309278350511</v>
          </cell>
          <cell r="CJ12">
            <v>0.19587628865979381</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R Data Export 18.01"/>
      <sheetName val="Value_ID"/>
      <sheetName val="Numeric Pivot table"/>
      <sheetName val="Full Dataset Transposed"/>
      <sheetName val="Most Recent Statements"/>
      <sheetName val="Sector Specific Research"/>
      <sheetName val="Entity Coverage"/>
      <sheetName val="Analysis"/>
    </sheetNames>
    <sheetDataSet>
      <sheetData sheetId="0"/>
      <sheetData sheetId="1"/>
      <sheetData sheetId="2"/>
      <sheetData sheetId="3"/>
      <sheetData sheetId="4">
        <row r="3">
          <cell r="A3" t="str">
            <v>Berkshire Hathaway</v>
          </cell>
          <cell r="B3">
            <v>2018</v>
          </cell>
          <cell r="C3" t="str">
            <v>Yes - UK Modern Slavery Act</v>
          </cell>
          <cell r="D3" t="str">
            <v>Yes</v>
          </cell>
          <cell r="E3" t="str">
            <v>No</v>
          </cell>
          <cell r="F3" t="str">
            <v>Signed by CEO</v>
          </cell>
          <cell r="G3" t="str">
            <v>Approved by Board</v>
          </cell>
          <cell r="H3" t="str">
            <v>Yes</v>
          </cell>
          <cell r="I3" t="str">
            <v>No</v>
          </cell>
          <cell r="J3" t="str">
            <v>Suppliers comply with laws and company’s policies (direct / tier 1), Prohibit use of forced labour (direct / tier 1)</v>
          </cell>
          <cell r="K3" t="str">
            <v>Risk-based questionnaires</v>
          </cell>
          <cell r="L3" t="str">
            <v>No</v>
          </cell>
          <cell r="M3" t="str">
            <v>Audits of suppliers (self- reporting)</v>
          </cell>
          <cell r="N3" t="str">
            <v>No</v>
          </cell>
          <cell r="O3" t="str">
            <v>No</v>
          </cell>
          <cell r="P3" t="str">
            <v>No</v>
          </cell>
          <cell r="Q3" t="str">
            <v>No</v>
          </cell>
          <cell r="R3" t="str">
            <v>No</v>
          </cell>
          <cell r="S3" t="str">
            <v>No</v>
          </cell>
          <cell r="T3" t="str">
            <v>No</v>
          </cell>
        </row>
        <row r="4">
          <cell r="A4" t="str">
            <v>Sumitomo Mitsui Financial</v>
          </cell>
          <cell r="B4">
            <v>2019</v>
          </cell>
          <cell r="C4" t="str">
            <v>Yes - UK Modern Slavery Act</v>
          </cell>
          <cell r="D4" t="str">
            <v>Yes</v>
          </cell>
          <cell r="E4" t="str">
            <v>Yes</v>
          </cell>
          <cell r="F4" t="str">
            <v>Signed by Director</v>
          </cell>
          <cell r="G4" t="str">
            <v>Approved by Board</v>
          </cell>
          <cell r="H4" t="str">
            <v>Yes</v>
          </cell>
          <cell r="I4" t="str">
            <v>No</v>
          </cell>
          <cell r="J4" t="str">
            <v>No</v>
          </cell>
          <cell r="K4" t="str">
            <v>Conducting research</v>
          </cell>
          <cell r="L4" t="str">
            <v>No</v>
          </cell>
          <cell r="M4" t="str">
            <v>No</v>
          </cell>
          <cell r="N4" t="str">
            <v>No</v>
          </cell>
          <cell r="O4" t="str">
            <v>No</v>
          </cell>
          <cell r="P4" t="str">
            <v>Whistleblower protection (direct employees)</v>
          </cell>
          <cell r="Q4" t="str">
            <v>Training provided - not specified</v>
          </cell>
          <cell r="R4" t="str">
            <v>No</v>
          </cell>
          <cell r="S4" t="str">
            <v>No</v>
          </cell>
          <cell r="T4" t="str">
            <v>No</v>
          </cell>
        </row>
        <row r="5">
          <cell r="A5" t="str">
            <v>Morgan Stanley</v>
          </cell>
          <cell r="B5">
            <v>2019</v>
          </cell>
          <cell r="C5" t="str">
            <v>Yes - UK Modern Slavery Act</v>
          </cell>
          <cell r="D5" t="str">
            <v>Yes</v>
          </cell>
          <cell r="E5" t="str">
            <v>Yes</v>
          </cell>
          <cell r="F5" t="str">
            <v>Signed by CEO</v>
          </cell>
          <cell r="G5" t="str">
            <v>Approved by Board</v>
          </cell>
          <cell r="H5" t="str">
            <v>No</v>
          </cell>
          <cell r="I5" t="str">
            <v>Geographical</v>
          </cell>
          <cell r="J5" t="str">
            <v>Suppliers comply with laws and company’s policies (direct / tier 1)</v>
          </cell>
          <cell r="K5" t="str">
            <v>Risk-based questionnaires, Conducting research</v>
          </cell>
          <cell r="L5" t="str">
            <v>No</v>
          </cell>
          <cell r="M5" t="str">
            <v>No</v>
          </cell>
          <cell r="N5" t="str">
            <v>No</v>
          </cell>
          <cell r="O5" t="str">
            <v>No</v>
          </cell>
          <cell r="P5" t="str">
            <v>Hotline (direct employees)</v>
          </cell>
          <cell r="Q5" t="str">
            <v>Training provided - not specified</v>
          </cell>
          <cell r="R5" t="str">
            <v>No</v>
          </cell>
          <cell r="S5" t="str">
            <v>No</v>
          </cell>
          <cell r="T5" t="str">
            <v>Yes</v>
          </cell>
        </row>
        <row r="6">
          <cell r="A6" t="str">
            <v>Legal &amp; General Group</v>
          </cell>
          <cell r="B6">
            <v>2019</v>
          </cell>
          <cell r="C6" t="str">
            <v>Yes - UK Modern Slavery Act</v>
          </cell>
          <cell r="D6" t="str">
            <v>Yes</v>
          </cell>
          <cell r="E6" t="str">
            <v>Yes</v>
          </cell>
          <cell r="F6" t="str">
            <v>Signed by CEO</v>
          </cell>
          <cell r="G6" t="str">
            <v>Approved by Board</v>
          </cell>
          <cell r="H6" t="str">
            <v>Yes</v>
          </cell>
          <cell r="I6" t="str">
            <v>No</v>
          </cell>
          <cell r="J6" t="str">
            <v>In Development, Prohibit use of forced labour (direct / tier 1)</v>
          </cell>
          <cell r="K6" t="str">
            <v>Risk-based questionnaires, Use of risk management tool or software, Conducting research</v>
          </cell>
          <cell r="L6" t="str">
            <v>Industry, Workforce</v>
          </cell>
          <cell r="M6" t="str">
            <v>Audits of suppliers (self- reporting), On-site visits (self- reporting), In Development</v>
          </cell>
          <cell r="N6" t="str">
            <v>No</v>
          </cell>
          <cell r="O6" t="str">
            <v>In Development</v>
          </cell>
          <cell r="P6" t="str">
            <v>Hotline (direct employees), In Development (supply chain workers)</v>
          </cell>
          <cell r="Q6" t="str">
            <v>Procurement / purchasing, Suppliers, In Development</v>
          </cell>
          <cell r="R6" t="str">
            <v>In Development</v>
          </cell>
          <cell r="S6" t="str">
            <v>No</v>
          </cell>
          <cell r="T6" t="str">
            <v>Yes</v>
          </cell>
        </row>
        <row r="7">
          <cell r="A7" t="str">
            <v>Bank of New York Mellon</v>
          </cell>
          <cell r="B7">
            <v>2019</v>
          </cell>
          <cell r="C7" t="str">
            <v>Yes - UK Modern Slavery Act</v>
          </cell>
          <cell r="D7" t="str">
            <v>Yes</v>
          </cell>
          <cell r="E7" t="str">
            <v>Yes</v>
          </cell>
          <cell r="F7" t="str">
            <v>Signed by Chairman</v>
          </cell>
          <cell r="G7" t="str">
            <v>Approved by Board</v>
          </cell>
          <cell r="H7" t="str">
            <v>Yes</v>
          </cell>
          <cell r="I7" t="str">
            <v>No</v>
          </cell>
          <cell r="J7" t="str">
            <v>Suppliers comply with laws and company’s policies (direct / tier 1), Suppliers comply with laws and company’s policies (beyond tier 1), Prohibit use of forced labour (direct / tier 1), Prohibit use of forced labour (beyond tier 1), Code of conduct or supplier code includes clauses on slavery and human trafficking (direct / tier 1), Code of conduct or supplier code includes clauses on slavery and human trafficking (beyond tier 1), Prohibit use of child labour (direct / tier 1), Prohibit use of child labour (beyond tier 1), Suppliers respect labour rights (wages / freedom of association etc) (direct / tier 1), Suppliers respect labour rights (wages / freedom of association etc) (beyond tier 1)</v>
          </cell>
          <cell r="K7" t="str">
            <v>No</v>
          </cell>
          <cell r="L7" t="str">
            <v>Industry</v>
          </cell>
          <cell r="M7" t="str">
            <v>No</v>
          </cell>
          <cell r="N7" t="str">
            <v>No</v>
          </cell>
          <cell r="O7" t="str">
            <v>Cancel contracts</v>
          </cell>
          <cell r="P7" t="str">
            <v>Whistleblower protection (direct employees)</v>
          </cell>
          <cell r="Q7" t="str">
            <v>Procurement / purchasing</v>
          </cell>
          <cell r="R7" t="str">
            <v>No</v>
          </cell>
          <cell r="S7" t="str">
            <v>No</v>
          </cell>
          <cell r="T7" t="str">
            <v>Yes</v>
          </cell>
        </row>
        <row r="8">
          <cell r="A8" t="str">
            <v>BlackRock</v>
          </cell>
          <cell r="B8">
            <v>2019</v>
          </cell>
          <cell r="C8" t="str">
            <v>Yes - UK Modern Slavery Act</v>
          </cell>
          <cell r="D8" t="str">
            <v>Yes</v>
          </cell>
          <cell r="E8" t="str">
            <v>No</v>
          </cell>
          <cell r="F8" t="str">
            <v>Signed by Managing Director</v>
          </cell>
          <cell r="G8" t="str">
            <v>Approved by Board</v>
          </cell>
          <cell r="H8" t="str">
            <v>Yes</v>
          </cell>
          <cell r="I8" t="str">
            <v>No</v>
          </cell>
          <cell r="J8" t="str">
            <v>No</v>
          </cell>
          <cell r="K8" t="str">
            <v>Risk-based questionnaires, Use of risk management tool or software</v>
          </cell>
          <cell r="L8" t="str">
            <v>No</v>
          </cell>
          <cell r="M8" t="str">
            <v>No</v>
          </cell>
          <cell r="N8" t="str">
            <v>No</v>
          </cell>
          <cell r="O8" t="str">
            <v>No</v>
          </cell>
          <cell r="P8" t="str">
            <v>Hotline (direct employees)</v>
          </cell>
          <cell r="Q8" t="str">
            <v>Training provided - not specified</v>
          </cell>
          <cell r="R8" t="str">
            <v>No</v>
          </cell>
          <cell r="S8" t="str">
            <v>No</v>
          </cell>
          <cell r="T8" t="str">
            <v>No</v>
          </cell>
        </row>
        <row r="9">
          <cell r="A9" t="str">
            <v>Orix</v>
          </cell>
          <cell r="B9">
            <v>2019</v>
          </cell>
          <cell r="C9" t="str">
            <v>Yes - UK Modern Slavery Act</v>
          </cell>
          <cell r="D9" t="str">
            <v>No</v>
          </cell>
          <cell r="E9" t="str">
            <v>Yes</v>
          </cell>
          <cell r="F9" t="str">
            <v>Signed by other role</v>
          </cell>
          <cell r="G9" t="str">
            <v>Approved by Board</v>
          </cell>
          <cell r="H9" t="str">
            <v>Yes</v>
          </cell>
          <cell r="I9" t="str">
            <v>No</v>
          </cell>
          <cell r="J9" t="str">
            <v>Suppliers comply with laws and company’s policies (direct / tier 1), Prohibit use of forced labour (direct / tier 1), Code of conduct or supplier code includes clauses on slavery and human trafficking (direct / tier 1)</v>
          </cell>
          <cell r="K9" t="str">
            <v>No</v>
          </cell>
          <cell r="L9" t="str">
            <v>No</v>
          </cell>
          <cell r="M9" t="str">
            <v>No</v>
          </cell>
          <cell r="N9" t="str">
            <v>No</v>
          </cell>
          <cell r="O9" t="str">
            <v>No</v>
          </cell>
          <cell r="P9" t="str">
            <v>Whistleblower protection (direct employees)</v>
          </cell>
          <cell r="Q9" t="str">
            <v>No</v>
          </cell>
          <cell r="R9" t="str">
            <v>No</v>
          </cell>
          <cell r="S9" t="str">
            <v>No</v>
          </cell>
          <cell r="T9" t="str">
            <v>No</v>
          </cell>
        </row>
        <row r="10">
          <cell r="A10" t="str">
            <v>Aon</v>
          </cell>
          <cell r="B10">
            <v>2019</v>
          </cell>
          <cell r="C10" t="str">
            <v>Yes - UK Modern Slavery Act</v>
          </cell>
          <cell r="D10" t="str">
            <v>No</v>
          </cell>
          <cell r="E10" t="str">
            <v>No</v>
          </cell>
          <cell r="F10" t="str">
            <v>Not signed</v>
          </cell>
          <cell r="G10" t="str">
            <v>Approved by Board</v>
          </cell>
          <cell r="H10" t="str">
            <v>Yes</v>
          </cell>
          <cell r="I10" t="str">
            <v>No</v>
          </cell>
          <cell r="J10" t="str">
            <v>Suppliers comply with laws and company’s policies (direct / tier 1), Prohibit use of forced labour (direct / tier 1)</v>
          </cell>
          <cell r="K10" t="str">
            <v>No</v>
          </cell>
          <cell r="L10" t="str">
            <v>No</v>
          </cell>
          <cell r="M10" t="str">
            <v>No</v>
          </cell>
          <cell r="N10" t="str">
            <v>No</v>
          </cell>
          <cell r="O10" t="str">
            <v>Cancel contracts</v>
          </cell>
          <cell r="P10" t="str">
            <v>Hotline (direct employees), Hotline (supply chain workers)</v>
          </cell>
          <cell r="Q10" t="str">
            <v>No</v>
          </cell>
          <cell r="R10" t="str">
            <v>No</v>
          </cell>
          <cell r="S10" t="str">
            <v>No</v>
          </cell>
          <cell r="T10" t="str">
            <v>No</v>
          </cell>
        </row>
        <row r="11">
          <cell r="A11" t="str">
            <v>Voya Financial</v>
          </cell>
          <cell r="B11">
            <v>2019</v>
          </cell>
          <cell r="C11" t="str">
            <v>No - neither</v>
          </cell>
          <cell r="D11" t="str">
            <v>No</v>
          </cell>
          <cell r="E11" t="str">
            <v>No</v>
          </cell>
          <cell r="F11" t="str">
            <v>Unknown</v>
          </cell>
          <cell r="G11" t="str">
            <v>Unknown</v>
          </cell>
          <cell r="H11" t="str">
            <v>Unknown</v>
          </cell>
          <cell r="I11" t="str">
            <v>Unknown</v>
          </cell>
          <cell r="J11" t="str">
            <v>Unknown</v>
          </cell>
          <cell r="K11" t="str">
            <v>Unknown</v>
          </cell>
          <cell r="L11" t="str">
            <v>Unknown</v>
          </cell>
          <cell r="M11" t="str">
            <v>Unknown</v>
          </cell>
          <cell r="N11" t="str">
            <v>Unknown</v>
          </cell>
          <cell r="O11" t="str">
            <v>Unknown</v>
          </cell>
          <cell r="P11" t="str">
            <v>Unknown</v>
          </cell>
          <cell r="Q11" t="str">
            <v>Unknown</v>
          </cell>
          <cell r="R11" t="str">
            <v>Unknown</v>
          </cell>
          <cell r="S11" t="str">
            <v>Unknown</v>
          </cell>
          <cell r="T11" t="str">
            <v>Unknown</v>
          </cell>
        </row>
        <row r="12">
          <cell r="A12" t="str">
            <v>Northern Trust</v>
          </cell>
          <cell r="B12">
            <v>2019</v>
          </cell>
          <cell r="C12" t="str">
            <v>Yes - UK Modern Slavery Act</v>
          </cell>
          <cell r="D12" t="str">
            <v>Yes</v>
          </cell>
          <cell r="E12" t="str">
            <v>Yes</v>
          </cell>
          <cell r="F12" t="str">
            <v>Signed by CEO</v>
          </cell>
          <cell r="G12" t="str">
            <v>Approved by Board</v>
          </cell>
          <cell r="H12" t="str">
            <v>Yes</v>
          </cell>
          <cell r="I12" t="str">
            <v>Geographical</v>
          </cell>
          <cell r="J12" t="str">
            <v>Suppliers comply with laws and company’s policies (direct / tier 1), Suppliers comply with laws and company’s policies (beyond tier 1), Prohibit use of forced labour (direct / tier 1), Prohibit use of forced labour (beyond tier 1), Code of conduct or supplier code includes clauses on slavery and human trafficking (direct / tier 1), Code of conduct or supplier code includes clauses on slavery and human trafficking (beyond tier 1), Prohibit use of child labour (direct / tier 1), Prohibit use of child labour (beyond tier 1), Suppliers respect labour rights (wages / freedom of association etc) (direct / tier 1)</v>
          </cell>
          <cell r="K12" t="str">
            <v>Risk-based questionnaires, Conducting research</v>
          </cell>
          <cell r="L12" t="str">
            <v>No</v>
          </cell>
          <cell r="M12" t="str">
            <v>No</v>
          </cell>
          <cell r="N12" t="str">
            <v>No</v>
          </cell>
          <cell r="O12" t="str">
            <v>Corrective action plan, Cancel contracts</v>
          </cell>
          <cell r="P12" t="str">
            <v>Hotline (direct employees), Hotline (supply chain workers), Whistleblower protection (direct employees), Whistleblower protection (supply chain workers)</v>
          </cell>
          <cell r="Q12" t="str">
            <v>No</v>
          </cell>
          <cell r="R12" t="str">
            <v>No</v>
          </cell>
          <cell r="S12" t="str">
            <v>Yes</v>
          </cell>
          <cell r="T12" t="str">
            <v>No</v>
          </cell>
        </row>
        <row r="13">
          <cell r="A13" t="str">
            <v>Invesco</v>
          </cell>
          <cell r="B13">
            <v>2019</v>
          </cell>
          <cell r="C13" t="str">
            <v>Yes - UK Modern Slavery Act</v>
          </cell>
          <cell r="D13" t="str">
            <v>Yes</v>
          </cell>
          <cell r="E13" t="str">
            <v>Yes</v>
          </cell>
          <cell r="F13" t="str">
            <v>Signed - no title</v>
          </cell>
          <cell r="G13" t="str">
            <v>Approved by Board</v>
          </cell>
          <cell r="H13" t="str">
            <v>Yes</v>
          </cell>
          <cell r="I13" t="str">
            <v>No</v>
          </cell>
          <cell r="J13" t="str">
            <v>Suppliers comply with laws and company’s policies (direct / tier 1)</v>
          </cell>
          <cell r="K13" t="str">
            <v>No</v>
          </cell>
          <cell r="L13" t="str">
            <v>No</v>
          </cell>
          <cell r="M13" t="str">
            <v>Audits of suppliers (self- reporting)</v>
          </cell>
          <cell r="N13" t="str">
            <v>No</v>
          </cell>
          <cell r="O13" t="str">
            <v>No</v>
          </cell>
          <cell r="P13" t="str">
            <v>Hotline (direct employees), Whistleblower protection (direct employees)</v>
          </cell>
          <cell r="Q13" t="str">
            <v>Training provided - not specified</v>
          </cell>
          <cell r="R13" t="str">
            <v>No</v>
          </cell>
          <cell r="S13" t="str">
            <v>No</v>
          </cell>
          <cell r="T13" t="str">
            <v>No</v>
          </cell>
        </row>
        <row r="14">
          <cell r="A14" t="str">
            <v>Investec</v>
          </cell>
          <cell r="B14">
            <v>2019</v>
          </cell>
          <cell r="C14" t="str">
            <v>Yes - UK Modern Slavery Act</v>
          </cell>
          <cell r="D14" t="str">
            <v>Yes</v>
          </cell>
          <cell r="E14" t="str">
            <v>No</v>
          </cell>
          <cell r="F14" t="str">
            <v>Signed - no title</v>
          </cell>
          <cell r="G14" t="str">
            <v>Approved by Board</v>
          </cell>
          <cell r="H14" t="str">
            <v>Yes</v>
          </cell>
          <cell r="I14" t="str">
            <v>No</v>
          </cell>
          <cell r="J14" t="str">
            <v>Suppliers comply with laws and company’s policies (direct / tier 1), Suppliers comply with laws and company’s policies (beyond tier 1), Code of conduct or supplier code includes clauses on slavery and human trafficking (direct / tier 1), Code of conduct or supplier code includes clauses on slavery and human trafficking (beyond tier 1)</v>
          </cell>
          <cell r="K14" t="str">
            <v>No</v>
          </cell>
          <cell r="L14" t="str">
            <v>No</v>
          </cell>
          <cell r="M14" t="str">
            <v>In Development</v>
          </cell>
          <cell r="N14" t="str">
            <v>No</v>
          </cell>
          <cell r="O14" t="str">
            <v>No</v>
          </cell>
          <cell r="P14" t="str">
            <v>Whistleblower protection (direct employees), Focal Point (direct employees)</v>
          </cell>
          <cell r="Q14" t="str">
            <v>Employees (all), Training provided - not specified</v>
          </cell>
          <cell r="R14" t="str">
            <v>No</v>
          </cell>
          <cell r="S14" t="str">
            <v>No</v>
          </cell>
          <cell r="T14" t="str">
            <v>No</v>
          </cell>
        </row>
        <row r="15">
          <cell r="A15" t="str">
            <v>Schroders</v>
          </cell>
          <cell r="B15">
            <v>2019</v>
          </cell>
          <cell r="C15" t="str">
            <v>Yes - UK Modern Slavery Act</v>
          </cell>
          <cell r="D15" t="str">
            <v>Yes</v>
          </cell>
          <cell r="E15" t="str">
            <v>Yes</v>
          </cell>
          <cell r="F15" t="str">
            <v>Not signed - but individual with title named</v>
          </cell>
          <cell r="G15" t="str">
            <v>Approved by Board</v>
          </cell>
          <cell r="H15" t="str">
            <v>Yes</v>
          </cell>
          <cell r="I15" t="str">
            <v>Geographical</v>
          </cell>
          <cell r="J15" t="str">
            <v>In Development, Prohibit use of forced labour (direct / tier 1), Contracts include clauses on forced labour (direct / tier 1)</v>
          </cell>
          <cell r="K15" t="str">
            <v>Use of risk management tool or software, Conducting research</v>
          </cell>
          <cell r="L15" t="str">
            <v>Industry</v>
          </cell>
          <cell r="M15" t="str">
            <v>No</v>
          </cell>
          <cell r="N15" t="str">
            <v>No</v>
          </cell>
          <cell r="O15" t="str">
            <v>No</v>
          </cell>
          <cell r="P15" t="str">
            <v>Hotline (direct employees)</v>
          </cell>
          <cell r="Q15" t="str">
            <v>Employees (all), Procurement / purchasing</v>
          </cell>
          <cell r="R15" t="str">
            <v>No</v>
          </cell>
          <cell r="S15" t="str">
            <v>No</v>
          </cell>
          <cell r="T15" t="str">
            <v>No</v>
          </cell>
        </row>
        <row r="16">
          <cell r="A16" t="str">
            <v>Raymond James Financial</v>
          </cell>
          <cell r="B16">
            <v>2019</v>
          </cell>
          <cell r="C16" t="str">
            <v>Yes - UK Modern Slavery Act</v>
          </cell>
          <cell r="D16" t="str">
            <v>No</v>
          </cell>
          <cell r="E16" t="str">
            <v>No</v>
          </cell>
          <cell r="F16" t="str">
            <v>Signed by CEO</v>
          </cell>
          <cell r="G16" t="str">
            <v>Approval not explicit in statement</v>
          </cell>
          <cell r="H16" t="str">
            <v>No</v>
          </cell>
          <cell r="I16" t="str">
            <v>No</v>
          </cell>
          <cell r="J16" t="str">
            <v>Suppliers comply with laws and company’s policies (direct / tier 1), Prohibit use of forced labour (direct / tier 1), Contracts include clauses on forced labour (direct / tier 1)</v>
          </cell>
          <cell r="K16" t="str">
            <v>No</v>
          </cell>
          <cell r="L16" t="str">
            <v>No</v>
          </cell>
          <cell r="M16" t="str">
            <v>No</v>
          </cell>
          <cell r="N16" t="str">
            <v>No</v>
          </cell>
          <cell r="O16" t="str">
            <v>No</v>
          </cell>
          <cell r="P16" t="str">
            <v>Hotline (direct employees)</v>
          </cell>
          <cell r="Q16" t="str">
            <v>Training provided - not specified</v>
          </cell>
          <cell r="R16" t="str">
            <v>No</v>
          </cell>
          <cell r="S16" t="str">
            <v>No</v>
          </cell>
          <cell r="T16" t="str">
            <v>No</v>
          </cell>
        </row>
        <row r="17">
          <cell r="A17" t="str">
            <v>Blackstone Group</v>
          </cell>
          <cell r="B17">
            <v>2019</v>
          </cell>
          <cell r="C17" t="str">
            <v>Yes - UK Modern Slavery Act</v>
          </cell>
          <cell r="D17" t="str">
            <v>No</v>
          </cell>
          <cell r="E17" t="str">
            <v>No</v>
          </cell>
          <cell r="F17" t="str">
            <v>Signed by Chairman</v>
          </cell>
          <cell r="G17" t="str">
            <v>Approval not explicit in statement</v>
          </cell>
          <cell r="H17" t="str">
            <v>Yes</v>
          </cell>
          <cell r="I17" t="str">
            <v>No</v>
          </cell>
          <cell r="J17" t="str">
            <v>No</v>
          </cell>
          <cell r="K17" t="str">
            <v>Conducting research</v>
          </cell>
          <cell r="L17" t="str">
            <v>Workforce</v>
          </cell>
          <cell r="M17" t="str">
            <v>No</v>
          </cell>
          <cell r="N17" t="str">
            <v>No</v>
          </cell>
          <cell r="O17" t="str">
            <v>No</v>
          </cell>
          <cell r="P17" t="str">
            <v>No</v>
          </cell>
          <cell r="Q17" t="str">
            <v>No</v>
          </cell>
          <cell r="R17" t="str">
            <v>No</v>
          </cell>
          <cell r="S17" t="str">
            <v>No</v>
          </cell>
          <cell r="T17" t="str">
            <v>Yes</v>
          </cell>
        </row>
        <row r="18">
          <cell r="A18" t="str">
            <v>Standard Life Aberdeen plc</v>
          </cell>
          <cell r="B18">
            <v>2019</v>
          </cell>
          <cell r="C18" t="str">
            <v>Yes - UK Modern Slavery Act</v>
          </cell>
          <cell r="D18" t="str">
            <v>Yes</v>
          </cell>
          <cell r="E18" t="str">
            <v>Yes</v>
          </cell>
          <cell r="F18" t="str">
            <v>Signed by CEO</v>
          </cell>
          <cell r="G18" t="str">
            <v>Approved by Board</v>
          </cell>
          <cell r="H18" t="str">
            <v>Yes</v>
          </cell>
          <cell r="I18" t="str">
            <v>No</v>
          </cell>
          <cell r="J18" t="str">
            <v>Suppliers comply with laws and company’s policies (direct / tier 1), Code of conduct or supplier code includes clauses on slavery and human trafficking (direct / tier 1)</v>
          </cell>
          <cell r="K18" t="str">
            <v>Use of risk management tool or software, In Development</v>
          </cell>
          <cell r="L18" t="str">
            <v>No</v>
          </cell>
          <cell r="M18" t="str">
            <v>No</v>
          </cell>
          <cell r="N18" t="str">
            <v>No</v>
          </cell>
          <cell r="O18" t="str">
            <v>Senior management, Cancel contracts</v>
          </cell>
          <cell r="P18" t="str">
            <v>Hotline (direct employees), Hotline (supply chain workers), Whistleblower protection (direct employees), Whistleblower protection (supply chain workers), Focal Point (direct employees)</v>
          </cell>
          <cell r="Q18" t="str">
            <v>Employees (all)</v>
          </cell>
          <cell r="R18" t="str">
            <v>Yes</v>
          </cell>
          <cell r="S18" t="str">
            <v>No</v>
          </cell>
          <cell r="T18" t="str">
            <v>Yes</v>
          </cell>
        </row>
        <row r="19">
          <cell r="A19" t="str">
            <v>Macquarie Group</v>
          </cell>
          <cell r="B19">
            <v>2019</v>
          </cell>
          <cell r="C19" t="str">
            <v>Yes - UK Modern Slavery Act</v>
          </cell>
          <cell r="D19" t="str">
            <v>Yes</v>
          </cell>
          <cell r="E19" t="str">
            <v>No</v>
          </cell>
          <cell r="F19" t="str">
            <v>Signed by Chairman</v>
          </cell>
          <cell r="G19" t="str">
            <v>Approved by Board</v>
          </cell>
          <cell r="H19" t="str">
            <v>No</v>
          </cell>
          <cell r="I19" t="str">
            <v>No</v>
          </cell>
          <cell r="J19" t="str">
            <v>In Development, Prohibit use of forced labour (direct / tier 1), Code of conduct or supplier code includes clauses on slavery and human trafficking (direct / tier 1), Prohibit use of child labour (direct / tier 1)</v>
          </cell>
          <cell r="K19" t="str">
            <v>Risk-based questionnaires, Use of risk management tool or software</v>
          </cell>
          <cell r="L19" t="str">
            <v>No</v>
          </cell>
          <cell r="M19" t="str">
            <v>On-site visits (self- reporting)</v>
          </cell>
          <cell r="N19" t="str">
            <v>No</v>
          </cell>
          <cell r="O19" t="str">
            <v>No</v>
          </cell>
          <cell r="P19" t="str">
            <v>Whistleblower protection (direct employees), Whistleblower protection (supply chain workers)</v>
          </cell>
          <cell r="Q19" t="str">
            <v>Procurement / purchasing, Leadership, Training provided - not specified</v>
          </cell>
          <cell r="R19" t="str">
            <v>No</v>
          </cell>
          <cell r="S19" t="str">
            <v>No</v>
          </cell>
          <cell r="T19" t="str">
            <v>Yes</v>
          </cell>
        </row>
        <row r="20">
          <cell r="A20" t="str">
            <v>Charles Schwab</v>
          </cell>
          <cell r="B20">
            <v>2020</v>
          </cell>
          <cell r="C20" t="str">
            <v>Yes - UK Modern Slavery Act</v>
          </cell>
          <cell r="D20" t="str">
            <v>Yes</v>
          </cell>
          <cell r="E20" t="str">
            <v>No</v>
          </cell>
          <cell r="F20" t="str">
            <v>Signed by Managing Director</v>
          </cell>
          <cell r="G20" t="str">
            <v>Approved - not by Board</v>
          </cell>
          <cell r="H20" t="str">
            <v>Yes</v>
          </cell>
          <cell r="I20" t="str">
            <v>No</v>
          </cell>
          <cell r="J20" t="str">
            <v>Prohibit use of forced labour (direct / tier 1)</v>
          </cell>
          <cell r="K20" t="str">
            <v>Risk-based questionnaires</v>
          </cell>
          <cell r="L20" t="str">
            <v>No</v>
          </cell>
          <cell r="M20" t="str">
            <v>No</v>
          </cell>
          <cell r="N20" t="str">
            <v>No</v>
          </cell>
          <cell r="O20" t="str">
            <v>Cancel contracts</v>
          </cell>
          <cell r="P20" t="str">
            <v>No</v>
          </cell>
          <cell r="Q20" t="str">
            <v>Leadership, In Development</v>
          </cell>
          <cell r="R20" t="str">
            <v>No</v>
          </cell>
          <cell r="S20" t="str">
            <v>No</v>
          </cell>
          <cell r="T20" t="str">
            <v>Yes</v>
          </cell>
        </row>
        <row r="21">
          <cell r="A21" t="str">
            <v>T Rowe Price</v>
          </cell>
          <cell r="B21">
            <v>2019</v>
          </cell>
          <cell r="C21" t="str">
            <v>Yes - UK Modern Slavery Act</v>
          </cell>
          <cell r="D21" t="str">
            <v>Yes</v>
          </cell>
          <cell r="E21" t="str">
            <v>No</v>
          </cell>
          <cell r="F21" t="str">
            <v>Signed by Chairman</v>
          </cell>
          <cell r="G21" t="str">
            <v>Approved by Board</v>
          </cell>
          <cell r="H21" t="str">
            <v>Yes</v>
          </cell>
          <cell r="I21" t="str">
            <v>No</v>
          </cell>
          <cell r="J21" t="str">
            <v>Contracts include clauses on forced labour (direct / tier 1), Suppliers produce their own statement (direct / tier 1)</v>
          </cell>
          <cell r="K21" t="str">
            <v>Conducting research</v>
          </cell>
          <cell r="L21" t="str">
            <v>No</v>
          </cell>
          <cell r="M21" t="str">
            <v>No</v>
          </cell>
          <cell r="N21" t="str">
            <v>No</v>
          </cell>
          <cell r="O21" t="str">
            <v>No</v>
          </cell>
          <cell r="P21" t="str">
            <v>Whistleblower protection (direct employees)</v>
          </cell>
          <cell r="Q21" t="str">
            <v>Training provided - not specified</v>
          </cell>
          <cell r="R21" t="str">
            <v>No</v>
          </cell>
          <cell r="S21" t="str">
            <v>No</v>
          </cell>
          <cell r="T21" t="str">
            <v>Yes</v>
          </cell>
        </row>
        <row r="22">
          <cell r="A22" t="str">
            <v>Prudential</v>
          </cell>
          <cell r="B22">
            <v>2019</v>
          </cell>
          <cell r="C22" t="str">
            <v>Yes - UK Modern Slavery Act</v>
          </cell>
          <cell r="D22" t="str">
            <v>Yes</v>
          </cell>
          <cell r="E22" t="str">
            <v>Yes</v>
          </cell>
          <cell r="F22" t="str">
            <v>Signed by CEO</v>
          </cell>
          <cell r="G22" t="str">
            <v>Approved by Board</v>
          </cell>
          <cell r="H22" t="str">
            <v>Yes</v>
          </cell>
          <cell r="I22" t="str">
            <v>Geographical</v>
          </cell>
          <cell r="J22" t="str">
            <v>Suppliers comply with laws and company’s policies (direct / tier 1), Prohibit use of forced labour (direct / tier 1), Code of conduct or supplier code includes clauses on slavery and human trafficking (direct / tier 1), Prohibit use of child labour (direct / tier 1)</v>
          </cell>
          <cell r="K22" t="str">
            <v>Use of risk management tool or software, Conducting research</v>
          </cell>
          <cell r="L22" t="str">
            <v>Geographic</v>
          </cell>
          <cell r="M22" t="str">
            <v>Audits of suppliers (self- reporting)</v>
          </cell>
          <cell r="N22" t="str">
            <v>No</v>
          </cell>
          <cell r="O22" t="str">
            <v>Cancel contracts</v>
          </cell>
          <cell r="P22" t="str">
            <v>Hotline (direct employees), Whistleblower protection (direct employees), Whistleblower protection (supply chain workers)</v>
          </cell>
          <cell r="Q22" t="str">
            <v>Procurement / purchasing, Suppliers, Training provided - not specified</v>
          </cell>
          <cell r="R22" t="str">
            <v>No</v>
          </cell>
          <cell r="S22" t="str">
            <v>No</v>
          </cell>
          <cell r="T22" t="str">
            <v>No</v>
          </cell>
        </row>
        <row r="23">
          <cell r="A23" t="str">
            <v>MetLife</v>
          </cell>
          <cell r="B23">
            <v>2019</v>
          </cell>
          <cell r="C23" t="str">
            <v>Yes - UK Modern Slavery Act</v>
          </cell>
          <cell r="D23" t="str">
            <v>Yes</v>
          </cell>
          <cell r="E23" t="str">
            <v>Yes</v>
          </cell>
          <cell r="F23" t="str">
            <v>Signed by Director</v>
          </cell>
          <cell r="G23" t="str">
            <v>Approval not explicit in statement</v>
          </cell>
          <cell r="H23" t="str">
            <v>Yes</v>
          </cell>
          <cell r="I23" t="str">
            <v>No</v>
          </cell>
          <cell r="J23" t="str">
            <v>In Development, Suppliers comply with laws and company’s policies (direct / tier 1), Prohibit use of forced labour (direct / tier 1)</v>
          </cell>
          <cell r="K23" t="str">
            <v>No</v>
          </cell>
          <cell r="L23" t="str">
            <v>No</v>
          </cell>
          <cell r="M23" t="str">
            <v>No</v>
          </cell>
          <cell r="N23" t="str">
            <v>No</v>
          </cell>
          <cell r="O23" t="str">
            <v>No</v>
          </cell>
          <cell r="P23" t="str">
            <v>No</v>
          </cell>
          <cell r="Q23" t="str">
            <v>No</v>
          </cell>
          <cell r="R23" t="str">
            <v>No</v>
          </cell>
          <cell r="S23" t="str">
            <v>No</v>
          </cell>
          <cell r="T23" t="str">
            <v>No</v>
          </cell>
        </row>
        <row r="24">
          <cell r="A24" t="str">
            <v>Stifel Financial Corporation</v>
          </cell>
          <cell r="B24">
            <v>2020</v>
          </cell>
          <cell r="C24" t="str">
            <v>Yes - UK Modern Slavery Act</v>
          </cell>
          <cell r="D24" t="str">
            <v>No</v>
          </cell>
          <cell r="E24" t="str">
            <v>No</v>
          </cell>
          <cell r="F24" t="str">
            <v>Not signed</v>
          </cell>
          <cell r="G24" t="str">
            <v>Approval not explicit in statement</v>
          </cell>
          <cell r="H24" t="str">
            <v>No</v>
          </cell>
          <cell r="I24" t="str">
            <v>No</v>
          </cell>
          <cell r="J24" t="str">
            <v>No</v>
          </cell>
          <cell r="K24" t="str">
            <v>No</v>
          </cell>
          <cell r="L24" t="str">
            <v>No</v>
          </cell>
          <cell r="M24" t="str">
            <v>No</v>
          </cell>
          <cell r="N24" t="str">
            <v>No</v>
          </cell>
          <cell r="O24" t="str">
            <v>No</v>
          </cell>
          <cell r="P24" t="str">
            <v>No</v>
          </cell>
          <cell r="Q24" t="str">
            <v>No</v>
          </cell>
          <cell r="R24" t="str">
            <v>No</v>
          </cell>
          <cell r="S24" t="str">
            <v>No</v>
          </cell>
          <cell r="T24" t="str">
            <v>No</v>
          </cell>
        </row>
        <row r="25">
          <cell r="A25" t="str">
            <v>KKR &amp; Co. L.P.</v>
          </cell>
          <cell r="B25">
            <v>2019</v>
          </cell>
          <cell r="C25" t="str">
            <v>Yes - UK Modern Slavery Act</v>
          </cell>
          <cell r="D25" t="str">
            <v>No</v>
          </cell>
          <cell r="E25" t="str">
            <v>No</v>
          </cell>
          <cell r="F25" t="str">
            <v>Signed by Chairman</v>
          </cell>
          <cell r="G25" t="str">
            <v>Approval not explicit in statement</v>
          </cell>
          <cell r="H25" t="str">
            <v>Yes</v>
          </cell>
          <cell r="I25" t="str">
            <v>No</v>
          </cell>
          <cell r="J25" t="str">
            <v>No</v>
          </cell>
          <cell r="K25" t="str">
            <v>Conducting research</v>
          </cell>
          <cell r="L25" t="str">
            <v>No</v>
          </cell>
          <cell r="M25" t="str">
            <v>No</v>
          </cell>
          <cell r="N25" t="str">
            <v>No</v>
          </cell>
          <cell r="O25" t="str">
            <v>No</v>
          </cell>
          <cell r="P25" t="str">
            <v>No</v>
          </cell>
          <cell r="Q25" t="str">
            <v>Training provided - not specified</v>
          </cell>
          <cell r="R25" t="str">
            <v>No</v>
          </cell>
          <cell r="S25" t="str">
            <v>No</v>
          </cell>
          <cell r="T25" t="str">
            <v>No</v>
          </cell>
        </row>
        <row r="26">
          <cell r="A26" t="str">
            <v>Apollo Global Management LLC</v>
          </cell>
          <cell r="B26">
            <v>2018</v>
          </cell>
          <cell r="C26" t="str">
            <v>Yes - UK Modern Slavery Act</v>
          </cell>
          <cell r="D26" t="str">
            <v>No</v>
          </cell>
          <cell r="E26" t="str">
            <v>No</v>
          </cell>
          <cell r="F26" t="str">
            <v>Signed - no title</v>
          </cell>
          <cell r="G26" t="str">
            <v>Approved by Board</v>
          </cell>
          <cell r="H26" t="str">
            <v>Yes</v>
          </cell>
          <cell r="I26" t="str">
            <v>No</v>
          </cell>
          <cell r="J26" t="str">
            <v>Suppliers comply with laws and company’s policies (direct / tier 1), Prohibit use of forced labour (direct / tier 1)</v>
          </cell>
          <cell r="K26" t="str">
            <v>Conducting research</v>
          </cell>
          <cell r="L26" t="str">
            <v>No</v>
          </cell>
          <cell r="M26" t="str">
            <v>No</v>
          </cell>
          <cell r="N26" t="str">
            <v>No</v>
          </cell>
          <cell r="O26" t="str">
            <v>Cancel contracts</v>
          </cell>
          <cell r="P26" t="str">
            <v>Hotline (direct employees), Hotline (supply chain workers), Whistleblower protection (direct employees)</v>
          </cell>
          <cell r="Q26" t="str">
            <v>Employees (all)</v>
          </cell>
          <cell r="R26" t="str">
            <v>No</v>
          </cell>
          <cell r="S26" t="str">
            <v>No</v>
          </cell>
          <cell r="T26" t="str">
            <v>No</v>
          </cell>
        </row>
        <row r="27">
          <cell r="A27" t="str">
            <v>SEI Investments Company</v>
          </cell>
          <cell r="B27">
            <v>2020</v>
          </cell>
          <cell r="C27" t="str">
            <v>Yes - UK Modern Slavery Act</v>
          </cell>
          <cell r="D27" t="str">
            <v>Yes</v>
          </cell>
          <cell r="E27" t="str">
            <v>No</v>
          </cell>
          <cell r="F27" t="str">
            <v>Signed by CEO</v>
          </cell>
          <cell r="G27" t="str">
            <v>Approved by Board</v>
          </cell>
          <cell r="H27" t="str">
            <v>Yes</v>
          </cell>
          <cell r="I27" t="str">
            <v>No</v>
          </cell>
          <cell r="J27" t="str">
            <v>Contracts include clauses on forced labour (direct / tier 1)</v>
          </cell>
          <cell r="K27" t="str">
            <v>No</v>
          </cell>
          <cell r="L27" t="str">
            <v>No</v>
          </cell>
          <cell r="M27" t="str">
            <v>No</v>
          </cell>
          <cell r="N27" t="str">
            <v>No</v>
          </cell>
          <cell r="O27" t="str">
            <v>No</v>
          </cell>
          <cell r="P27" t="str">
            <v>No</v>
          </cell>
          <cell r="Q27" t="str">
            <v>In Development</v>
          </cell>
          <cell r="R27" t="str">
            <v>No</v>
          </cell>
          <cell r="S27" t="str">
            <v>No</v>
          </cell>
          <cell r="T27" t="str">
            <v>Yes</v>
          </cell>
        </row>
        <row r="28">
          <cell r="A28" t="str">
            <v>Baillie Gifford &amp; Co</v>
          </cell>
          <cell r="B28">
            <v>2020</v>
          </cell>
          <cell r="C28" t="str">
            <v>Yes - UK Modern Slavery Act, Yes - Australian Modern Slavery Act</v>
          </cell>
          <cell r="D28" t="str">
            <v>Yes</v>
          </cell>
          <cell r="E28" t="str">
            <v>Yes</v>
          </cell>
          <cell r="F28" t="str">
            <v>Signed by Director</v>
          </cell>
          <cell r="G28" t="str">
            <v>Approved by Board</v>
          </cell>
          <cell r="H28" t="str">
            <v>Yes</v>
          </cell>
          <cell r="I28" t="str">
            <v>No</v>
          </cell>
          <cell r="J28" t="str">
            <v>Suppliers comply with laws and company’s policies (direct / tier 1), Prohibit use of forced labour (direct / tier 1), Contracts include clauses on forced labour (direct / tier 1)</v>
          </cell>
          <cell r="K28" t="str">
            <v>Conducting research</v>
          </cell>
          <cell r="L28" t="str">
            <v>No</v>
          </cell>
          <cell r="M28" t="str">
            <v>Audits of suppliers (independent), On-site visits (self- reporting)</v>
          </cell>
          <cell r="N28" t="str">
            <v>No</v>
          </cell>
          <cell r="O28" t="str">
            <v>No</v>
          </cell>
          <cell r="P28" t="str">
            <v>No</v>
          </cell>
          <cell r="Q28" t="str">
            <v>Procurement / purchasing</v>
          </cell>
          <cell r="R28" t="str">
            <v>No</v>
          </cell>
          <cell r="S28" t="str">
            <v>No</v>
          </cell>
          <cell r="T28" t="str">
            <v>No</v>
          </cell>
        </row>
        <row r="29">
          <cell r="A29" t="str">
            <v>Lazard Ltd</v>
          </cell>
          <cell r="B29">
            <v>2019</v>
          </cell>
          <cell r="C29" t="str">
            <v>Yes - UK Modern Slavery Act</v>
          </cell>
          <cell r="D29" t="str">
            <v>Yes</v>
          </cell>
          <cell r="E29" t="str">
            <v>Yes</v>
          </cell>
          <cell r="F29" t="str">
            <v>Signed by CEO</v>
          </cell>
          <cell r="G29" t="str">
            <v>Approved - not by Board</v>
          </cell>
          <cell r="H29" t="str">
            <v>Yes</v>
          </cell>
          <cell r="I29" t="str">
            <v>No</v>
          </cell>
          <cell r="J29" t="str">
            <v>No</v>
          </cell>
          <cell r="K29" t="str">
            <v>No</v>
          </cell>
          <cell r="L29" t="str">
            <v>No</v>
          </cell>
          <cell r="M29" t="str">
            <v>No</v>
          </cell>
          <cell r="N29" t="str">
            <v>No</v>
          </cell>
          <cell r="O29" t="str">
            <v>No</v>
          </cell>
          <cell r="P29" t="str">
            <v>No</v>
          </cell>
          <cell r="Q29" t="str">
            <v>Training provided - not specified</v>
          </cell>
          <cell r="R29" t="str">
            <v>No</v>
          </cell>
          <cell r="S29" t="str">
            <v>No</v>
          </cell>
          <cell r="T29" t="str">
            <v>No</v>
          </cell>
        </row>
        <row r="30">
          <cell r="A30" t="str">
            <v>CITIC Limited</v>
          </cell>
          <cell r="B30">
            <v>2019</v>
          </cell>
          <cell r="C30" t="str">
            <v>No - neither</v>
          </cell>
          <cell r="D30" t="str">
            <v>No</v>
          </cell>
          <cell r="E30" t="str">
            <v>No</v>
          </cell>
          <cell r="F30" t="str">
            <v>Unknown</v>
          </cell>
          <cell r="G30" t="str">
            <v>Unknown</v>
          </cell>
          <cell r="H30" t="str">
            <v>Unknown</v>
          </cell>
          <cell r="I30" t="str">
            <v>Unknown</v>
          </cell>
          <cell r="J30" t="str">
            <v>Unknown</v>
          </cell>
          <cell r="K30" t="str">
            <v>Unknown</v>
          </cell>
          <cell r="L30" t="str">
            <v>Unknown</v>
          </cell>
          <cell r="M30" t="str">
            <v>Unknown</v>
          </cell>
          <cell r="N30" t="str">
            <v>Unknown</v>
          </cell>
          <cell r="O30" t="str">
            <v>Unknown</v>
          </cell>
          <cell r="P30" t="str">
            <v>Unknown</v>
          </cell>
          <cell r="Q30" t="str">
            <v>Unknown</v>
          </cell>
          <cell r="R30" t="str">
            <v>Unknown</v>
          </cell>
          <cell r="S30" t="str">
            <v>Unknown</v>
          </cell>
          <cell r="T30" t="str">
            <v>Unknown</v>
          </cell>
        </row>
        <row r="31">
          <cell r="A31" t="str">
            <v>Nomura International plc</v>
          </cell>
          <cell r="B31">
            <v>2020</v>
          </cell>
          <cell r="C31" t="str">
            <v>Yes - UK Modern Slavery Act</v>
          </cell>
          <cell r="D31" t="str">
            <v>Yes</v>
          </cell>
          <cell r="E31" t="str">
            <v>No</v>
          </cell>
          <cell r="F31" t="str">
            <v>Signed by Director</v>
          </cell>
          <cell r="G31" t="str">
            <v>Approved by Board</v>
          </cell>
          <cell r="H31" t="str">
            <v>Yes</v>
          </cell>
          <cell r="I31" t="str">
            <v>No</v>
          </cell>
          <cell r="J31" t="str">
            <v>In Development</v>
          </cell>
          <cell r="K31" t="str">
            <v>No</v>
          </cell>
          <cell r="L31" t="str">
            <v>No</v>
          </cell>
          <cell r="M31" t="str">
            <v>No</v>
          </cell>
          <cell r="N31" t="str">
            <v>No</v>
          </cell>
          <cell r="O31" t="str">
            <v>No</v>
          </cell>
          <cell r="P31" t="str">
            <v>Focal Point (direct employees)</v>
          </cell>
          <cell r="Q31" t="str">
            <v>Training provided - not specified</v>
          </cell>
          <cell r="R31" t="str">
            <v>No</v>
          </cell>
          <cell r="S31" t="str">
            <v>No</v>
          </cell>
          <cell r="T31" t="str">
            <v>No</v>
          </cell>
        </row>
        <row r="32">
          <cell r="A32" t="str">
            <v>Vanguard Asset Management Limited</v>
          </cell>
          <cell r="B32">
            <v>2019</v>
          </cell>
          <cell r="C32" t="str">
            <v>Yes - UK Modern Slavery Act</v>
          </cell>
          <cell r="D32" t="str">
            <v>Yes</v>
          </cell>
          <cell r="E32" t="str">
            <v>No</v>
          </cell>
          <cell r="F32" t="str">
            <v>Signed by Director</v>
          </cell>
          <cell r="G32" t="str">
            <v>Approved by Board</v>
          </cell>
          <cell r="H32" t="str">
            <v>Yes</v>
          </cell>
          <cell r="I32" t="str">
            <v>No</v>
          </cell>
          <cell r="J32" t="str">
            <v>Suppliers comply with laws and company’s policies (direct / tier 1), Contracts include clauses on forced labour (direct / tier 1)</v>
          </cell>
          <cell r="K32" t="str">
            <v>No</v>
          </cell>
          <cell r="L32" t="str">
            <v>No</v>
          </cell>
          <cell r="M32" t="str">
            <v>No</v>
          </cell>
          <cell r="N32" t="str">
            <v>No</v>
          </cell>
          <cell r="O32" t="str">
            <v>No</v>
          </cell>
          <cell r="P32" t="str">
            <v>Hotline (direct employees), Whistleblower protection (direct employees)</v>
          </cell>
          <cell r="Q32" t="str">
            <v>Employees (all)</v>
          </cell>
          <cell r="R32" t="str">
            <v>No</v>
          </cell>
          <cell r="S32" t="str">
            <v>No</v>
          </cell>
          <cell r="T32" t="str">
            <v>No</v>
          </cell>
        </row>
        <row r="33">
          <cell r="A33" t="str">
            <v>Pzena Investment Management Inc.</v>
          </cell>
          <cell r="B33">
            <v>2018</v>
          </cell>
          <cell r="C33" t="str">
            <v>Yes - UK Modern Slavery Act</v>
          </cell>
          <cell r="D33" t="str">
            <v>Yes</v>
          </cell>
          <cell r="E33" t="str">
            <v>No</v>
          </cell>
          <cell r="F33" t="str">
            <v>Signed by CEO</v>
          </cell>
          <cell r="G33" t="str">
            <v>Approved - not by Board</v>
          </cell>
          <cell r="H33" t="str">
            <v>Yes</v>
          </cell>
          <cell r="I33" t="str">
            <v>No</v>
          </cell>
          <cell r="J33" t="str">
            <v>No</v>
          </cell>
          <cell r="K33" t="str">
            <v>No</v>
          </cell>
          <cell r="L33" t="str">
            <v>No</v>
          </cell>
          <cell r="M33" t="str">
            <v>No</v>
          </cell>
          <cell r="N33" t="str">
            <v>No</v>
          </cell>
          <cell r="O33" t="str">
            <v>Senior management, Cancel contracts</v>
          </cell>
          <cell r="P33" t="str">
            <v>No</v>
          </cell>
          <cell r="Q33" t="str">
            <v>No</v>
          </cell>
          <cell r="R33" t="str">
            <v>No</v>
          </cell>
          <cell r="S33" t="str">
            <v>No</v>
          </cell>
          <cell r="T33" t="str">
            <v>No</v>
          </cell>
        </row>
        <row r="34">
          <cell r="A34" t="str">
            <v>Warburg Pincus LLC</v>
          </cell>
          <cell r="B34">
            <v>2019</v>
          </cell>
          <cell r="C34" t="str">
            <v>Yes - UK Modern Slavery Act</v>
          </cell>
          <cell r="D34" t="str">
            <v>Yes</v>
          </cell>
          <cell r="E34" t="str">
            <v>No</v>
          </cell>
          <cell r="F34" t="str">
            <v>Signed by Managing Director</v>
          </cell>
          <cell r="G34" t="str">
            <v>Approval not explicit in statement</v>
          </cell>
          <cell r="H34" t="str">
            <v>Yes</v>
          </cell>
          <cell r="I34" t="str">
            <v>No</v>
          </cell>
          <cell r="J34" t="str">
            <v>No</v>
          </cell>
          <cell r="K34" t="str">
            <v>No</v>
          </cell>
          <cell r="L34" t="str">
            <v>No</v>
          </cell>
          <cell r="M34" t="str">
            <v>No</v>
          </cell>
          <cell r="N34" t="str">
            <v>No</v>
          </cell>
          <cell r="O34" t="str">
            <v>No</v>
          </cell>
          <cell r="P34" t="str">
            <v>No</v>
          </cell>
          <cell r="Q34" t="str">
            <v>Training provided - not specified</v>
          </cell>
          <cell r="R34" t="str">
            <v>No</v>
          </cell>
          <cell r="S34" t="str">
            <v>No</v>
          </cell>
          <cell r="T34" t="str">
            <v>No</v>
          </cell>
        </row>
        <row r="35">
          <cell r="A35" t="str">
            <v>Nomura Asset Management UK Limited</v>
          </cell>
          <cell r="B35">
            <v>2019</v>
          </cell>
          <cell r="C35" t="str">
            <v>Yes - UK Modern Slavery Act</v>
          </cell>
          <cell r="D35" t="str">
            <v>Yes</v>
          </cell>
          <cell r="E35" t="str">
            <v>Yes</v>
          </cell>
          <cell r="F35" t="str">
            <v>Signed by Chairman</v>
          </cell>
          <cell r="G35" t="str">
            <v>Approved by Board</v>
          </cell>
          <cell r="H35" t="str">
            <v>Yes</v>
          </cell>
          <cell r="I35" t="str">
            <v>No</v>
          </cell>
          <cell r="J35" t="str">
            <v>No</v>
          </cell>
          <cell r="K35" t="str">
            <v>No</v>
          </cell>
          <cell r="L35" t="str">
            <v>No</v>
          </cell>
          <cell r="M35" t="str">
            <v>No</v>
          </cell>
          <cell r="N35" t="str">
            <v>No</v>
          </cell>
          <cell r="O35" t="str">
            <v>No</v>
          </cell>
          <cell r="P35" t="str">
            <v>Hotline (direct employees), Whistleblower protection (direct employees)</v>
          </cell>
          <cell r="Q35" t="str">
            <v>Training provided - not specified</v>
          </cell>
          <cell r="R35" t="str">
            <v>No</v>
          </cell>
          <cell r="S35" t="str">
            <v>No</v>
          </cell>
          <cell r="T35" t="str">
            <v>Yes</v>
          </cell>
        </row>
        <row r="36">
          <cell r="A36" t="str">
            <v>Wellington Management Company</v>
          </cell>
          <cell r="B36">
            <v>2020</v>
          </cell>
          <cell r="C36" t="str">
            <v>Yes - UK Modern Slavery Act</v>
          </cell>
          <cell r="D36" t="str">
            <v>Yes</v>
          </cell>
          <cell r="E36" t="str">
            <v>No</v>
          </cell>
          <cell r="F36" t="str">
            <v>Signed by Director</v>
          </cell>
          <cell r="G36" t="str">
            <v>Approved by Board</v>
          </cell>
          <cell r="H36" t="str">
            <v>Yes</v>
          </cell>
          <cell r="I36" t="str">
            <v>No</v>
          </cell>
          <cell r="J36" t="str">
            <v>Prohibit use of forced labour (direct / tier 1)</v>
          </cell>
          <cell r="K36" t="str">
            <v>Conducting research</v>
          </cell>
          <cell r="L36" t="str">
            <v>Industry</v>
          </cell>
          <cell r="M36" t="str">
            <v>No</v>
          </cell>
          <cell r="N36" t="str">
            <v>No</v>
          </cell>
          <cell r="O36" t="str">
            <v>Cancel contracts</v>
          </cell>
          <cell r="P36" t="str">
            <v>No</v>
          </cell>
          <cell r="Q36" t="str">
            <v>No</v>
          </cell>
          <cell r="R36" t="str">
            <v>Yes</v>
          </cell>
          <cell r="S36" t="str">
            <v>No</v>
          </cell>
          <cell r="T36" t="str">
            <v>No</v>
          </cell>
        </row>
        <row r="37">
          <cell r="A37" t="str">
            <v>Loomis, Sayles &amp; Company</v>
          </cell>
          <cell r="B37">
            <v>2020</v>
          </cell>
          <cell r="C37" t="str">
            <v>No - neither</v>
          </cell>
          <cell r="D37" t="str">
            <v>No</v>
          </cell>
          <cell r="E37" t="str">
            <v>No</v>
          </cell>
          <cell r="F37" t="str">
            <v>Unknown</v>
          </cell>
          <cell r="G37" t="str">
            <v>Unknown</v>
          </cell>
          <cell r="H37" t="str">
            <v>Unknown</v>
          </cell>
          <cell r="I37" t="str">
            <v>Unknown</v>
          </cell>
          <cell r="J37" t="str">
            <v>Unknown</v>
          </cell>
          <cell r="K37" t="str">
            <v>Unknown</v>
          </cell>
          <cell r="L37" t="str">
            <v>Unknown</v>
          </cell>
          <cell r="M37" t="str">
            <v>Unknown</v>
          </cell>
          <cell r="N37" t="str">
            <v>Unknown</v>
          </cell>
          <cell r="O37" t="str">
            <v>Unknown</v>
          </cell>
          <cell r="P37" t="str">
            <v>Unknown</v>
          </cell>
          <cell r="Q37" t="str">
            <v>Unknown</v>
          </cell>
          <cell r="R37" t="str">
            <v>Unknown</v>
          </cell>
          <cell r="S37" t="str">
            <v>Unknown</v>
          </cell>
          <cell r="T37" t="str">
            <v>Unknown</v>
          </cell>
        </row>
        <row r="38">
          <cell r="A38" t="str">
            <v>Dimensional Fund Advisors LP</v>
          </cell>
          <cell r="B38">
            <v>2019</v>
          </cell>
          <cell r="C38" t="str">
            <v>Yes - UK Modern Slavery Act</v>
          </cell>
          <cell r="D38" t="str">
            <v>Yes</v>
          </cell>
          <cell r="E38" t="str">
            <v>No</v>
          </cell>
          <cell r="F38" t="str">
            <v>Signed by CEO</v>
          </cell>
          <cell r="G38" t="str">
            <v>Approved by Board</v>
          </cell>
          <cell r="H38" t="str">
            <v>No</v>
          </cell>
          <cell r="I38" t="str">
            <v>No</v>
          </cell>
          <cell r="J38" t="str">
            <v>No</v>
          </cell>
          <cell r="K38" t="str">
            <v>No</v>
          </cell>
          <cell r="L38" t="str">
            <v>No</v>
          </cell>
          <cell r="M38" t="str">
            <v>No</v>
          </cell>
          <cell r="N38" t="str">
            <v>No</v>
          </cell>
          <cell r="O38" t="str">
            <v>No</v>
          </cell>
          <cell r="P38" t="str">
            <v>No</v>
          </cell>
          <cell r="Q38" t="str">
            <v>No</v>
          </cell>
          <cell r="R38" t="str">
            <v>No</v>
          </cell>
          <cell r="S38" t="str">
            <v>No</v>
          </cell>
          <cell r="T38" t="str">
            <v>No</v>
          </cell>
        </row>
        <row r="39">
          <cell r="A39" t="str">
            <v>State Street Global Advisors</v>
          </cell>
          <cell r="B39">
            <v>2019</v>
          </cell>
          <cell r="C39" t="str">
            <v>Yes - UK Modern Slavery Act</v>
          </cell>
          <cell r="D39" t="str">
            <v>Yes</v>
          </cell>
          <cell r="E39" t="str">
            <v>Yes</v>
          </cell>
          <cell r="F39" t="str">
            <v>Signed by Director</v>
          </cell>
          <cell r="G39" t="str">
            <v>Approved by Board</v>
          </cell>
          <cell r="H39" t="str">
            <v>Yes</v>
          </cell>
          <cell r="I39" t="str">
            <v>No</v>
          </cell>
          <cell r="J39" t="str">
            <v>Suppliers comply with laws and company’s policies (direct / tier 1), Suppliers comply with laws and company’s policies (beyond tier 1), Prohibit use of forced labour (direct / tier 1), Prohibit use of forced labour (beyond tier 1), Contracts include clauses on forced labour (direct / tier 1), Prohibit use of child labour (direct / tier 1), Prohibit use of child labour (beyond tier 1)</v>
          </cell>
          <cell r="K39" t="str">
            <v>Risk-based questionnaires</v>
          </cell>
          <cell r="L39" t="str">
            <v>No</v>
          </cell>
          <cell r="M39" t="str">
            <v>No</v>
          </cell>
          <cell r="N39" t="str">
            <v>No</v>
          </cell>
          <cell r="O39" t="str">
            <v>No</v>
          </cell>
          <cell r="P39" t="str">
            <v>No</v>
          </cell>
          <cell r="Q39" t="str">
            <v>Employees (all)</v>
          </cell>
          <cell r="R39" t="str">
            <v>No</v>
          </cell>
          <cell r="S39" t="str">
            <v>No</v>
          </cell>
          <cell r="T39" t="str">
            <v>No</v>
          </cell>
        </row>
        <row r="40">
          <cell r="A40" t="str">
            <v>Lord Abbett</v>
          </cell>
          <cell r="B40">
            <v>2019</v>
          </cell>
          <cell r="C40" t="str">
            <v>No - neither</v>
          </cell>
          <cell r="D40" t="str">
            <v>No</v>
          </cell>
          <cell r="E40" t="str">
            <v>No</v>
          </cell>
          <cell r="F40" t="str">
            <v>Unknown</v>
          </cell>
          <cell r="G40" t="str">
            <v>Unknown</v>
          </cell>
          <cell r="H40" t="str">
            <v>Unknown</v>
          </cell>
          <cell r="I40" t="str">
            <v>Unknown</v>
          </cell>
          <cell r="J40" t="str">
            <v>Unknown</v>
          </cell>
          <cell r="K40" t="str">
            <v>Unknown</v>
          </cell>
          <cell r="L40" t="str">
            <v>Unknown</v>
          </cell>
          <cell r="M40" t="str">
            <v>Unknown</v>
          </cell>
          <cell r="N40" t="str">
            <v>Unknown</v>
          </cell>
          <cell r="O40" t="str">
            <v>Unknown</v>
          </cell>
          <cell r="P40" t="str">
            <v>Unknown</v>
          </cell>
          <cell r="Q40" t="str">
            <v>Unknown</v>
          </cell>
          <cell r="R40" t="str">
            <v>Unknown</v>
          </cell>
          <cell r="S40" t="str">
            <v>Unknown</v>
          </cell>
          <cell r="T40" t="str">
            <v>Unknown</v>
          </cell>
        </row>
        <row r="41">
          <cell r="A41" t="str">
            <v>M&amp;G plc</v>
          </cell>
          <cell r="B41">
            <v>2019</v>
          </cell>
          <cell r="C41" t="str">
            <v>Yes - UK Modern Slavery Act</v>
          </cell>
          <cell r="D41" t="str">
            <v>Yes</v>
          </cell>
          <cell r="E41" t="str">
            <v>Yes</v>
          </cell>
          <cell r="F41" t="str">
            <v>Signed by other role</v>
          </cell>
          <cell r="G41" t="str">
            <v>Approved by Board</v>
          </cell>
          <cell r="H41" t="str">
            <v>Yes</v>
          </cell>
          <cell r="I41" t="str">
            <v>No</v>
          </cell>
          <cell r="J41" t="str">
            <v>Suppliers comply with laws and company’s policies (direct / tier 1), Prohibit use of forced labour (direct / tier 1), Contracts include clauses on forced labour (direct / tier 1), Prohibit use of child labour (direct / tier 1)</v>
          </cell>
          <cell r="K41" t="str">
            <v>Risk-based questionnaires, Use of risk management tool or software</v>
          </cell>
          <cell r="L41" t="str">
            <v>No</v>
          </cell>
          <cell r="M41" t="str">
            <v>Audits of suppliers (self- reporting)</v>
          </cell>
          <cell r="N41" t="str">
            <v>No</v>
          </cell>
          <cell r="O41" t="str">
            <v>No</v>
          </cell>
          <cell r="P41" t="str">
            <v>Hotline (direct employees), Hotline (supply chain workers)</v>
          </cell>
          <cell r="Q41" t="str">
            <v>Procurement / purchasing</v>
          </cell>
          <cell r="R41" t="str">
            <v>Yes</v>
          </cell>
          <cell r="S41" t="str">
            <v>No</v>
          </cell>
          <cell r="T41" t="str">
            <v>No</v>
          </cell>
        </row>
        <row r="42">
          <cell r="A42" t="str">
            <v>Eaton Vance Management</v>
          </cell>
          <cell r="B42">
            <v>2019</v>
          </cell>
          <cell r="C42" t="str">
            <v>No - neither</v>
          </cell>
          <cell r="D42" t="str">
            <v>No</v>
          </cell>
          <cell r="E42" t="str">
            <v>No</v>
          </cell>
          <cell r="F42" t="str">
            <v>Unknown</v>
          </cell>
          <cell r="G42" t="str">
            <v>Unknown</v>
          </cell>
          <cell r="H42" t="str">
            <v>Unknown</v>
          </cell>
          <cell r="I42" t="str">
            <v>Unknown</v>
          </cell>
          <cell r="J42" t="str">
            <v>Unknown</v>
          </cell>
          <cell r="K42" t="str">
            <v>Unknown</v>
          </cell>
          <cell r="L42" t="str">
            <v>Unknown</v>
          </cell>
          <cell r="M42" t="str">
            <v>Unknown</v>
          </cell>
          <cell r="N42" t="str">
            <v>Unknown</v>
          </cell>
          <cell r="O42" t="str">
            <v>Unknown</v>
          </cell>
          <cell r="P42" t="str">
            <v>Unknown</v>
          </cell>
          <cell r="Q42" t="str">
            <v>Unknown</v>
          </cell>
          <cell r="R42" t="str">
            <v>Unknown</v>
          </cell>
          <cell r="S42" t="str">
            <v>Unknown</v>
          </cell>
          <cell r="T42" t="str">
            <v>Unknown</v>
          </cell>
        </row>
        <row r="43">
          <cell r="A43" t="str">
            <v>Two Sigma Investments, LP</v>
          </cell>
          <cell r="B43">
            <v>2019</v>
          </cell>
          <cell r="C43" t="str">
            <v>No - neither</v>
          </cell>
          <cell r="D43" t="str">
            <v>No</v>
          </cell>
          <cell r="E43" t="str">
            <v>No</v>
          </cell>
          <cell r="F43" t="str">
            <v>Unknown</v>
          </cell>
          <cell r="G43" t="str">
            <v>Unknown</v>
          </cell>
          <cell r="H43" t="str">
            <v>Unknown</v>
          </cell>
          <cell r="I43" t="str">
            <v>Unknown</v>
          </cell>
          <cell r="J43" t="str">
            <v>Unknown</v>
          </cell>
          <cell r="K43" t="str">
            <v>Unknown</v>
          </cell>
          <cell r="L43" t="str">
            <v>Unknown</v>
          </cell>
          <cell r="M43" t="str">
            <v>Unknown</v>
          </cell>
          <cell r="N43" t="str">
            <v>Unknown</v>
          </cell>
          <cell r="O43" t="str">
            <v>Unknown</v>
          </cell>
          <cell r="P43" t="str">
            <v>Unknown</v>
          </cell>
          <cell r="Q43" t="str">
            <v>Unknown</v>
          </cell>
          <cell r="R43" t="str">
            <v>Unknown</v>
          </cell>
          <cell r="S43" t="str">
            <v>Unknown</v>
          </cell>
          <cell r="T43" t="str">
            <v>Unknown</v>
          </cell>
        </row>
        <row r="44">
          <cell r="A44" t="str">
            <v>Amundi</v>
          </cell>
          <cell r="B44">
            <v>2019</v>
          </cell>
          <cell r="C44" t="str">
            <v>Yes - UK Modern Slavery Act</v>
          </cell>
          <cell r="D44" t="str">
            <v>No</v>
          </cell>
          <cell r="E44" t="str">
            <v>No</v>
          </cell>
          <cell r="F44" t="str">
            <v>Signed by CEO</v>
          </cell>
          <cell r="G44" t="str">
            <v>Approval not explicit in statement</v>
          </cell>
          <cell r="H44" t="str">
            <v>Yes</v>
          </cell>
          <cell r="I44" t="str">
            <v>Geographical</v>
          </cell>
          <cell r="J44" t="str">
            <v>Suppliers comply with laws and company’s policies (direct / tier 1), Contracts include clauses on forced labour (direct / tier 1)</v>
          </cell>
          <cell r="K44" t="str">
            <v>Use of risk management tool or software, Conducting research</v>
          </cell>
          <cell r="L44" t="str">
            <v>No</v>
          </cell>
          <cell r="M44" t="str">
            <v>Audits of suppliers (self- reporting)</v>
          </cell>
          <cell r="N44" t="str">
            <v>No</v>
          </cell>
          <cell r="O44" t="str">
            <v>Corrective action plan, Cancel contracts</v>
          </cell>
          <cell r="P44" t="str">
            <v>Whistleblower protection (direct employees), Whistleblower protection (supply chain workers)</v>
          </cell>
          <cell r="Q44" t="str">
            <v>Procurement / purchasing</v>
          </cell>
          <cell r="R44" t="str">
            <v>No</v>
          </cell>
          <cell r="S44" t="str">
            <v>No</v>
          </cell>
          <cell r="T44" t="str">
            <v>Yes</v>
          </cell>
        </row>
        <row r="45">
          <cell r="A45" t="str">
            <v>Neuberger Berman</v>
          </cell>
          <cell r="B45">
            <v>2019</v>
          </cell>
          <cell r="C45" t="str">
            <v>Yes - UK Modern Slavery Act</v>
          </cell>
          <cell r="D45" t="str">
            <v>Yes</v>
          </cell>
          <cell r="E45" t="str">
            <v>No</v>
          </cell>
          <cell r="F45" t="str">
            <v>Not signed</v>
          </cell>
          <cell r="G45" t="str">
            <v>Approved by Board</v>
          </cell>
          <cell r="H45" t="str">
            <v>Yes</v>
          </cell>
          <cell r="I45" t="str">
            <v>No</v>
          </cell>
          <cell r="J45" t="str">
            <v>No</v>
          </cell>
          <cell r="K45" t="str">
            <v>No</v>
          </cell>
          <cell r="L45" t="str">
            <v>No</v>
          </cell>
          <cell r="M45" t="str">
            <v>No</v>
          </cell>
          <cell r="N45" t="str">
            <v>No</v>
          </cell>
          <cell r="O45" t="str">
            <v>No</v>
          </cell>
          <cell r="P45" t="str">
            <v>No</v>
          </cell>
          <cell r="Q45" t="str">
            <v>No</v>
          </cell>
          <cell r="R45" t="str">
            <v>No</v>
          </cell>
          <cell r="S45" t="str">
            <v>No</v>
          </cell>
          <cell r="T45" t="str">
            <v>No</v>
          </cell>
        </row>
        <row r="46">
          <cell r="A46" t="str">
            <v>Mercer LLC</v>
          </cell>
          <cell r="B46">
            <v>2019</v>
          </cell>
          <cell r="C46" t="str">
            <v>Yes - UK Modern Slavery Act</v>
          </cell>
          <cell r="D46" t="str">
            <v>No</v>
          </cell>
          <cell r="E46" t="str">
            <v>Yes</v>
          </cell>
          <cell r="F46" t="str">
            <v>Signed by Chairman</v>
          </cell>
          <cell r="G46" t="str">
            <v>Approved by Board</v>
          </cell>
          <cell r="H46" t="str">
            <v>Yes</v>
          </cell>
          <cell r="I46" t="str">
            <v>No</v>
          </cell>
          <cell r="J46" t="str">
            <v>Suppliers comply with laws and company’s policies (direct / tier 1), Contracts include clauses on forced labour (direct / tier 1)</v>
          </cell>
          <cell r="K46" t="str">
            <v>Risk-based questionnaires</v>
          </cell>
          <cell r="L46" t="str">
            <v>No</v>
          </cell>
          <cell r="M46" t="str">
            <v>Audits of suppliers (self- reporting)</v>
          </cell>
          <cell r="N46" t="str">
            <v>No</v>
          </cell>
          <cell r="O46" t="str">
            <v>No</v>
          </cell>
          <cell r="P46" t="str">
            <v>Hotline (direct employees)</v>
          </cell>
          <cell r="Q46" t="str">
            <v>Employees (all)</v>
          </cell>
          <cell r="R46" t="str">
            <v>No</v>
          </cell>
          <cell r="S46" t="str">
            <v>No</v>
          </cell>
          <cell r="T46" t="str">
            <v>Yes</v>
          </cell>
        </row>
        <row r="47">
          <cell r="A47" t="str">
            <v>Janus Henderson Investors</v>
          </cell>
          <cell r="B47">
            <v>2019</v>
          </cell>
          <cell r="C47" t="str">
            <v>Yes - UK Modern Slavery Act</v>
          </cell>
          <cell r="D47" t="str">
            <v>Yes</v>
          </cell>
          <cell r="E47" t="str">
            <v>No</v>
          </cell>
          <cell r="F47" t="str">
            <v>Signed by other role</v>
          </cell>
          <cell r="G47" t="str">
            <v>Approved by Board</v>
          </cell>
          <cell r="H47" t="str">
            <v>Yes</v>
          </cell>
          <cell r="I47" t="str">
            <v>No</v>
          </cell>
          <cell r="J47" t="str">
            <v>Suppliers comply with laws and company’s policies (direct / tier 1), Prohibit use of forced labour (direct / tier 1), Code of conduct or supplier code includes clauses on slavery and human trafficking (direct / tier 1)</v>
          </cell>
          <cell r="K47" t="str">
            <v>No</v>
          </cell>
          <cell r="L47" t="str">
            <v>No</v>
          </cell>
          <cell r="M47" t="str">
            <v>No</v>
          </cell>
          <cell r="N47" t="str">
            <v>No</v>
          </cell>
          <cell r="O47" t="str">
            <v>No</v>
          </cell>
          <cell r="P47" t="str">
            <v>Whistleblower protection (direct employees)</v>
          </cell>
          <cell r="Q47" t="str">
            <v>Training provided - not specified</v>
          </cell>
          <cell r="R47" t="str">
            <v>No</v>
          </cell>
          <cell r="S47" t="str">
            <v>No</v>
          </cell>
          <cell r="T47" t="str">
            <v>No</v>
          </cell>
        </row>
        <row r="48">
          <cell r="A48" t="str">
            <v>Jupiter Fund Management plc</v>
          </cell>
          <cell r="B48">
            <v>2019</v>
          </cell>
          <cell r="C48" t="str">
            <v>Yes - UK Modern Slavery Act</v>
          </cell>
          <cell r="D48" t="str">
            <v>Yes</v>
          </cell>
          <cell r="E48" t="str">
            <v>No</v>
          </cell>
          <cell r="F48" t="str">
            <v>Signed by CEO</v>
          </cell>
          <cell r="G48" t="str">
            <v>Approved by Board</v>
          </cell>
          <cell r="H48" t="str">
            <v>Yes</v>
          </cell>
          <cell r="I48" t="str">
            <v>No</v>
          </cell>
          <cell r="J48" t="str">
            <v>No</v>
          </cell>
          <cell r="K48" t="str">
            <v>Use of risk management tool or software, Conducting research</v>
          </cell>
          <cell r="L48" t="str">
            <v>No</v>
          </cell>
          <cell r="M48" t="str">
            <v>No</v>
          </cell>
          <cell r="N48" t="str">
            <v>No</v>
          </cell>
          <cell r="O48" t="str">
            <v>No</v>
          </cell>
          <cell r="P48" t="str">
            <v>No</v>
          </cell>
          <cell r="Q48" t="str">
            <v>No</v>
          </cell>
          <cell r="R48" t="str">
            <v>No</v>
          </cell>
          <cell r="S48" t="str">
            <v>No</v>
          </cell>
          <cell r="T48" t="str">
            <v>No</v>
          </cell>
        </row>
        <row r="49">
          <cell r="A49" t="str">
            <v>Ashmore Group plc</v>
          </cell>
          <cell r="B49">
            <v>2019</v>
          </cell>
          <cell r="C49" t="str">
            <v>Yes - UK Modern Slavery Act</v>
          </cell>
          <cell r="D49" t="str">
            <v>No</v>
          </cell>
          <cell r="E49" t="str">
            <v>Yes</v>
          </cell>
          <cell r="F49" t="str">
            <v>Signed by Chairman</v>
          </cell>
          <cell r="G49" t="str">
            <v>Approved by Board</v>
          </cell>
          <cell r="H49" t="str">
            <v>Yes</v>
          </cell>
          <cell r="I49" t="str">
            <v>No</v>
          </cell>
          <cell r="J49" t="str">
            <v>Suppliers comply with laws and company’s policies (direct / tier 1), Prohibit use of forced labour (direct / tier 1), Code of conduct or supplier code includes clauses on slavery and human trafficking (direct / tier 1), Contracts include clauses on forced labour (direct / tier 1), Prohibit use of child labour (direct / tier 1), Suppliers respect labour rights (wages / freedom of association etc) (direct / tier 1)</v>
          </cell>
          <cell r="K49" t="str">
            <v>Conducting research</v>
          </cell>
          <cell r="L49" t="str">
            <v>No</v>
          </cell>
          <cell r="M49" t="str">
            <v>No</v>
          </cell>
          <cell r="N49" t="str">
            <v>No</v>
          </cell>
          <cell r="O49" t="str">
            <v>Worker remediation, Cancel contracts</v>
          </cell>
          <cell r="P49" t="str">
            <v>No</v>
          </cell>
          <cell r="Q49" t="str">
            <v>Training provided - not specified</v>
          </cell>
          <cell r="R49" t="str">
            <v>No</v>
          </cell>
          <cell r="S49" t="str">
            <v>No</v>
          </cell>
          <cell r="T49" t="str">
            <v>Yes</v>
          </cell>
        </row>
        <row r="50">
          <cell r="A50" t="str">
            <v>Advent International plc</v>
          </cell>
          <cell r="B50">
            <v>2020</v>
          </cell>
          <cell r="C50" t="str">
            <v>Yes - UK Modern Slavery Act</v>
          </cell>
          <cell r="D50" t="str">
            <v>Yes</v>
          </cell>
          <cell r="E50" t="str">
            <v>No</v>
          </cell>
          <cell r="F50" t="str">
            <v>Signed by other role</v>
          </cell>
          <cell r="G50" t="str">
            <v>Approved by Board</v>
          </cell>
          <cell r="H50" t="str">
            <v>Yes</v>
          </cell>
          <cell r="I50" t="str">
            <v>No</v>
          </cell>
          <cell r="J50" t="str">
            <v>Suppliers comply with laws and company’s policies (direct / tier 1), Code of conduct or supplier code includes clauses on slavery and human trafficking (direct / tier 1)</v>
          </cell>
          <cell r="K50" t="str">
            <v>No</v>
          </cell>
          <cell r="L50" t="str">
            <v>Industry</v>
          </cell>
          <cell r="M50" t="str">
            <v>No</v>
          </cell>
          <cell r="N50" t="str">
            <v>No</v>
          </cell>
          <cell r="O50" t="str">
            <v>Senior management</v>
          </cell>
          <cell r="P50" t="str">
            <v>No</v>
          </cell>
          <cell r="Q50" t="str">
            <v>Procurement / purchasing</v>
          </cell>
          <cell r="R50" t="str">
            <v>No</v>
          </cell>
          <cell r="S50" t="str">
            <v>No</v>
          </cell>
          <cell r="T50" t="str">
            <v>Yes</v>
          </cell>
        </row>
        <row r="51">
          <cell r="A51" t="str">
            <v>BlueBay Asset Management Services Ltd</v>
          </cell>
          <cell r="B51">
            <v>2019</v>
          </cell>
          <cell r="C51" t="str">
            <v>Yes - UK Modern Slavery Act</v>
          </cell>
          <cell r="D51" t="str">
            <v>Yes</v>
          </cell>
          <cell r="E51" t="str">
            <v>No</v>
          </cell>
          <cell r="F51" t="str">
            <v>Signed by Director</v>
          </cell>
          <cell r="G51" t="str">
            <v>Approved by Board</v>
          </cell>
          <cell r="H51" t="str">
            <v>Yes</v>
          </cell>
          <cell r="I51" t="str">
            <v>No</v>
          </cell>
          <cell r="J51" t="str">
            <v>In Development, Prohibit use of forced labour (direct / tier 1)</v>
          </cell>
          <cell r="K51" t="str">
            <v>Conducting research</v>
          </cell>
          <cell r="L51" t="str">
            <v>Industry</v>
          </cell>
          <cell r="M51" t="str">
            <v>No</v>
          </cell>
          <cell r="N51" t="str">
            <v>No</v>
          </cell>
          <cell r="O51" t="str">
            <v>No</v>
          </cell>
          <cell r="P51" t="str">
            <v>No</v>
          </cell>
          <cell r="Q51" t="str">
            <v>Procurement / purchasing</v>
          </cell>
          <cell r="R51" t="str">
            <v>No</v>
          </cell>
          <cell r="S51" t="str">
            <v>No</v>
          </cell>
          <cell r="T51" t="str">
            <v>Yes</v>
          </cell>
        </row>
        <row r="52">
          <cell r="A52" t="str">
            <v>Apax Partners LLP</v>
          </cell>
          <cell r="B52">
            <v>2018</v>
          </cell>
          <cell r="C52" t="str">
            <v>Yes - UK Modern Slavery Act</v>
          </cell>
          <cell r="D52" t="str">
            <v>Yes</v>
          </cell>
          <cell r="E52" t="str">
            <v>No</v>
          </cell>
          <cell r="F52" t="str">
            <v>Signed by CEO</v>
          </cell>
          <cell r="G52" t="str">
            <v>Approval not explicit in statement</v>
          </cell>
          <cell r="H52" t="str">
            <v>No</v>
          </cell>
          <cell r="I52" t="str">
            <v>No</v>
          </cell>
          <cell r="J52" t="str">
            <v>In Development, Prohibit use of forced labour (direct / tier 1)</v>
          </cell>
          <cell r="K52" t="str">
            <v>No</v>
          </cell>
          <cell r="L52" t="str">
            <v>No</v>
          </cell>
          <cell r="M52" t="str">
            <v>No</v>
          </cell>
          <cell r="N52" t="str">
            <v>No</v>
          </cell>
          <cell r="O52" t="str">
            <v>No</v>
          </cell>
          <cell r="P52" t="str">
            <v>No</v>
          </cell>
          <cell r="Q52" t="str">
            <v>Training provided - not specified, In Development</v>
          </cell>
          <cell r="R52" t="str">
            <v>No</v>
          </cell>
          <cell r="S52" t="str">
            <v>No</v>
          </cell>
          <cell r="T52" t="str">
            <v>No</v>
          </cell>
        </row>
        <row r="53">
          <cell r="A53" t="str">
            <v>Man Group plc</v>
          </cell>
          <cell r="B53">
            <v>2019</v>
          </cell>
          <cell r="C53" t="str">
            <v>Yes - UK Modern Slavery Act</v>
          </cell>
          <cell r="D53" t="str">
            <v>Yes</v>
          </cell>
          <cell r="E53" t="str">
            <v>Yes</v>
          </cell>
          <cell r="F53" t="str">
            <v>Signed by CEO</v>
          </cell>
          <cell r="G53" t="str">
            <v>Approved by Board</v>
          </cell>
          <cell r="H53" t="str">
            <v>No</v>
          </cell>
          <cell r="I53" t="str">
            <v>No</v>
          </cell>
          <cell r="J53" t="str">
            <v>Suppliers comply with laws and company’s policies (direct / tier 1), Prohibit use of forced labour (direct / tier 1)</v>
          </cell>
          <cell r="K53" t="str">
            <v>Conducting research</v>
          </cell>
          <cell r="L53" t="str">
            <v>No</v>
          </cell>
          <cell r="M53" t="str">
            <v>No</v>
          </cell>
          <cell r="N53" t="str">
            <v>No</v>
          </cell>
          <cell r="O53" t="str">
            <v>No</v>
          </cell>
          <cell r="P53" t="str">
            <v>Focal Point (direct employees)</v>
          </cell>
          <cell r="Q53" t="str">
            <v>Employees (all)</v>
          </cell>
          <cell r="R53" t="str">
            <v>No</v>
          </cell>
          <cell r="S53" t="str">
            <v>No</v>
          </cell>
          <cell r="T53" t="str">
            <v>Yes</v>
          </cell>
        </row>
        <row r="54">
          <cell r="A54" t="str">
            <v>Franklin Templeton Investment Management Limited</v>
          </cell>
          <cell r="B54">
            <v>2019</v>
          </cell>
          <cell r="C54" t="str">
            <v>Yes - UK Modern Slavery Act</v>
          </cell>
          <cell r="D54" t="str">
            <v>Yes</v>
          </cell>
          <cell r="E54" t="str">
            <v>No</v>
          </cell>
          <cell r="F54" t="str">
            <v>Signed by Director</v>
          </cell>
          <cell r="G54" t="str">
            <v>Approved by Board</v>
          </cell>
          <cell r="H54" t="str">
            <v>Yes</v>
          </cell>
          <cell r="I54" t="str">
            <v>No</v>
          </cell>
          <cell r="J54" t="str">
            <v>Contracts include clauses on forced labour (direct / tier 1)</v>
          </cell>
          <cell r="K54" t="str">
            <v>No</v>
          </cell>
          <cell r="L54" t="str">
            <v>No</v>
          </cell>
          <cell r="M54" t="str">
            <v>No</v>
          </cell>
          <cell r="N54" t="str">
            <v>No</v>
          </cell>
          <cell r="O54" t="str">
            <v>No</v>
          </cell>
          <cell r="P54" t="str">
            <v>No</v>
          </cell>
          <cell r="Q54" t="str">
            <v>No</v>
          </cell>
          <cell r="R54" t="str">
            <v>No</v>
          </cell>
          <cell r="S54" t="str">
            <v>No</v>
          </cell>
          <cell r="T54" t="str">
            <v>No</v>
          </cell>
        </row>
        <row r="55">
          <cell r="A55" t="str">
            <v>AMP Capital Holdings Limited</v>
          </cell>
          <cell r="B55">
            <v>2019</v>
          </cell>
          <cell r="C55" t="str">
            <v>Yes - UK Modern Slavery Act</v>
          </cell>
          <cell r="D55" t="str">
            <v>Yes</v>
          </cell>
          <cell r="E55" t="str">
            <v>Yes</v>
          </cell>
          <cell r="F55" t="str">
            <v>Signed by CEO</v>
          </cell>
          <cell r="G55" t="str">
            <v>Approval not explicit in statement</v>
          </cell>
          <cell r="H55" t="str">
            <v>Yes</v>
          </cell>
          <cell r="I55" t="str">
            <v>No</v>
          </cell>
          <cell r="J55" t="str">
            <v>Contracts include clauses on forced labour (direct / tier 1)</v>
          </cell>
          <cell r="K55" t="str">
            <v>No</v>
          </cell>
          <cell r="L55" t="str">
            <v>Industry</v>
          </cell>
          <cell r="M55" t="str">
            <v>Audits of suppliers (self- reporting)</v>
          </cell>
          <cell r="N55" t="str">
            <v>No</v>
          </cell>
          <cell r="O55" t="str">
            <v>Senior management</v>
          </cell>
          <cell r="P55" t="str">
            <v>No</v>
          </cell>
          <cell r="Q55" t="str">
            <v>Employees (all)</v>
          </cell>
          <cell r="R55" t="str">
            <v>No</v>
          </cell>
          <cell r="S55" t="str">
            <v>No</v>
          </cell>
          <cell r="T55" t="str">
            <v>No</v>
          </cell>
        </row>
        <row r="56">
          <cell r="A56" t="str">
            <v>Cathay Investments Limited</v>
          </cell>
          <cell r="B56">
            <v>2019</v>
          </cell>
          <cell r="C56" t="str">
            <v>Yes - UK Modern Slavery Act</v>
          </cell>
          <cell r="D56" t="str">
            <v>Yes</v>
          </cell>
          <cell r="E56" t="str">
            <v>No</v>
          </cell>
          <cell r="F56" t="str">
            <v>Signed by Director</v>
          </cell>
          <cell r="G56" t="str">
            <v>Approval not explicit in statement</v>
          </cell>
          <cell r="H56" t="str">
            <v>No</v>
          </cell>
          <cell r="I56" t="str">
            <v>Geographical</v>
          </cell>
          <cell r="J56" t="str">
            <v>In Development, Prohibit use of forced labour (direct / tier 1)</v>
          </cell>
          <cell r="K56" t="str">
            <v>No</v>
          </cell>
          <cell r="L56" t="str">
            <v>Geographic</v>
          </cell>
          <cell r="M56" t="str">
            <v>Audits of suppliers (self- reporting), On-site visits (self- reporting)</v>
          </cell>
          <cell r="N56" t="str">
            <v>No</v>
          </cell>
          <cell r="O56" t="str">
            <v>No</v>
          </cell>
          <cell r="P56" t="str">
            <v>No</v>
          </cell>
          <cell r="Q56" t="str">
            <v>Training provided - not specified</v>
          </cell>
          <cell r="R56" t="str">
            <v>Yes</v>
          </cell>
          <cell r="S56" t="str">
            <v>No</v>
          </cell>
          <cell r="T56" t="str">
            <v>No</v>
          </cell>
        </row>
        <row r="57">
          <cell r="A57" t="str">
            <v>Dodge and Cox</v>
          </cell>
          <cell r="B57">
            <v>2019</v>
          </cell>
          <cell r="C57" t="str">
            <v>No - neither</v>
          </cell>
          <cell r="D57" t="str">
            <v>No</v>
          </cell>
          <cell r="E57" t="str">
            <v>No</v>
          </cell>
          <cell r="F57" t="str">
            <v>Unknown</v>
          </cell>
          <cell r="G57" t="str">
            <v>Unknown</v>
          </cell>
          <cell r="H57" t="str">
            <v>Unknown</v>
          </cell>
          <cell r="I57" t="str">
            <v>Unknown</v>
          </cell>
          <cell r="J57" t="str">
            <v>Unknown</v>
          </cell>
          <cell r="K57" t="str">
            <v>Unknown</v>
          </cell>
          <cell r="L57" t="str">
            <v>Unknown</v>
          </cell>
          <cell r="M57" t="str">
            <v>Unknown</v>
          </cell>
          <cell r="N57" t="str">
            <v>Unknown</v>
          </cell>
          <cell r="O57" t="str">
            <v>Unknown</v>
          </cell>
          <cell r="P57" t="str">
            <v>Unknown</v>
          </cell>
          <cell r="Q57" t="str">
            <v>Unknown</v>
          </cell>
          <cell r="R57" t="str">
            <v>Unknown</v>
          </cell>
          <cell r="S57" t="str">
            <v>Unknown</v>
          </cell>
          <cell r="T57" t="str">
            <v>Unknown</v>
          </cell>
        </row>
        <row r="58">
          <cell r="A58" t="str">
            <v>Rathbone Investment Management Ltd.</v>
          </cell>
          <cell r="B58">
            <v>2019</v>
          </cell>
          <cell r="C58" t="str">
            <v>Yes - UK Modern Slavery Act</v>
          </cell>
          <cell r="D58" t="str">
            <v>Yes</v>
          </cell>
          <cell r="E58" t="str">
            <v>No</v>
          </cell>
          <cell r="F58" t="str">
            <v>Signed by CEO</v>
          </cell>
          <cell r="G58" t="str">
            <v>Approved by Board</v>
          </cell>
          <cell r="H58" t="str">
            <v>No</v>
          </cell>
          <cell r="I58" t="str">
            <v>Geographical</v>
          </cell>
          <cell r="J58" t="str">
            <v>Suppliers comply with laws and company’s policies (direct / tier 1), Prohibit use of forced labour (direct / tier 1)</v>
          </cell>
          <cell r="K58" t="str">
            <v>Conducting research</v>
          </cell>
          <cell r="L58" t="str">
            <v>Industry, Resource</v>
          </cell>
          <cell r="M58" t="str">
            <v>No</v>
          </cell>
          <cell r="N58" t="str">
            <v>No</v>
          </cell>
          <cell r="O58" t="str">
            <v>No</v>
          </cell>
          <cell r="P58" t="str">
            <v>No</v>
          </cell>
          <cell r="Q58" t="str">
            <v>No</v>
          </cell>
          <cell r="R58" t="str">
            <v>No</v>
          </cell>
          <cell r="S58" t="str">
            <v>No</v>
          </cell>
          <cell r="T58" t="str">
            <v>Yes</v>
          </cell>
        </row>
        <row r="59">
          <cell r="A59" t="str">
            <v>Renaissance Technologies LLC</v>
          </cell>
          <cell r="B59">
            <v>2019</v>
          </cell>
          <cell r="C59" t="str">
            <v>No - neither</v>
          </cell>
          <cell r="D59" t="str">
            <v>No</v>
          </cell>
          <cell r="E59" t="str">
            <v>No</v>
          </cell>
          <cell r="F59" t="str">
            <v>Unknown</v>
          </cell>
          <cell r="G59" t="str">
            <v>Unknown</v>
          </cell>
          <cell r="H59" t="str">
            <v>Unknown</v>
          </cell>
          <cell r="I59" t="str">
            <v>Unknown</v>
          </cell>
          <cell r="J59" t="str">
            <v>Unknown</v>
          </cell>
          <cell r="K59" t="str">
            <v>Unknown</v>
          </cell>
          <cell r="L59" t="str">
            <v>Unknown</v>
          </cell>
          <cell r="M59" t="str">
            <v>Unknown</v>
          </cell>
          <cell r="N59" t="str">
            <v>Unknown</v>
          </cell>
          <cell r="O59" t="str">
            <v>Unknown</v>
          </cell>
          <cell r="P59" t="str">
            <v>Unknown</v>
          </cell>
          <cell r="Q59" t="str">
            <v>Unknown</v>
          </cell>
          <cell r="R59" t="str">
            <v>Unknown</v>
          </cell>
          <cell r="S59" t="str">
            <v>Unknown</v>
          </cell>
          <cell r="T59" t="str">
            <v>Unknown</v>
          </cell>
        </row>
        <row r="60">
          <cell r="A60" t="str">
            <v>D. E. Shaw &amp; Co. LP</v>
          </cell>
          <cell r="B60">
            <v>2019</v>
          </cell>
          <cell r="C60" t="str">
            <v>Yes - UK Modern Slavery Act</v>
          </cell>
          <cell r="D60" t="str">
            <v>No</v>
          </cell>
          <cell r="E60" t="str">
            <v>No</v>
          </cell>
          <cell r="F60" t="str">
            <v>Not signed - but individual with title named</v>
          </cell>
          <cell r="G60" t="str">
            <v>Approved by Board</v>
          </cell>
          <cell r="H60" t="str">
            <v>Yes</v>
          </cell>
          <cell r="I60" t="str">
            <v>No</v>
          </cell>
          <cell r="J60" t="str">
            <v>Suppliers comply with laws and company’s policies (direct / tier 1), Prohibit use of forced labour (direct / tier 1)</v>
          </cell>
          <cell r="K60" t="str">
            <v>No</v>
          </cell>
          <cell r="L60" t="str">
            <v>Industry</v>
          </cell>
          <cell r="M60" t="str">
            <v>No</v>
          </cell>
          <cell r="N60" t="str">
            <v>No</v>
          </cell>
          <cell r="O60" t="str">
            <v>Cancel contracts</v>
          </cell>
          <cell r="P60" t="str">
            <v>Focal Point (direct employees)</v>
          </cell>
          <cell r="Q60" t="str">
            <v>Employees (all)</v>
          </cell>
          <cell r="R60" t="str">
            <v>No</v>
          </cell>
          <cell r="S60" t="str">
            <v>No</v>
          </cell>
          <cell r="T60" t="str">
            <v>Yes</v>
          </cell>
        </row>
        <row r="61">
          <cell r="A61" t="str">
            <v>Marathon Asset Management LLP</v>
          </cell>
          <cell r="B61">
            <v>2018</v>
          </cell>
          <cell r="C61" t="str">
            <v>Yes - UK Modern Slavery Act</v>
          </cell>
          <cell r="D61" t="str">
            <v>No</v>
          </cell>
          <cell r="E61" t="str">
            <v>No</v>
          </cell>
          <cell r="F61" t="str">
            <v>Signed by other role</v>
          </cell>
          <cell r="G61" t="str">
            <v>Approved - not by Board</v>
          </cell>
          <cell r="H61" t="str">
            <v>No</v>
          </cell>
          <cell r="I61" t="str">
            <v>No</v>
          </cell>
          <cell r="J61" t="str">
            <v>Suppliers comply with laws and company’s policies (direct / tier 1), Prohibit use of forced labour (direct / tier 1), Prohibit use of forced labour (beyond tier 1), Contracts include clauses on forced labour (direct / tier 1)</v>
          </cell>
          <cell r="K61" t="str">
            <v>No</v>
          </cell>
          <cell r="L61" t="str">
            <v>No</v>
          </cell>
          <cell r="M61" t="str">
            <v>No</v>
          </cell>
          <cell r="N61" t="str">
            <v>No</v>
          </cell>
          <cell r="O61" t="str">
            <v>No</v>
          </cell>
          <cell r="P61" t="str">
            <v>Whistleblower protection (direct employees)</v>
          </cell>
          <cell r="Q61" t="str">
            <v>Training provided - not specified</v>
          </cell>
          <cell r="R61" t="str">
            <v>No</v>
          </cell>
          <cell r="S61" t="str">
            <v>No</v>
          </cell>
          <cell r="T61" t="str">
            <v>No</v>
          </cell>
        </row>
        <row r="62">
          <cell r="A62" t="str">
            <v>Russell Investment Management LLC</v>
          </cell>
          <cell r="B62">
            <v>2019</v>
          </cell>
          <cell r="C62" t="str">
            <v>Yes - UK Modern Slavery Act</v>
          </cell>
          <cell r="D62" t="str">
            <v>Yes</v>
          </cell>
          <cell r="E62" t="str">
            <v>No</v>
          </cell>
          <cell r="F62" t="str">
            <v>Signed by Director</v>
          </cell>
          <cell r="G62" t="str">
            <v>Approved by Board</v>
          </cell>
          <cell r="H62" t="str">
            <v>Yes</v>
          </cell>
          <cell r="I62" t="str">
            <v>No</v>
          </cell>
          <cell r="J62" t="str">
            <v>No</v>
          </cell>
          <cell r="K62" t="str">
            <v>No</v>
          </cell>
          <cell r="L62" t="str">
            <v>No</v>
          </cell>
          <cell r="M62" t="str">
            <v>No</v>
          </cell>
          <cell r="N62" t="str">
            <v>No</v>
          </cell>
          <cell r="O62" t="str">
            <v>No</v>
          </cell>
          <cell r="P62" t="str">
            <v>Hotline (direct employees)</v>
          </cell>
          <cell r="Q62" t="str">
            <v>Training provided - not specified</v>
          </cell>
          <cell r="R62" t="str">
            <v>No</v>
          </cell>
          <cell r="S62" t="str">
            <v>No</v>
          </cell>
          <cell r="T62" t="str">
            <v>No</v>
          </cell>
        </row>
        <row r="63">
          <cell r="A63" t="str">
            <v>Walter Scott &amp; Partners Ltd.</v>
          </cell>
          <cell r="B63">
            <v>2019</v>
          </cell>
          <cell r="C63" t="str">
            <v>Yes - UK Modern Slavery Act</v>
          </cell>
          <cell r="D63" t="str">
            <v>No</v>
          </cell>
          <cell r="E63" t="str">
            <v>Yes</v>
          </cell>
          <cell r="F63" t="str">
            <v>Signed by Managing Director</v>
          </cell>
          <cell r="G63" t="str">
            <v>Approval not explicit in statement</v>
          </cell>
          <cell r="H63" t="str">
            <v>Yes</v>
          </cell>
          <cell r="I63" t="str">
            <v>No</v>
          </cell>
          <cell r="J63" t="str">
            <v>Suppliers comply with laws and company’s policies (direct / tier 1), Prohibit use of forced labour (direct / tier 1), Code of conduct or supplier code includes clauses on slavery and human trafficking (direct / tier 1), Prohibit use of child labour (direct / tier 1)</v>
          </cell>
          <cell r="K63" t="str">
            <v>No</v>
          </cell>
          <cell r="L63" t="str">
            <v>No</v>
          </cell>
          <cell r="M63" t="str">
            <v>No</v>
          </cell>
          <cell r="N63" t="str">
            <v>No</v>
          </cell>
          <cell r="O63" t="str">
            <v>Cancel contracts</v>
          </cell>
          <cell r="P63" t="str">
            <v>Whistleblower protection (direct employees), Whistleblower protection (supply chain workers)</v>
          </cell>
          <cell r="Q63" t="str">
            <v>Procurement / purchasing</v>
          </cell>
          <cell r="R63" t="str">
            <v>No</v>
          </cell>
          <cell r="S63" t="str">
            <v>No</v>
          </cell>
          <cell r="T63" t="str">
            <v>No</v>
          </cell>
        </row>
        <row r="64">
          <cell r="A64" t="str">
            <v>Barings Europe</v>
          </cell>
          <cell r="B64">
            <v>2019</v>
          </cell>
          <cell r="C64" t="str">
            <v>Yes - UK Modern Slavery Act</v>
          </cell>
          <cell r="D64" t="str">
            <v>Yes</v>
          </cell>
          <cell r="E64" t="str">
            <v>Yes</v>
          </cell>
          <cell r="F64" t="str">
            <v>Signed by CEO</v>
          </cell>
          <cell r="G64" t="str">
            <v>Approved by Board</v>
          </cell>
          <cell r="H64" t="str">
            <v>Yes</v>
          </cell>
          <cell r="I64" t="str">
            <v>No</v>
          </cell>
          <cell r="J64" t="str">
            <v>Suppliers comply with laws and company’s policies (direct / tier 1)</v>
          </cell>
          <cell r="K64" t="str">
            <v>No</v>
          </cell>
          <cell r="L64" t="str">
            <v>No</v>
          </cell>
          <cell r="M64" t="str">
            <v>No</v>
          </cell>
          <cell r="N64" t="str">
            <v>No</v>
          </cell>
          <cell r="O64" t="str">
            <v>Senior management</v>
          </cell>
          <cell r="P64" t="str">
            <v>Whistleblower protection (direct employees)</v>
          </cell>
          <cell r="Q64" t="str">
            <v>Procurement / purchasing, Leadership, Training provided - not specified</v>
          </cell>
          <cell r="R64" t="str">
            <v>No</v>
          </cell>
          <cell r="S64" t="str">
            <v>No</v>
          </cell>
          <cell r="T64" t="str">
            <v>No</v>
          </cell>
        </row>
        <row r="65">
          <cell r="A65" t="str">
            <v>Royal London Asset Management Limited</v>
          </cell>
          <cell r="B65">
            <v>2019</v>
          </cell>
          <cell r="C65" t="str">
            <v>Yes - UK Modern Slavery Act</v>
          </cell>
          <cell r="D65" t="str">
            <v>Yes</v>
          </cell>
          <cell r="E65" t="str">
            <v>Yes</v>
          </cell>
          <cell r="F65" t="str">
            <v>Signed by CEO</v>
          </cell>
          <cell r="G65" t="str">
            <v>Approved by Board</v>
          </cell>
          <cell r="H65" t="str">
            <v>Yes</v>
          </cell>
          <cell r="I65" t="str">
            <v>No</v>
          </cell>
          <cell r="J65" t="str">
            <v>Suppliers comply with laws and company’s policies (direct / tier 1)</v>
          </cell>
          <cell r="K65" t="str">
            <v>Risk-based questionnaires, Conducting research</v>
          </cell>
          <cell r="L65" t="str">
            <v>No</v>
          </cell>
          <cell r="M65" t="str">
            <v>No</v>
          </cell>
          <cell r="N65" t="str">
            <v>No</v>
          </cell>
          <cell r="O65" t="str">
            <v>Senior management</v>
          </cell>
          <cell r="P65" t="str">
            <v>No</v>
          </cell>
          <cell r="Q65" t="str">
            <v>Employees (all), Procurement / purchasing</v>
          </cell>
          <cell r="R65" t="str">
            <v>In Development</v>
          </cell>
          <cell r="S65" t="str">
            <v>No</v>
          </cell>
          <cell r="T65" t="str">
            <v>No</v>
          </cell>
        </row>
        <row r="66">
          <cell r="A66" t="str">
            <v>Nomura European Investment Limited</v>
          </cell>
          <cell r="B66">
            <v>2020</v>
          </cell>
          <cell r="C66" t="str">
            <v>Yes - UK Modern Slavery Act</v>
          </cell>
          <cell r="D66" t="str">
            <v>Yes</v>
          </cell>
          <cell r="E66" t="str">
            <v>No</v>
          </cell>
          <cell r="F66" t="str">
            <v>Signed by Director</v>
          </cell>
          <cell r="G66" t="str">
            <v>Approved by Board</v>
          </cell>
          <cell r="H66" t="str">
            <v>Yes</v>
          </cell>
          <cell r="I66" t="str">
            <v>No</v>
          </cell>
          <cell r="J66" t="str">
            <v>In Development</v>
          </cell>
          <cell r="K66" t="str">
            <v>No</v>
          </cell>
          <cell r="L66" t="str">
            <v>No</v>
          </cell>
          <cell r="M66" t="str">
            <v>No</v>
          </cell>
          <cell r="N66" t="str">
            <v>No</v>
          </cell>
          <cell r="O66" t="str">
            <v>No</v>
          </cell>
          <cell r="P66" t="str">
            <v>Focal Point (direct employees)</v>
          </cell>
          <cell r="Q66" t="str">
            <v>Training provided - not specified</v>
          </cell>
          <cell r="R66" t="str">
            <v>No</v>
          </cell>
          <cell r="S66" t="str">
            <v>No</v>
          </cell>
          <cell r="T66" t="str">
            <v>No</v>
          </cell>
        </row>
        <row r="67">
          <cell r="A67" t="str">
            <v>Mondrian Investment Partners Limited</v>
          </cell>
          <cell r="B67">
            <v>2019</v>
          </cell>
          <cell r="C67" t="str">
            <v>Yes - UK Modern Slavery Act</v>
          </cell>
          <cell r="D67" t="str">
            <v>Yes</v>
          </cell>
          <cell r="E67" t="str">
            <v>Yes</v>
          </cell>
          <cell r="F67" t="str">
            <v>Signed by CEO</v>
          </cell>
          <cell r="G67" t="str">
            <v>Approved by Board</v>
          </cell>
          <cell r="H67" t="str">
            <v>Yes</v>
          </cell>
          <cell r="I67" t="str">
            <v>No</v>
          </cell>
          <cell r="J67" t="str">
            <v>Contracts include clauses on forced labour (direct / tier 1), Contracts include clauses on forced labour (beyond tier 1)</v>
          </cell>
          <cell r="K67" t="str">
            <v>Conducting research</v>
          </cell>
          <cell r="L67" t="str">
            <v>Workforce</v>
          </cell>
          <cell r="M67" t="str">
            <v>No</v>
          </cell>
          <cell r="N67" t="str">
            <v>No</v>
          </cell>
          <cell r="O67" t="str">
            <v>No</v>
          </cell>
          <cell r="P67" t="str">
            <v>No</v>
          </cell>
          <cell r="Q67" t="str">
            <v>No</v>
          </cell>
          <cell r="R67" t="str">
            <v>No</v>
          </cell>
          <cell r="S67" t="str">
            <v>No</v>
          </cell>
          <cell r="T67" t="str">
            <v>Yes</v>
          </cell>
        </row>
        <row r="68">
          <cell r="A68" t="str">
            <v>FIL Holdings (UK) Limited</v>
          </cell>
          <cell r="B68">
            <v>2019</v>
          </cell>
          <cell r="C68" t="str">
            <v>Yes - UK Modern Slavery Act</v>
          </cell>
          <cell r="D68" t="str">
            <v>Yes</v>
          </cell>
          <cell r="E68" t="str">
            <v>No</v>
          </cell>
          <cell r="F68" t="str">
            <v>Signed by Director</v>
          </cell>
          <cell r="G68" t="str">
            <v>Approved by Board</v>
          </cell>
          <cell r="H68" t="str">
            <v>Yes</v>
          </cell>
          <cell r="I68" t="str">
            <v>No</v>
          </cell>
          <cell r="J68" t="str">
            <v>Suppliers comply with laws and company’s policies (direct / tier 1), Prohibit use of forced labour (direct / tier 1), Code of conduct or supplier code includes clauses on slavery and human trafficking (direct / tier 1), Suppliers respect labour rights (wages / freedom of association etc) (direct / tier 1)</v>
          </cell>
          <cell r="K68" t="str">
            <v>No</v>
          </cell>
          <cell r="L68" t="str">
            <v>No</v>
          </cell>
          <cell r="M68" t="str">
            <v>No</v>
          </cell>
          <cell r="N68" t="str">
            <v>No</v>
          </cell>
          <cell r="O68" t="str">
            <v>Senior management</v>
          </cell>
          <cell r="P68" t="str">
            <v>Whistleblower protection (direct employees)</v>
          </cell>
          <cell r="Q68" t="str">
            <v>Procurement / purchasing, Recruitment / HR</v>
          </cell>
          <cell r="R68" t="str">
            <v>No</v>
          </cell>
          <cell r="S68" t="str">
            <v>No</v>
          </cell>
          <cell r="T68" t="str">
            <v>Yes</v>
          </cell>
        </row>
        <row r="69">
          <cell r="A69" t="str">
            <v>WILLIS TOWERS WATSON PUBLIC LIMITED COMPANY</v>
          </cell>
          <cell r="B69">
            <v>2019</v>
          </cell>
          <cell r="C69" t="str">
            <v>Yes - UK Modern Slavery Act</v>
          </cell>
          <cell r="D69" t="str">
            <v>Yes</v>
          </cell>
          <cell r="E69" t="str">
            <v>Yes</v>
          </cell>
          <cell r="F69" t="str">
            <v>Signed by Director</v>
          </cell>
          <cell r="G69" t="str">
            <v>Approved by Board</v>
          </cell>
          <cell r="H69" t="str">
            <v>Yes</v>
          </cell>
          <cell r="I69" t="str">
            <v>No</v>
          </cell>
          <cell r="J69" t="str">
            <v>In Development</v>
          </cell>
          <cell r="K69" t="str">
            <v>Risk-based questionnaires, In Development</v>
          </cell>
          <cell r="L69" t="str">
            <v>No</v>
          </cell>
          <cell r="M69" t="str">
            <v>No</v>
          </cell>
          <cell r="N69" t="str">
            <v>No</v>
          </cell>
          <cell r="O69" t="str">
            <v>No</v>
          </cell>
          <cell r="P69" t="str">
            <v>No</v>
          </cell>
          <cell r="Q69" t="str">
            <v>Training provided - not specified</v>
          </cell>
          <cell r="R69" t="str">
            <v>No</v>
          </cell>
          <cell r="S69" t="str">
            <v>No</v>
          </cell>
          <cell r="T69" t="str">
            <v>No</v>
          </cell>
        </row>
        <row r="70">
          <cell r="A70" t="str">
            <v>Principal Global Investors</v>
          </cell>
          <cell r="B70">
            <v>2019</v>
          </cell>
          <cell r="C70" t="str">
            <v>Yes - UK Modern Slavery Act</v>
          </cell>
          <cell r="D70" t="str">
            <v>Yes</v>
          </cell>
          <cell r="E70" t="str">
            <v>No</v>
          </cell>
          <cell r="F70" t="str">
            <v>Signed by Director</v>
          </cell>
          <cell r="G70" t="str">
            <v>Approved by Board</v>
          </cell>
          <cell r="H70" t="str">
            <v>Yes</v>
          </cell>
          <cell r="I70" t="str">
            <v>No</v>
          </cell>
          <cell r="J70" t="str">
            <v>Prohibit use of forced labour (direct / tier 1), Code of conduct or supplier code includes clauses on slavery and human trafficking (direct / tier 1)</v>
          </cell>
          <cell r="K70" t="str">
            <v>Conducting research</v>
          </cell>
          <cell r="L70" t="str">
            <v>No</v>
          </cell>
          <cell r="M70" t="str">
            <v>No</v>
          </cell>
          <cell r="N70" t="str">
            <v>No</v>
          </cell>
          <cell r="O70" t="str">
            <v>No</v>
          </cell>
          <cell r="P70" t="str">
            <v>Hotline (direct employees), Whistleblower protection (direct employees)</v>
          </cell>
          <cell r="Q70" t="str">
            <v>Employees (all), Leadership</v>
          </cell>
          <cell r="R70" t="str">
            <v>No</v>
          </cell>
          <cell r="S70" t="str">
            <v>No</v>
          </cell>
          <cell r="T70" t="str">
            <v>No</v>
          </cell>
        </row>
        <row r="71">
          <cell r="A71" t="str">
            <v>PGIM (formerly Pramerica Investment Management)</v>
          </cell>
          <cell r="B71">
            <v>2019</v>
          </cell>
          <cell r="C71" t="str">
            <v>Yes - UK Modern Slavery Act</v>
          </cell>
          <cell r="D71" t="str">
            <v>No</v>
          </cell>
          <cell r="E71" t="str">
            <v>No</v>
          </cell>
          <cell r="F71" t="str">
            <v>Signed by Director</v>
          </cell>
          <cell r="G71" t="str">
            <v>Approved by Board</v>
          </cell>
          <cell r="H71" t="str">
            <v>Yes</v>
          </cell>
          <cell r="I71" t="str">
            <v>No</v>
          </cell>
          <cell r="J71" t="str">
            <v>Suppliers comply with laws and company’s policies (direct / tier 1), Prohibit use of forced labour (direct / tier 1), Code of conduct or supplier code includes clauses on slavery and human trafficking (direct / tier 1), Prohibit use of child labour (direct / tier 1)</v>
          </cell>
          <cell r="K71" t="str">
            <v>No</v>
          </cell>
          <cell r="L71" t="str">
            <v>No</v>
          </cell>
          <cell r="M71" t="str">
            <v>No</v>
          </cell>
          <cell r="N71" t="str">
            <v>No</v>
          </cell>
          <cell r="O71" t="str">
            <v>No</v>
          </cell>
          <cell r="P71" t="str">
            <v>Hotline (direct employees), Focal Point (direct employees)</v>
          </cell>
          <cell r="Q71" t="str">
            <v>Training provided - not specified</v>
          </cell>
          <cell r="R71" t="str">
            <v>No</v>
          </cell>
          <cell r="S71" t="str">
            <v>No</v>
          </cell>
          <cell r="T71" t="str">
            <v>No</v>
          </cell>
        </row>
        <row r="72">
          <cell r="A72" t="str">
            <v>Pictet Group (Pictet Asset Management)</v>
          </cell>
          <cell r="B72">
            <v>2018</v>
          </cell>
          <cell r="C72" t="str">
            <v>Yes - UK Modern Slavery Act</v>
          </cell>
          <cell r="D72" t="str">
            <v>Yes</v>
          </cell>
          <cell r="E72" t="str">
            <v>No</v>
          </cell>
          <cell r="F72" t="str">
            <v>Signed - no title</v>
          </cell>
          <cell r="G72" t="str">
            <v>Approval not explicit in statement</v>
          </cell>
          <cell r="H72" t="str">
            <v>No</v>
          </cell>
          <cell r="I72" t="str">
            <v>No</v>
          </cell>
          <cell r="J72" t="str">
            <v>No</v>
          </cell>
          <cell r="K72" t="str">
            <v>No</v>
          </cell>
          <cell r="L72" t="str">
            <v>No</v>
          </cell>
          <cell r="M72" t="str">
            <v>No</v>
          </cell>
          <cell r="N72" t="str">
            <v>No</v>
          </cell>
          <cell r="O72" t="str">
            <v>No</v>
          </cell>
          <cell r="P72" t="str">
            <v>Hotline (direct employees)</v>
          </cell>
          <cell r="Q72" t="str">
            <v>No</v>
          </cell>
          <cell r="R72" t="str">
            <v>No</v>
          </cell>
          <cell r="S72" t="str">
            <v>No</v>
          </cell>
          <cell r="T72" t="str">
            <v>No</v>
          </cell>
        </row>
        <row r="73">
          <cell r="A73" t="str">
            <v>DekaBank Group</v>
          </cell>
          <cell r="B73">
            <v>2018</v>
          </cell>
          <cell r="C73" t="str">
            <v>Yes - UK Modern Slavery Act</v>
          </cell>
          <cell r="D73" t="str">
            <v>No</v>
          </cell>
          <cell r="E73" t="str">
            <v>No</v>
          </cell>
          <cell r="F73" t="str">
            <v>Signed - no title</v>
          </cell>
          <cell r="G73" t="str">
            <v>Approval not explicit in statement</v>
          </cell>
          <cell r="H73" t="str">
            <v>Yes</v>
          </cell>
          <cell r="I73" t="str">
            <v>No</v>
          </cell>
          <cell r="J73" t="str">
            <v>Suppliers comply with laws and company’s policies (direct / tier 1), Prohibit use of forced labour (direct / tier 1), Code of conduct or supplier code includes clauses on slavery and human trafficking (direct / tier 1), Prohibit use of child labour (direct / tier 1), Suppliers protect migrant workers (direct / tier 1), Suppliers respect labour rights (wages / freedom of association etc) (direct / tier 1)</v>
          </cell>
          <cell r="K73" t="str">
            <v>No</v>
          </cell>
          <cell r="L73" t="str">
            <v>No</v>
          </cell>
          <cell r="M73" t="str">
            <v>Audits of suppliers (self- reporting)</v>
          </cell>
          <cell r="N73" t="str">
            <v>No</v>
          </cell>
          <cell r="O73" t="str">
            <v>Corrective action plan, Cancel contracts</v>
          </cell>
          <cell r="P73" t="str">
            <v>Hotline (direct employees), Whistleblower protection (direct employees), Focal Point (direct employees)</v>
          </cell>
          <cell r="Q73" t="str">
            <v>No</v>
          </cell>
          <cell r="R73" t="str">
            <v>Yes</v>
          </cell>
          <cell r="S73" t="str">
            <v>No</v>
          </cell>
          <cell r="T73" t="str">
            <v>No</v>
          </cell>
        </row>
        <row r="74">
          <cell r="A74" t="str">
            <v>BrightSphere Investment Group</v>
          </cell>
          <cell r="B74">
            <v>2018</v>
          </cell>
          <cell r="C74" t="str">
            <v>Yes - UK Modern Slavery Act</v>
          </cell>
          <cell r="D74" t="str">
            <v>No</v>
          </cell>
          <cell r="E74" t="str">
            <v>No</v>
          </cell>
          <cell r="F74" t="str">
            <v>Signed by CEO</v>
          </cell>
          <cell r="G74" t="str">
            <v>Approved by Board</v>
          </cell>
          <cell r="H74" t="str">
            <v>Yes</v>
          </cell>
          <cell r="I74" t="str">
            <v>No</v>
          </cell>
          <cell r="J74" t="str">
            <v>In Development, Prohibit use of forced labour (direct / tier 1)</v>
          </cell>
          <cell r="K74" t="str">
            <v>No</v>
          </cell>
          <cell r="L74" t="str">
            <v>No</v>
          </cell>
          <cell r="M74" t="str">
            <v>No</v>
          </cell>
          <cell r="N74" t="str">
            <v>No</v>
          </cell>
          <cell r="O74" t="str">
            <v>Cancel contracts</v>
          </cell>
          <cell r="P74" t="str">
            <v>Hotline (direct employees)</v>
          </cell>
          <cell r="Q74" t="str">
            <v>No</v>
          </cell>
          <cell r="R74" t="str">
            <v>No</v>
          </cell>
          <cell r="S74" t="str">
            <v>No</v>
          </cell>
          <cell r="T74" t="str">
            <v>No</v>
          </cell>
        </row>
        <row r="75">
          <cell r="A75" t="str">
            <v>CVC Capital Partners</v>
          </cell>
          <cell r="B75">
            <v>2019</v>
          </cell>
          <cell r="C75" t="str">
            <v>Yes - UK Modern Slavery Act</v>
          </cell>
          <cell r="D75" t="str">
            <v>Yes</v>
          </cell>
          <cell r="E75" t="str">
            <v>No</v>
          </cell>
          <cell r="F75" t="str">
            <v>Signed - no title</v>
          </cell>
          <cell r="G75" t="str">
            <v>Approval not explicit in statement</v>
          </cell>
          <cell r="H75" t="str">
            <v>Yes</v>
          </cell>
          <cell r="I75" t="str">
            <v>No</v>
          </cell>
          <cell r="J75" t="str">
            <v>Prohibit use of forced labour (direct / tier 1)</v>
          </cell>
          <cell r="K75" t="str">
            <v>Conducting research</v>
          </cell>
          <cell r="L75" t="str">
            <v>No</v>
          </cell>
          <cell r="M75" t="str">
            <v>No</v>
          </cell>
          <cell r="N75" t="str">
            <v>No</v>
          </cell>
          <cell r="O75" t="str">
            <v>Cancel contracts</v>
          </cell>
          <cell r="P75" t="str">
            <v>No</v>
          </cell>
          <cell r="Q75" t="str">
            <v>No</v>
          </cell>
          <cell r="R75" t="str">
            <v>No</v>
          </cell>
          <cell r="S75" t="str">
            <v>No</v>
          </cell>
          <cell r="T75" t="str">
            <v>No</v>
          </cell>
        </row>
        <row r="76">
          <cell r="A76" t="str">
            <v>Federated Hermes Inc</v>
          </cell>
          <cell r="B76">
            <v>2019</v>
          </cell>
          <cell r="C76" t="str">
            <v>Yes - UK Modern Slavery Act</v>
          </cell>
          <cell r="D76" t="str">
            <v>Yes</v>
          </cell>
          <cell r="E76" t="str">
            <v>No</v>
          </cell>
          <cell r="F76" t="str">
            <v>Signed by CEO</v>
          </cell>
          <cell r="G76" t="str">
            <v>Approved by Board</v>
          </cell>
          <cell r="H76" t="str">
            <v>Yes</v>
          </cell>
          <cell r="I76" t="str">
            <v>Geographical</v>
          </cell>
          <cell r="J76" t="str">
            <v>Suppliers comply with laws and company’s policies (direct / tier 1), Prohibit use of forced labour (direct / tier 1), Code of conduct or supplier code includes clauses on slavery and human trafficking (direct / tier 1), Prohibit use of child labour (direct / tier 1), Suppliers respect labour rights (wages / freedom of association etc) (direct / tier 1)</v>
          </cell>
          <cell r="K76" t="str">
            <v>Risk-based questionnaires, Use of risk management tool or software, Conducting research</v>
          </cell>
          <cell r="L76" t="str">
            <v>Industry, Resource, Workforce</v>
          </cell>
          <cell r="M76" t="str">
            <v>Audits of suppliers (self- reporting), Audits of suppliers (independent)</v>
          </cell>
          <cell r="N76" t="str">
            <v>Yes</v>
          </cell>
          <cell r="O76" t="str">
            <v>Corrective action plan</v>
          </cell>
          <cell r="P76" t="str">
            <v>Hotline (direct employees), Hotline (supply chain workers), Whistleblower protection (direct employees), Focal Point (direct employees)</v>
          </cell>
          <cell r="Q76" t="str">
            <v>Employees (all)</v>
          </cell>
          <cell r="R76" t="str">
            <v>No</v>
          </cell>
          <cell r="S76" t="str">
            <v>No</v>
          </cell>
          <cell r="T76" t="str">
            <v>Yes</v>
          </cell>
        </row>
        <row r="77">
          <cell r="A77" t="str">
            <v>Mirae Asset Financial Group</v>
          </cell>
          <cell r="B77">
            <v>2019</v>
          </cell>
          <cell r="C77" t="str">
            <v>No - neither</v>
          </cell>
          <cell r="D77" t="str">
            <v>No</v>
          </cell>
          <cell r="E77" t="str">
            <v>No</v>
          </cell>
          <cell r="F77" t="str">
            <v>Unknown</v>
          </cell>
          <cell r="G77" t="str">
            <v>Unknown</v>
          </cell>
          <cell r="H77" t="str">
            <v>Unknown</v>
          </cell>
          <cell r="I77" t="str">
            <v>Unknown</v>
          </cell>
          <cell r="J77" t="str">
            <v>Unknown</v>
          </cell>
          <cell r="K77" t="str">
            <v>Unknown</v>
          </cell>
          <cell r="L77" t="str">
            <v>Unknown</v>
          </cell>
          <cell r="M77" t="str">
            <v>Unknown</v>
          </cell>
          <cell r="N77" t="str">
            <v>Unknown</v>
          </cell>
          <cell r="O77" t="str">
            <v>Unknown</v>
          </cell>
          <cell r="P77" t="str">
            <v>Unknown</v>
          </cell>
          <cell r="Q77" t="str">
            <v>Unknown</v>
          </cell>
          <cell r="R77" t="str">
            <v>Unknown</v>
          </cell>
          <cell r="S77" t="str">
            <v>Unknown</v>
          </cell>
          <cell r="T77" t="str">
            <v>Unknown</v>
          </cell>
        </row>
        <row r="78">
          <cell r="A78" t="str">
            <v>Bridgewater Associates</v>
          </cell>
          <cell r="B78">
            <v>2020</v>
          </cell>
          <cell r="C78" t="str">
            <v>No - neither</v>
          </cell>
          <cell r="D78" t="str">
            <v>No</v>
          </cell>
          <cell r="E78" t="str">
            <v>No</v>
          </cell>
          <cell r="F78" t="str">
            <v>Unknown</v>
          </cell>
          <cell r="G78" t="str">
            <v>Unknown</v>
          </cell>
          <cell r="H78" t="str">
            <v>Unknown</v>
          </cell>
          <cell r="I78" t="str">
            <v>Unknown</v>
          </cell>
          <cell r="J78" t="str">
            <v>Unknown</v>
          </cell>
          <cell r="K78" t="str">
            <v>Unknown</v>
          </cell>
          <cell r="L78" t="str">
            <v>Unknown</v>
          </cell>
          <cell r="M78" t="str">
            <v>Unknown</v>
          </cell>
          <cell r="N78" t="str">
            <v>Unknown</v>
          </cell>
          <cell r="O78" t="str">
            <v>Unknown</v>
          </cell>
          <cell r="P78" t="str">
            <v>Unknown</v>
          </cell>
          <cell r="Q78" t="str">
            <v>Unknown</v>
          </cell>
          <cell r="R78" t="str">
            <v>Unknown</v>
          </cell>
          <cell r="S78" t="str">
            <v>Unknown</v>
          </cell>
          <cell r="T78" t="str">
            <v>Unknown</v>
          </cell>
        </row>
        <row r="79">
          <cell r="A79" t="str">
            <v>Vista Equity Partners</v>
          </cell>
          <cell r="B79">
            <v>2019</v>
          </cell>
          <cell r="C79" t="str">
            <v>No - neither</v>
          </cell>
          <cell r="D79" t="str">
            <v>No</v>
          </cell>
          <cell r="E79" t="str">
            <v>No</v>
          </cell>
          <cell r="F79" t="str">
            <v>Unknown</v>
          </cell>
          <cell r="G79" t="str">
            <v>Unknown</v>
          </cell>
          <cell r="H79" t="str">
            <v>Unknown</v>
          </cell>
          <cell r="I79" t="str">
            <v>Unknown</v>
          </cell>
          <cell r="J79" t="str">
            <v>Unknown</v>
          </cell>
          <cell r="K79" t="str">
            <v>Unknown</v>
          </cell>
          <cell r="L79" t="str">
            <v>Unknown</v>
          </cell>
          <cell r="M79" t="str">
            <v>Unknown</v>
          </cell>
          <cell r="N79" t="str">
            <v>Unknown</v>
          </cell>
          <cell r="O79" t="str">
            <v>Unknown</v>
          </cell>
          <cell r="P79" t="str">
            <v>Unknown</v>
          </cell>
          <cell r="Q79" t="str">
            <v>Unknown</v>
          </cell>
          <cell r="R79" t="str">
            <v>Unknown</v>
          </cell>
          <cell r="S79" t="str">
            <v>Unknown</v>
          </cell>
          <cell r="T79" t="str">
            <v>Unknown</v>
          </cell>
        </row>
        <row r="80">
          <cell r="A80" t="str">
            <v>Quilter plc</v>
          </cell>
          <cell r="B80">
            <v>2019</v>
          </cell>
          <cell r="C80" t="str">
            <v>Yes - UK Modern Slavery Act</v>
          </cell>
          <cell r="D80" t="str">
            <v>Yes</v>
          </cell>
          <cell r="E80" t="str">
            <v>Yes</v>
          </cell>
          <cell r="F80" t="str">
            <v>Signed by CEO</v>
          </cell>
          <cell r="G80" t="str">
            <v>Approved by Board</v>
          </cell>
          <cell r="H80" t="str">
            <v>Yes</v>
          </cell>
          <cell r="I80" t="str">
            <v>No</v>
          </cell>
          <cell r="J80" t="str">
            <v>Code of conduct or supplier code includes clauses on slavery and human trafficking (direct / tier 1), Contracts include clauses on forced labour (direct / tier 1)</v>
          </cell>
          <cell r="K80" t="str">
            <v>Conducting research</v>
          </cell>
          <cell r="L80" t="str">
            <v>No</v>
          </cell>
          <cell r="M80" t="str">
            <v>No</v>
          </cell>
          <cell r="N80" t="str">
            <v>No</v>
          </cell>
          <cell r="O80" t="str">
            <v>No</v>
          </cell>
          <cell r="P80" t="str">
            <v>No</v>
          </cell>
          <cell r="Q80" t="str">
            <v>Employees (all)</v>
          </cell>
          <cell r="R80" t="str">
            <v>Yes</v>
          </cell>
          <cell r="S80" t="str">
            <v>No</v>
          </cell>
          <cell r="T80" t="str">
            <v>Yes</v>
          </cell>
        </row>
        <row r="81">
          <cell r="A81" t="str">
            <v>Cardano Risk Management</v>
          </cell>
          <cell r="B81">
            <v>2019</v>
          </cell>
          <cell r="C81" t="str">
            <v>Yes - UK Modern Slavery Act</v>
          </cell>
          <cell r="D81" t="str">
            <v>Yes</v>
          </cell>
          <cell r="E81" t="str">
            <v>Yes</v>
          </cell>
          <cell r="F81" t="str">
            <v>Signed by CEO</v>
          </cell>
          <cell r="G81" t="str">
            <v>Approval not explicit in statement</v>
          </cell>
          <cell r="H81" t="str">
            <v>Yes</v>
          </cell>
          <cell r="I81" t="str">
            <v>No</v>
          </cell>
          <cell r="J81" t="str">
            <v>Prohibit use of forced labour (direct / tier 1), Prohibit use of child labour (direct / tier 1)</v>
          </cell>
          <cell r="K81" t="str">
            <v>No</v>
          </cell>
          <cell r="L81" t="str">
            <v>Industry</v>
          </cell>
          <cell r="M81" t="str">
            <v>No</v>
          </cell>
          <cell r="N81" t="str">
            <v>No</v>
          </cell>
          <cell r="O81" t="str">
            <v>No</v>
          </cell>
          <cell r="P81" t="str">
            <v>Focal Point (direct employees)</v>
          </cell>
          <cell r="Q81" t="str">
            <v>Training provided - not specified</v>
          </cell>
          <cell r="R81" t="str">
            <v>No</v>
          </cell>
          <cell r="S81" t="str">
            <v>No</v>
          </cell>
          <cell r="T81" t="str">
            <v>No</v>
          </cell>
        </row>
        <row r="82">
          <cell r="A82" t="str">
            <v>GAM (UK) Ltd</v>
          </cell>
          <cell r="B82">
            <v>2018</v>
          </cell>
          <cell r="C82" t="str">
            <v>Yes - UK Modern Slavery Act</v>
          </cell>
          <cell r="D82" t="str">
            <v>Yes</v>
          </cell>
          <cell r="E82" t="str">
            <v>No</v>
          </cell>
          <cell r="F82" t="str">
            <v>Not signed</v>
          </cell>
          <cell r="G82" t="str">
            <v>Approved by Board</v>
          </cell>
          <cell r="H82" t="str">
            <v>Yes</v>
          </cell>
          <cell r="I82" t="str">
            <v>No</v>
          </cell>
          <cell r="J82" t="str">
            <v>No</v>
          </cell>
          <cell r="K82" t="str">
            <v>Risk-based questionnaires</v>
          </cell>
          <cell r="L82" t="str">
            <v>No</v>
          </cell>
          <cell r="M82" t="str">
            <v>No</v>
          </cell>
          <cell r="N82" t="str">
            <v>No</v>
          </cell>
          <cell r="O82" t="str">
            <v>Senior management</v>
          </cell>
          <cell r="P82" t="str">
            <v>Focal Point (direct employees)</v>
          </cell>
          <cell r="Q82" t="str">
            <v>Procurement / purchasing</v>
          </cell>
          <cell r="R82" t="str">
            <v>No</v>
          </cell>
          <cell r="S82" t="str">
            <v>No</v>
          </cell>
          <cell r="T82" t="str">
            <v>No</v>
          </cell>
        </row>
        <row r="83">
          <cell r="A83" t="str">
            <v>Mitsubishi UFJ Trust and Banking Corporation</v>
          </cell>
          <cell r="B83">
            <v>2019</v>
          </cell>
          <cell r="C83" t="str">
            <v>Yes - UK Modern Slavery Act</v>
          </cell>
          <cell r="D83" t="str">
            <v>Yes</v>
          </cell>
          <cell r="E83" t="str">
            <v>Yes</v>
          </cell>
          <cell r="F83" t="str">
            <v>Signed by Director</v>
          </cell>
          <cell r="G83" t="str">
            <v>Approved by Board</v>
          </cell>
          <cell r="H83" t="str">
            <v>No</v>
          </cell>
          <cell r="I83" t="str">
            <v>No</v>
          </cell>
          <cell r="J83" t="str">
            <v>No</v>
          </cell>
          <cell r="K83" t="str">
            <v>Conducting research</v>
          </cell>
          <cell r="L83" t="str">
            <v>No</v>
          </cell>
          <cell r="M83" t="str">
            <v>No</v>
          </cell>
          <cell r="N83" t="str">
            <v>No</v>
          </cell>
          <cell r="O83" t="str">
            <v>No</v>
          </cell>
          <cell r="P83" t="str">
            <v>No</v>
          </cell>
          <cell r="Q83" t="str">
            <v>No</v>
          </cell>
          <cell r="R83" t="str">
            <v>No</v>
          </cell>
          <cell r="S83" t="str">
            <v>No</v>
          </cell>
          <cell r="T83" t="str">
            <v>No</v>
          </cell>
        </row>
        <row r="84">
          <cell r="A84" t="str">
            <v>Aviva plc</v>
          </cell>
          <cell r="B84">
            <v>2019</v>
          </cell>
          <cell r="C84" t="str">
            <v>Yes - UK Modern Slavery Act</v>
          </cell>
          <cell r="D84" t="str">
            <v>Yes</v>
          </cell>
          <cell r="E84" t="str">
            <v>Yes</v>
          </cell>
          <cell r="F84" t="str">
            <v>Signed by CEO</v>
          </cell>
          <cell r="G84" t="str">
            <v>Approved by Board</v>
          </cell>
          <cell r="H84" t="str">
            <v>No</v>
          </cell>
          <cell r="I84" t="str">
            <v>No</v>
          </cell>
          <cell r="J84" t="str">
            <v>In Development, Suppliers comply with laws and company’s policies (direct / tier 1), Prohibit use of forced labour (direct / tier 1), Prohibit use of forced labour (beyond tier 1), Code of conduct or supplier code includes clauses on slavery and human trafficking (direct / tier 1), Contracts include clauses on forced labour (direct / tier 1), Suppliers respect labour rights (wages / freedom of association etc) (direct / tier 1)</v>
          </cell>
          <cell r="K84" t="str">
            <v>Risk-based questionnaires, Conducting research</v>
          </cell>
          <cell r="L84" t="str">
            <v>Industry</v>
          </cell>
          <cell r="M84" t="str">
            <v>Audits of suppliers (self- reporting)</v>
          </cell>
          <cell r="N84" t="str">
            <v>No</v>
          </cell>
          <cell r="O84" t="str">
            <v>No</v>
          </cell>
          <cell r="P84" t="str">
            <v>Hotline (direct employees), Hotline (supply chain workers)</v>
          </cell>
          <cell r="Q84" t="str">
            <v>Procurement / purchasing, Recruitment / HR, Training provided - not specified, In Development</v>
          </cell>
          <cell r="R84" t="str">
            <v>Yes</v>
          </cell>
          <cell r="S84" t="str">
            <v>No</v>
          </cell>
          <cell r="T84" t="str">
            <v>Yes</v>
          </cell>
        </row>
        <row r="85">
          <cell r="A85" t="str">
            <v>HSBC Holdings plc</v>
          </cell>
          <cell r="B85">
            <v>2019</v>
          </cell>
          <cell r="C85" t="str">
            <v>Yes - UK Modern Slavery Act</v>
          </cell>
          <cell r="D85" t="str">
            <v>Yes</v>
          </cell>
          <cell r="E85" t="str">
            <v>Yes</v>
          </cell>
          <cell r="F85" t="str">
            <v>Signed by Chairman</v>
          </cell>
          <cell r="G85" t="str">
            <v>Approval not explicit in statement</v>
          </cell>
          <cell r="H85" t="str">
            <v>Yes</v>
          </cell>
          <cell r="I85" t="str">
            <v>No</v>
          </cell>
          <cell r="J85" t="str">
            <v>Suppliers comply with laws and company’s policies (direct / tier 1), Prohibit use of forced labour (direct / tier 1), Code of conduct or supplier code includes clauses on slavery and human trafficking (direct / tier 1), Contracts include clauses on forced labour (direct / tier 1), Prohibit use of child labour (direct / tier 1), Suppliers respect labour rights (wages / freedom of association etc) (direct / tier 1)</v>
          </cell>
          <cell r="K85" t="str">
            <v>Risk-based questionnaires, Conducting research</v>
          </cell>
          <cell r="L85" t="str">
            <v>Industry, Workforce</v>
          </cell>
          <cell r="M85" t="str">
            <v>Audits of suppliers (self- reporting)</v>
          </cell>
          <cell r="N85" t="str">
            <v>No</v>
          </cell>
          <cell r="O85" t="str">
            <v>Corrective action plan, Cancel contracts</v>
          </cell>
          <cell r="P85" t="str">
            <v>Hotline (direct employees), Whistleblower protection (direct employees), Focal Point (direct employees)</v>
          </cell>
          <cell r="Q85" t="str">
            <v>Employees (all), Leadership</v>
          </cell>
          <cell r="R85" t="str">
            <v>No</v>
          </cell>
          <cell r="S85" t="str">
            <v>No</v>
          </cell>
          <cell r="T85" t="str">
            <v>Yes</v>
          </cell>
        </row>
        <row r="86">
          <cell r="A86" t="str">
            <v>St James's Place plc</v>
          </cell>
          <cell r="B86">
            <v>2019</v>
          </cell>
          <cell r="C86" t="str">
            <v>Yes - UK Modern Slavery Act</v>
          </cell>
          <cell r="D86" t="str">
            <v>Yes</v>
          </cell>
          <cell r="E86" t="str">
            <v>No</v>
          </cell>
          <cell r="F86" t="str">
            <v>Not signed - but individual with title named</v>
          </cell>
          <cell r="G86" t="str">
            <v>Approved by Board</v>
          </cell>
          <cell r="H86" t="str">
            <v>No</v>
          </cell>
          <cell r="I86" t="str">
            <v>Geographical</v>
          </cell>
          <cell r="J86" t="str">
            <v>In Development, Suppliers comply with laws and company’s policies (direct / tier 1), Contracts include clauses on forced labour (direct / tier 1)</v>
          </cell>
          <cell r="K86" t="str">
            <v>Risk-based questionnaires, Conducting research, In Development</v>
          </cell>
          <cell r="L86" t="str">
            <v>Industry</v>
          </cell>
          <cell r="M86" t="str">
            <v>No</v>
          </cell>
          <cell r="N86" t="str">
            <v>No</v>
          </cell>
          <cell r="O86" t="str">
            <v>No</v>
          </cell>
          <cell r="P86" t="str">
            <v>Hotline (direct employees), Whistleblower protection (direct employees), Whistleblower protection (supply chain workers), Focal Point (direct employees)</v>
          </cell>
          <cell r="Q86" t="str">
            <v>Training provided - not specified</v>
          </cell>
          <cell r="R86" t="str">
            <v>No</v>
          </cell>
          <cell r="S86" t="str">
            <v>No</v>
          </cell>
          <cell r="T86" t="str">
            <v>Yes</v>
          </cell>
        </row>
        <row r="87">
          <cell r="A87" t="str">
            <v>Cambridge Associates Limited</v>
          </cell>
          <cell r="B87">
            <v>2019</v>
          </cell>
          <cell r="C87" t="str">
            <v>Yes - UK Modern Slavery Act</v>
          </cell>
          <cell r="D87" t="str">
            <v>No</v>
          </cell>
          <cell r="E87" t="str">
            <v>Yes</v>
          </cell>
          <cell r="F87" t="str">
            <v>Signed by Director</v>
          </cell>
          <cell r="G87" t="str">
            <v>Approved by Board</v>
          </cell>
          <cell r="H87" t="str">
            <v>Yes</v>
          </cell>
          <cell r="I87" t="str">
            <v>No</v>
          </cell>
          <cell r="J87" t="str">
            <v>No</v>
          </cell>
          <cell r="K87" t="str">
            <v>No</v>
          </cell>
          <cell r="L87" t="str">
            <v>No</v>
          </cell>
          <cell r="M87" t="str">
            <v>No</v>
          </cell>
          <cell r="N87" t="str">
            <v>No</v>
          </cell>
          <cell r="O87" t="str">
            <v>No</v>
          </cell>
          <cell r="P87" t="str">
            <v>No</v>
          </cell>
          <cell r="Q87" t="str">
            <v>No</v>
          </cell>
          <cell r="R87" t="str">
            <v>No</v>
          </cell>
          <cell r="S87" t="str">
            <v>No</v>
          </cell>
          <cell r="T87" t="str">
            <v>No</v>
          </cell>
        </row>
        <row r="88">
          <cell r="A88" t="str">
            <v>Bain Capital Private Equity (Europe) LLP</v>
          </cell>
          <cell r="B88">
            <v>2019</v>
          </cell>
          <cell r="C88" t="str">
            <v>Yes - UK Modern Slavery Act</v>
          </cell>
          <cell r="D88" t="str">
            <v>Yes</v>
          </cell>
          <cell r="E88" t="str">
            <v>No</v>
          </cell>
          <cell r="F88" t="str">
            <v>Signed by Managing Director</v>
          </cell>
          <cell r="G88" t="str">
            <v>Approved - not by Board</v>
          </cell>
          <cell r="H88" t="str">
            <v>No</v>
          </cell>
          <cell r="I88" t="str">
            <v>No</v>
          </cell>
          <cell r="J88" t="str">
            <v>Suppliers comply with laws and company’s policies (direct / tier 1), Contracts include clauses on forced labour (direct / tier 1)</v>
          </cell>
          <cell r="K88" t="str">
            <v>Conducting research</v>
          </cell>
          <cell r="L88" t="str">
            <v>No</v>
          </cell>
          <cell r="M88" t="str">
            <v>No</v>
          </cell>
          <cell r="N88" t="str">
            <v>No</v>
          </cell>
          <cell r="O88" t="str">
            <v>Senior management</v>
          </cell>
          <cell r="P88" t="str">
            <v>Whistleblower protection (direct employees)</v>
          </cell>
          <cell r="Q88" t="str">
            <v>Training provided - not specified</v>
          </cell>
          <cell r="R88" t="str">
            <v>No</v>
          </cell>
          <cell r="S88" t="str">
            <v>No</v>
          </cell>
          <cell r="T88" t="str">
            <v>No</v>
          </cell>
        </row>
        <row r="89">
          <cell r="A89" t="str">
            <v>Legg Mason Investments (Europe) Limited</v>
          </cell>
          <cell r="B89">
            <v>2019</v>
          </cell>
          <cell r="C89" t="str">
            <v>Yes - UK Modern Slavery Act</v>
          </cell>
          <cell r="D89" t="str">
            <v>Yes</v>
          </cell>
          <cell r="E89" t="str">
            <v>No</v>
          </cell>
          <cell r="F89" t="str">
            <v>Signed by Director</v>
          </cell>
          <cell r="G89" t="str">
            <v>Approved by Board</v>
          </cell>
          <cell r="H89" t="str">
            <v>Yes</v>
          </cell>
          <cell r="I89" t="str">
            <v>No</v>
          </cell>
          <cell r="J89" t="str">
            <v>Prohibit use of forced labour (direct / tier 1)</v>
          </cell>
          <cell r="K89" t="str">
            <v>No</v>
          </cell>
          <cell r="L89" t="str">
            <v>No</v>
          </cell>
          <cell r="M89" t="str">
            <v>No</v>
          </cell>
          <cell r="N89" t="str">
            <v>No</v>
          </cell>
          <cell r="O89" t="str">
            <v>No</v>
          </cell>
          <cell r="P89" t="str">
            <v>Whistleblower protection (direct employees)</v>
          </cell>
          <cell r="Q89" t="str">
            <v>Training provided - not specified</v>
          </cell>
          <cell r="R89" t="str">
            <v>Yes</v>
          </cell>
          <cell r="S89" t="str">
            <v>No</v>
          </cell>
          <cell r="T89" t="str">
            <v>Yes</v>
          </cell>
        </row>
        <row r="90">
          <cell r="A90" t="str">
            <v>MFS International (UK) Ltd.</v>
          </cell>
          <cell r="B90">
            <v>2019</v>
          </cell>
          <cell r="C90" t="str">
            <v>Yes - UK Modern Slavery Act</v>
          </cell>
          <cell r="D90" t="str">
            <v>No</v>
          </cell>
          <cell r="E90" t="str">
            <v>No</v>
          </cell>
          <cell r="F90" t="str">
            <v>Not signed</v>
          </cell>
          <cell r="G90" t="str">
            <v>Approval not explicit in statement</v>
          </cell>
          <cell r="H90" t="str">
            <v>Yes</v>
          </cell>
          <cell r="I90" t="str">
            <v>No</v>
          </cell>
          <cell r="J90" t="str">
            <v>No</v>
          </cell>
          <cell r="K90" t="str">
            <v>No</v>
          </cell>
          <cell r="L90" t="str">
            <v>No</v>
          </cell>
          <cell r="M90" t="str">
            <v>On-site visits (self- reporting)</v>
          </cell>
          <cell r="N90" t="str">
            <v>No</v>
          </cell>
          <cell r="O90" t="str">
            <v>No</v>
          </cell>
          <cell r="P90" t="str">
            <v>No</v>
          </cell>
          <cell r="Q90" t="str">
            <v>No</v>
          </cell>
          <cell r="R90" t="str">
            <v>No</v>
          </cell>
          <cell r="S90" t="str">
            <v>No</v>
          </cell>
          <cell r="T90" t="str">
            <v>No</v>
          </cell>
        </row>
        <row r="91">
          <cell r="A91" t="str">
            <v>TPG Europe LLP</v>
          </cell>
          <cell r="B91">
            <v>2019</v>
          </cell>
          <cell r="C91" t="str">
            <v>Yes - UK Modern Slavery Act</v>
          </cell>
          <cell r="D91" t="str">
            <v>Yes</v>
          </cell>
          <cell r="E91" t="str">
            <v>Yes</v>
          </cell>
          <cell r="F91" t="str">
            <v>Signed by other role</v>
          </cell>
          <cell r="G91" t="str">
            <v>Approved - not by Board</v>
          </cell>
          <cell r="H91" t="str">
            <v>No</v>
          </cell>
          <cell r="I91" t="str">
            <v>No</v>
          </cell>
          <cell r="J91" t="str">
            <v>No</v>
          </cell>
          <cell r="K91" t="str">
            <v>Conducting research</v>
          </cell>
          <cell r="L91" t="str">
            <v>No</v>
          </cell>
          <cell r="M91" t="str">
            <v>No</v>
          </cell>
          <cell r="N91" t="str">
            <v>No</v>
          </cell>
          <cell r="O91" t="str">
            <v>Cancel contracts</v>
          </cell>
          <cell r="P91" t="str">
            <v>Hotline (direct employees), Whistleblower protection (direct employees)</v>
          </cell>
          <cell r="Q91" t="str">
            <v>Procurement / purchasing, Leadership, Training provided - not specified</v>
          </cell>
          <cell r="R91" t="str">
            <v>No</v>
          </cell>
          <cell r="S91" t="str">
            <v>No</v>
          </cell>
          <cell r="T91" t="str">
            <v>Yes</v>
          </cell>
        </row>
        <row r="92">
          <cell r="A92" t="str">
            <v>Eurizon SLJ Capital Limited (“ESLJ”)</v>
          </cell>
          <cell r="B92">
            <v>2019</v>
          </cell>
          <cell r="C92" t="str">
            <v>Yes - UK Modern Slavery Act</v>
          </cell>
          <cell r="D92" t="str">
            <v>No</v>
          </cell>
          <cell r="E92" t="str">
            <v>No</v>
          </cell>
          <cell r="F92" t="str">
            <v>Not signed - but individual with title named</v>
          </cell>
          <cell r="G92" t="str">
            <v>Approved - not by Board</v>
          </cell>
          <cell r="H92" t="str">
            <v>No</v>
          </cell>
          <cell r="I92" t="str">
            <v>No</v>
          </cell>
          <cell r="J92" t="str">
            <v>Prohibit use of forced labour (direct / tier 1)</v>
          </cell>
          <cell r="K92" t="str">
            <v>No</v>
          </cell>
          <cell r="L92" t="str">
            <v>Industry, Workforce</v>
          </cell>
          <cell r="M92" t="str">
            <v>No</v>
          </cell>
          <cell r="N92" t="str">
            <v>No</v>
          </cell>
          <cell r="O92" t="str">
            <v>No</v>
          </cell>
          <cell r="P92" t="str">
            <v>No</v>
          </cell>
          <cell r="Q92" t="str">
            <v>No</v>
          </cell>
          <cell r="R92" t="str">
            <v>No</v>
          </cell>
          <cell r="S92" t="str">
            <v>No</v>
          </cell>
          <cell r="T92" t="str">
            <v>No</v>
          </cell>
        </row>
      </sheetData>
      <sheetData sheetId="5">
        <row r="3">
          <cell r="B3" t="str">
            <v>Aviva plc</v>
          </cell>
          <cell r="C3">
            <v>2019</v>
          </cell>
          <cell r="D3" t="str">
            <v>Yes</v>
          </cell>
          <cell r="E3" t="str">
            <v>No</v>
          </cell>
          <cell r="F3" t="str">
            <v>No</v>
          </cell>
          <cell r="G3" t="str">
            <v>Yes</v>
          </cell>
          <cell r="H3" t="str">
            <v>Yes</v>
          </cell>
        </row>
        <row r="4">
          <cell r="B4" t="str">
            <v>Bain Capital Private Equity (Europe) LLP</v>
          </cell>
          <cell r="C4">
            <v>2019</v>
          </cell>
          <cell r="D4" t="str">
            <v>No</v>
          </cell>
          <cell r="E4" t="str">
            <v>No</v>
          </cell>
          <cell r="F4" t="str">
            <v>No</v>
          </cell>
          <cell r="G4" t="str">
            <v>No</v>
          </cell>
          <cell r="H4" t="str">
            <v>No</v>
          </cell>
        </row>
        <row r="5">
          <cell r="B5" t="str">
            <v>Barings Europe</v>
          </cell>
          <cell r="C5">
            <v>2019</v>
          </cell>
          <cell r="D5" t="str">
            <v>No</v>
          </cell>
          <cell r="E5" t="str">
            <v>No</v>
          </cell>
          <cell r="F5" t="str">
            <v>No</v>
          </cell>
          <cell r="G5" t="str">
            <v>No</v>
          </cell>
          <cell r="H5" t="str">
            <v>No</v>
          </cell>
        </row>
        <row r="6">
          <cell r="B6" t="str">
            <v>BlackRock</v>
          </cell>
          <cell r="C6">
            <v>2019</v>
          </cell>
          <cell r="D6" t="str">
            <v>No</v>
          </cell>
          <cell r="E6" t="str">
            <v>No</v>
          </cell>
          <cell r="F6" t="str">
            <v>No</v>
          </cell>
          <cell r="G6" t="str">
            <v>No</v>
          </cell>
          <cell r="H6" t="str">
            <v>No</v>
          </cell>
        </row>
        <row r="7">
          <cell r="B7" t="str">
            <v>BlueBay Asset Management Services Ltd</v>
          </cell>
          <cell r="C7">
            <v>2019</v>
          </cell>
          <cell r="D7" t="str">
            <v>Yes</v>
          </cell>
          <cell r="E7" t="str">
            <v>No</v>
          </cell>
          <cell r="F7" t="str">
            <v>No</v>
          </cell>
          <cell r="G7" t="str">
            <v>No</v>
          </cell>
          <cell r="H7" t="str">
            <v>No</v>
          </cell>
        </row>
        <row r="8">
          <cell r="B8" t="str">
            <v>Cambridge Associates Limited</v>
          </cell>
          <cell r="C8">
            <v>2019</v>
          </cell>
          <cell r="D8" t="str">
            <v>No</v>
          </cell>
          <cell r="E8" t="str">
            <v>No</v>
          </cell>
          <cell r="F8" t="str">
            <v>No</v>
          </cell>
          <cell r="G8" t="str">
            <v>No</v>
          </cell>
          <cell r="H8" t="str">
            <v>No</v>
          </cell>
        </row>
        <row r="9">
          <cell r="B9" t="str">
            <v>Cardano Risk Management</v>
          </cell>
          <cell r="C9">
            <v>2019</v>
          </cell>
          <cell r="D9" t="str">
            <v>No</v>
          </cell>
          <cell r="E9" t="str">
            <v>No</v>
          </cell>
          <cell r="F9" t="str">
            <v>No</v>
          </cell>
          <cell r="G9" t="str">
            <v>No</v>
          </cell>
          <cell r="H9" t="str">
            <v>No</v>
          </cell>
        </row>
        <row r="10">
          <cell r="B10" t="str">
            <v>GAM (UK) Ltd</v>
          </cell>
          <cell r="C10">
            <v>2018</v>
          </cell>
          <cell r="D10" t="str">
            <v>No</v>
          </cell>
          <cell r="E10" t="str">
            <v>No</v>
          </cell>
          <cell r="F10" t="str">
            <v>No</v>
          </cell>
          <cell r="G10" t="str">
            <v>No</v>
          </cell>
          <cell r="H10" t="str">
            <v>No</v>
          </cell>
        </row>
        <row r="11">
          <cell r="B11" t="str">
            <v>HSBC Holdings plc</v>
          </cell>
          <cell r="C11">
            <v>2019</v>
          </cell>
          <cell r="D11" t="str">
            <v>Yes</v>
          </cell>
          <cell r="E11" t="str">
            <v>No</v>
          </cell>
          <cell r="F11" t="str">
            <v>No</v>
          </cell>
          <cell r="G11" t="str">
            <v>Yes</v>
          </cell>
          <cell r="H11" t="str">
            <v>Yes</v>
          </cell>
        </row>
        <row r="12">
          <cell r="B12" t="str">
            <v>Invesco</v>
          </cell>
          <cell r="C12">
            <v>2019</v>
          </cell>
          <cell r="D12" t="str">
            <v>No</v>
          </cell>
          <cell r="E12" t="str">
            <v>No</v>
          </cell>
          <cell r="F12" t="str">
            <v>Yes</v>
          </cell>
          <cell r="G12" t="str">
            <v>No</v>
          </cell>
          <cell r="H12" t="str">
            <v>Yes</v>
          </cell>
        </row>
        <row r="13">
          <cell r="B13" t="str">
            <v>Investec</v>
          </cell>
          <cell r="C13">
            <v>2019</v>
          </cell>
          <cell r="D13" t="str">
            <v>No</v>
          </cell>
          <cell r="E13" t="str">
            <v>No</v>
          </cell>
          <cell r="F13" t="str">
            <v>No</v>
          </cell>
          <cell r="G13" t="str">
            <v>No</v>
          </cell>
          <cell r="H13" t="str">
            <v>Yes</v>
          </cell>
        </row>
        <row r="14">
          <cell r="B14" t="str">
            <v>Janus Henderson Investors</v>
          </cell>
          <cell r="C14">
            <v>2019</v>
          </cell>
          <cell r="D14" t="str">
            <v>No</v>
          </cell>
          <cell r="E14" t="str">
            <v>No</v>
          </cell>
          <cell r="F14" t="str">
            <v>No</v>
          </cell>
          <cell r="G14" t="str">
            <v>No</v>
          </cell>
          <cell r="H14" t="str">
            <v>No</v>
          </cell>
        </row>
        <row r="15">
          <cell r="B15" t="str">
            <v>Jupiter Fund Management plc</v>
          </cell>
          <cell r="C15">
            <v>2019</v>
          </cell>
          <cell r="D15" t="str">
            <v>No</v>
          </cell>
          <cell r="E15" t="str">
            <v>No</v>
          </cell>
          <cell r="F15" t="str">
            <v>No</v>
          </cell>
          <cell r="G15" t="str">
            <v>No</v>
          </cell>
          <cell r="H15" t="str">
            <v>No</v>
          </cell>
        </row>
        <row r="16">
          <cell r="B16" t="str">
            <v>KKR &amp; Co. L.P.</v>
          </cell>
          <cell r="C16">
            <v>2019</v>
          </cell>
          <cell r="D16" t="str">
            <v>No</v>
          </cell>
          <cell r="E16" t="str">
            <v>Yes</v>
          </cell>
          <cell r="F16" t="str">
            <v>No</v>
          </cell>
          <cell r="G16" t="str">
            <v>No</v>
          </cell>
          <cell r="H16" t="str">
            <v>Yes</v>
          </cell>
        </row>
        <row r="17">
          <cell r="B17" t="str">
            <v>Lazard Ltd</v>
          </cell>
          <cell r="C17">
            <v>2019</v>
          </cell>
          <cell r="D17" t="str">
            <v>No</v>
          </cell>
          <cell r="E17" t="str">
            <v>No</v>
          </cell>
          <cell r="F17" t="str">
            <v>No</v>
          </cell>
          <cell r="G17" t="str">
            <v>No</v>
          </cell>
          <cell r="H17" t="str">
            <v>No</v>
          </cell>
        </row>
        <row r="18">
          <cell r="B18" t="str">
            <v>Man Group plc</v>
          </cell>
          <cell r="C18">
            <v>2019</v>
          </cell>
          <cell r="D18" t="str">
            <v>No</v>
          </cell>
          <cell r="E18" t="str">
            <v>No</v>
          </cell>
          <cell r="F18" t="str">
            <v>No</v>
          </cell>
          <cell r="G18" t="str">
            <v>No</v>
          </cell>
          <cell r="H18" t="str">
            <v>Yes</v>
          </cell>
        </row>
        <row r="19">
          <cell r="B19" t="str">
            <v>MFS International (UK) Ltd.</v>
          </cell>
          <cell r="C19">
            <v>2019</v>
          </cell>
          <cell r="D19" t="str">
            <v>No</v>
          </cell>
          <cell r="E19" t="str">
            <v>No</v>
          </cell>
          <cell r="F19" t="str">
            <v>No</v>
          </cell>
          <cell r="G19" t="str">
            <v>No</v>
          </cell>
          <cell r="H19" t="str">
            <v>No</v>
          </cell>
        </row>
        <row r="20">
          <cell r="B20" t="str">
            <v>Mondrian Investment Partners Limited</v>
          </cell>
          <cell r="C20">
            <v>2019</v>
          </cell>
          <cell r="D20" t="str">
            <v>No</v>
          </cell>
          <cell r="E20" t="str">
            <v>No</v>
          </cell>
          <cell r="F20" t="str">
            <v>No</v>
          </cell>
          <cell r="G20" t="str">
            <v>No</v>
          </cell>
          <cell r="H20" t="str">
            <v>Yes</v>
          </cell>
        </row>
        <row r="21">
          <cell r="B21" t="str">
            <v>Morgan Stanley</v>
          </cell>
          <cell r="C21">
            <v>2019</v>
          </cell>
          <cell r="D21" t="str">
            <v>No</v>
          </cell>
          <cell r="E21" t="str">
            <v>No</v>
          </cell>
          <cell r="F21" t="str">
            <v>No</v>
          </cell>
          <cell r="G21" t="str">
            <v>No</v>
          </cell>
          <cell r="H21" t="str">
            <v>Yes</v>
          </cell>
        </row>
        <row r="22">
          <cell r="B22" t="str">
            <v>Neuberger Berman</v>
          </cell>
          <cell r="C22">
            <v>2019</v>
          </cell>
          <cell r="D22" t="str">
            <v>No</v>
          </cell>
          <cell r="E22" t="str">
            <v>No</v>
          </cell>
          <cell r="F22" t="str">
            <v>No</v>
          </cell>
          <cell r="G22" t="str">
            <v>No</v>
          </cell>
          <cell r="H22" t="str">
            <v>Yes</v>
          </cell>
        </row>
        <row r="23">
          <cell r="B23" t="str">
            <v>Nomura Asset Management UK Limited</v>
          </cell>
          <cell r="C23">
            <v>2019</v>
          </cell>
          <cell r="D23" t="str">
            <v>No</v>
          </cell>
          <cell r="E23" t="str">
            <v>No</v>
          </cell>
          <cell r="F23" t="str">
            <v>No</v>
          </cell>
          <cell r="G23" t="str">
            <v>No</v>
          </cell>
          <cell r="H23" t="str">
            <v>Yes</v>
          </cell>
        </row>
        <row r="24">
          <cell r="B24" t="str">
            <v>Northern Trust</v>
          </cell>
          <cell r="C24">
            <v>2019</v>
          </cell>
          <cell r="D24" t="str">
            <v>No</v>
          </cell>
          <cell r="E24" t="str">
            <v>No</v>
          </cell>
          <cell r="F24" t="str">
            <v>No</v>
          </cell>
          <cell r="G24" t="str">
            <v>No</v>
          </cell>
          <cell r="H24" t="str">
            <v>No</v>
          </cell>
        </row>
        <row r="25">
          <cell r="B25" t="str">
            <v>Prudential</v>
          </cell>
          <cell r="C25">
            <v>2019</v>
          </cell>
          <cell r="D25" t="str">
            <v>No</v>
          </cell>
          <cell r="E25" t="str">
            <v>No</v>
          </cell>
          <cell r="F25" t="str">
            <v>No</v>
          </cell>
          <cell r="G25" t="str">
            <v>No</v>
          </cell>
          <cell r="H25" t="str">
            <v>No</v>
          </cell>
        </row>
        <row r="26">
          <cell r="B26" t="str">
            <v>Pzena Investment Management Inc.</v>
          </cell>
          <cell r="C26">
            <v>2018</v>
          </cell>
          <cell r="D26" t="str">
            <v>Yes</v>
          </cell>
          <cell r="E26" t="str">
            <v>No</v>
          </cell>
          <cell r="F26" t="str">
            <v>Yes</v>
          </cell>
          <cell r="G26" t="str">
            <v>Yes</v>
          </cell>
          <cell r="H26" t="str">
            <v>Yes</v>
          </cell>
        </row>
        <row r="27">
          <cell r="B27" t="str">
            <v>Quilter plc</v>
          </cell>
          <cell r="C27">
            <v>2019</v>
          </cell>
          <cell r="D27" t="str">
            <v>No</v>
          </cell>
          <cell r="E27" t="str">
            <v>No</v>
          </cell>
          <cell r="F27" t="str">
            <v>No</v>
          </cell>
          <cell r="G27" t="str">
            <v>No</v>
          </cell>
          <cell r="H27" t="str">
            <v>No</v>
          </cell>
        </row>
        <row r="28">
          <cell r="B28" t="str">
            <v>Rathbone Investment Management Ltd.</v>
          </cell>
          <cell r="C28">
            <v>2019</v>
          </cell>
          <cell r="D28" t="str">
            <v>No</v>
          </cell>
          <cell r="E28" t="str">
            <v>No</v>
          </cell>
          <cell r="F28" t="str">
            <v>No</v>
          </cell>
          <cell r="G28" t="str">
            <v>Yes</v>
          </cell>
          <cell r="H28" t="str">
            <v>Yes</v>
          </cell>
        </row>
        <row r="29">
          <cell r="B29" t="str">
            <v>Raymond James Financial</v>
          </cell>
          <cell r="C29">
            <v>2019</v>
          </cell>
          <cell r="D29" t="str">
            <v>No</v>
          </cell>
          <cell r="E29" t="str">
            <v>No</v>
          </cell>
          <cell r="F29" t="str">
            <v>No</v>
          </cell>
          <cell r="G29" t="str">
            <v>No</v>
          </cell>
          <cell r="H29" t="str">
            <v>No</v>
          </cell>
        </row>
        <row r="30">
          <cell r="B30" t="str">
            <v>Schroders</v>
          </cell>
          <cell r="C30">
            <v>2019</v>
          </cell>
          <cell r="D30" t="str">
            <v>No</v>
          </cell>
          <cell r="E30" t="str">
            <v>No</v>
          </cell>
          <cell r="F30" t="str">
            <v>Yes</v>
          </cell>
          <cell r="G30" t="str">
            <v>Yes</v>
          </cell>
          <cell r="H30" t="str">
            <v>No</v>
          </cell>
        </row>
        <row r="31">
          <cell r="B31" t="str">
            <v>St James's Place plc</v>
          </cell>
          <cell r="C31">
            <v>2019</v>
          </cell>
          <cell r="D31" t="str">
            <v>No</v>
          </cell>
          <cell r="E31" t="str">
            <v>No</v>
          </cell>
          <cell r="F31" t="str">
            <v>No</v>
          </cell>
          <cell r="G31" t="str">
            <v>No</v>
          </cell>
          <cell r="H31" t="str">
            <v>Yes</v>
          </cell>
        </row>
        <row r="32">
          <cell r="B32" t="str">
            <v>Stifel Financial Corporation</v>
          </cell>
          <cell r="C32">
            <v>2020</v>
          </cell>
          <cell r="D32" t="str">
            <v>No</v>
          </cell>
          <cell r="E32" t="str">
            <v>No</v>
          </cell>
          <cell r="F32" t="str">
            <v>No</v>
          </cell>
          <cell r="G32" t="str">
            <v>No</v>
          </cell>
          <cell r="H32" t="str">
            <v>No</v>
          </cell>
        </row>
        <row r="33">
          <cell r="B33" t="str">
            <v>T Rowe Price</v>
          </cell>
          <cell r="C33">
            <v>2019</v>
          </cell>
          <cell r="D33" t="str">
            <v>No</v>
          </cell>
          <cell r="E33" t="str">
            <v>No</v>
          </cell>
          <cell r="F33" t="str">
            <v>No</v>
          </cell>
          <cell r="G33" t="str">
            <v>No</v>
          </cell>
          <cell r="H33" t="str">
            <v>No</v>
          </cell>
        </row>
        <row r="34">
          <cell r="B34" t="str">
            <v>TPG Europe LLP</v>
          </cell>
          <cell r="C34">
            <v>2019</v>
          </cell>
          <cell r="D34" t="str">
            <v>No</v>
          </cell>
          <cell r="E34" t="str">
            <v>Yes</v>
          </cell>
          <cell r="F34" t="str">
            <v>No</v>
          </cell>
          <cell r="G34" t="str">
            <v>Yes</v>
          </cell>
          <cell r="H34" t="str">
            <v>No</v>
          </cell>
        </row>
        <row r="35">
          <cell r="B35" t="str">
            <v>Vanguard Asset Management Limited</v>
          </cell>
          <cell r="C35">
            <v>2019</v>
          </cell>
          <cell r="D35" t="str">
            <v>No</v>
          </cell>
          <cell r="E35" t="str">
            <v>No</v>
          </cell>
          <cell r="F35" t="str">
            <v>Yes</v>
          </cell>
          <cell r="G35" t="str">
            <v>Yes</v>
          </cell>
          <cell r="H35" t="str">
            <v>No</v>
          </cell>
        </row>
        <row r="36">
          <cell r="B36" t="str">
            <v>Walter Scott &amp; Partners Ltd.</v>
          </cell>
          <cell r="C36">
            <v>2019</v>
          </cell>
          <cell r="D36" t="str">
            <v>No</v>
          </cell>
          <cell r="E36" t="str">
            <v>No</v>
          </cell>
          <cell r="F36" t="str">
            <v>No</v>
          </cell>
          <cell r="G36" t="str">
            <v>No</v>
          </cell>
          <cell r="H36" t="str">
            <v>No</v>
          </cell>
        </row>
        <row r="37">
          <cell r="B37" t="str">
            <v>Warburg Pincus LLC</v>
          </cell>
          <cell r="C37">
            <v>2019</v>
          </cell>
          <cell r="D37" t="str">
            <v>No</v>
          </cell>
          <cell r="E37" t="str">
            <v>No</v>
          </cell>
          <cell r="F37" t="str">
            <v>No</v>
          </cell>
          <cell r="G37" t="str">
            <v>No</v>
          </cell>
          <cell r="H37" t="str">
            <v>No</v>
          </cell>
        </row>
        <row r="38">
          <cell r="B38" t="str">
            <v>Wellington Management Company</v>
          </cell>
          <cell r="C38">
            <v>2020</v>
          </cell>
          <cell r="D38" t="str">
            <v>No</v>
          </cell>
          <cell r="E38" t="str">
            <v>No</v>
          </cell>
          <cell r="F38" t="str">
            <v>No</v>
          </cell>
          <cell r="G38" t="str">
            <v>No</v>
          </cell>
          <cell r="H38" t="str">
            <v>No</v>
          </cell>
        </row>
        <row r="39">
          <cell r="B39" t="str">
            <v>WILLIS TOWERS WATSON PUBLIC LIMITED COMPANY</v>
          </cell>
          <cell r="C39">
            <v>2019</v>
          </cell>
          <cell r="D39" t="str">
            <v>No</v>
          </cell>
          <cell r="E39" t="str">
            <v>No</v>
          </cell>
          <cell r="F39" t="str">
            <v>No</v>
          </cell>
          <cell r="G39" t="str">
            <v>No</v>
          </cell>
          <cell r="H39" t="str">
            <v>No</v>
          </cell>
        </row>
        <row r="40">
          <cell r="B40" t="str">
            <v>Advent International plc</v>
          </cell>
          <cell r="C40">
            <v>2020</v>
          </cell>
          <cell r="D40" t="str">
            <v>No</v>
          </cell>
          <cell r="E40" t="str">
            <v>Yes</v>
          </cell>
          <cell r="F40" t="str">
            <v>No</v>
          </cell>
          <cell r="G40" t="str">
            <v>No</v>
          </cell>
          <cell r="H40" t="str">
            <v>No</v>
          </cell>
        </row>
        <row r="41">
          <cell r="B41" t="str">
            <v>AMP Capital Holdings Limited</v>
          </cell>
          <cell r="C41">
            <v>2019</v>
          </cell>
          <cell r="D41" t="str">
            <v>No</v>
          </cell>
          <cell r="E41" t="str">
            <v>No</v>
          </cell>
          <cell r="F41" t="str">
            <v>No</v>
          </cell>
          <cell r="G41" t="str">
            <v>Yes</v>
          </cell>
          <cell r="H41" t="str">
            <v>Yes</v>
          </cell>
        </row>
        <row r="42">
          <cell r="B42" t="str">
            <v>Amundi</v>
          </cell>
          <cell r="C42">
            <v>2019</v>
          </cell>
          <cell r="D42" t="str">
            <v>No</v>
          </cell>
          <cell r="E42" t="str">
            <v>No</v>
          </cell>
          <cell r="F42" t="str">
            <v>No</v>
          </cell>
          <cell r="G42" t="str">
            <v>No</v>
          </cell>
          <cell r="H42" t="str">
            <v>No</v>
          </cell>
        </row>
        <row r="43">
          <cell r="B43" t="str">
            <v>Aon</v>
          </cell>
          <cell r="C43">
            <v>2019</v>
          </cell>
          <cell r="D43" t="str">
            <v>No</v>
          </cell>
          <cell r="E43" t="str">
            <v>No</v>
          </cell>
          <cell r="F43" t="str">
            <v>No</v>
          </cell>
          <cell r="G43" t="str">
            <v>No</v>
          </cell>
          <cell r="H43" t="str">
            <v>No</v>
          </cell>
        </row>
        <row r="44">
          <cell r="B44" t="str">
            <v>Apax Partners LLP</v>
          </cell>
          <cell r="C44">
            <v>2018</v>
          </cell>
          <cell r="D44" t="str">
            <v>No</v>
          </cell>
          <cell r="E44" t="str">
            <v>No</v>
          </cell>
          <cell r="F44" t="str">
            <v>No</v>
          </cell>
          <cell r="G44" t="str">
            <v>No</v>
          </cell>
          <cell r="H44" t="str">
            <v>No</v>
          </cell>
        </row>
        <row r="45">
          <cell r="B45" t="str">
            <v>Apollo Global Management LLC</v>
          </cell>
          <cell r="C45">
            <v>2018</v>
          </cell>
          <cell r="D45" t="str">
            <v>Yes</v>
          </cell>
          <cell r="E45" t="str">
            <v>No</v>
          </cell>
          <cell r="F45" t="str">
            <v>No</v>
          </cell>
          <cell r="G45" t="str">
            <v>No</v>
          </cell>
          <cell r="H45" t="str">
            <v>No</v>
          </cell>
        </row>
        <row r="46">
          <cell r="B46" t="str">
            <v>Ashmore Group plc</v>
          </cell>
          <cell r="C46">
            <v>2019</v>
          </cell>
          <cell r="D46" t="str">
            <v>No</v>
          </cell>
          <cell r="E46" t="str">
            <v>No</v>
          </cell>
          <cell r="F46" t="str">
            <v>No</v>
          </cell>
          <cell r="G46" t="str">
            <v>No</v>
          </cell>
          <cell r="H46" t="str">
            <v>Yes</v>
          </cell>
        </row>
        <row r="47">
          <cell r="B47" t="str">
            <v>Baillie Gifford &amp; Co</v>
          </cell>
          <cell r="C47">
            <v>2020</v>
          </cell>
          <cell r="D47" t="str">
            <v>No</v>
          </cell>
          <cell r="E47" t="str">
            <v>No</v>
          </cell>
          <cell r="F47" t="str">
            <v>No</v>
          </cell>
          <cell r="G47" t="str">
            <v>Yes</v>
          </cell>
          <cell r="H47" t="str">
            <v>Yes</v>
          </cell>
        </row>
        <row r="48">
          <cell r="B48" t="str">
            <v>Bank of New York Mellon</v>
          </cell>
          <cell r="C48">
            <v>2019</v>
          </cell>
          <cell r="D48" t="str">
            <v>No</v>
          </cell>
          <cell r="E48" t="str">
            <v>No</v>
          </cell>
          <cell r="F48" t="str">
            <v>No</v>
          </cell>
          <cell r="G48" t="str">
            <v>No</v>
          </cell>
          <cell r="H48" t="str">
            <v>No</v>
          </cell>
        </row>
        <row r="49">
          <cell r="B49" t="str">
            <v>Berkshire Hathaway</v>
          </cell>
          <cell r="C49">
            <v>2018</v>
          </cell>
          <cell r="D49" t="str">
            <v>No</v>
          </cell>
          <cell r="E49" t="str">
            <v>No</v>
          </cell>
          <cell r="F49" t="str">
            <v>No</v>
          </cell>
          <cell r="G49" t="str">
            <v>No</v>
          </cell>
          <cell r="H49" t="str">
            <v>No</v>
          </cell>
        </row>
        <row r="50">
          <cell r="B50" t="str">
            <v>Blackstone Group</v>
          </cell>
          <cell r="C50">
            <v>2019</v>
          </cell>
          <cell r="D50" t="str">
            <v>No</v>
          </cell>
          <cell r="E50" t="str">
            <v>No</v>
          </cell>
          <cell r="F50" t="str">
            <v>No</v>
          </cell>
          <cell r="G50" t="str">
            <v>No</v>
          </cell>
          <cell r="H50" t="str">
            <v>No</v>
          </cell>
        </row>
        <row r="51">
          <cell r="B51" t="str">
            <v>BrightSphere Investment Group</v>
          </cell>
          <cell r="C51">
            <v>2018</v>
          </cell>
          <cell r="D51" t="str">
            <v>No</v>
          </cell>
          <cell r="E51" t="str">
            <v>No</v>
          </cell>
          <cell r="F51" t="str">
            <v>No</v>
          </cell>
          <cell r="G51" t="str">
            <v>No</v>
          </cell>
          <cell r="H51" t="str">
            <v>No</v>
          </cell>
        </row>
        <row r="52">
          <cell r="B52" t="str">
            <v>Cathay Investments Limited</v>
          </cell>
          <cell r="C52">
            <v>2019</v>
          </cell>
          <cell r="D52" t="str">
            <v>No</v>
          </cell>
          <cell r="E52" t="str">
            <v>No</v>
          </cell>
          <cell r="F52" t="str">
            <v>No</v>
          </cell>
          <cell r="G52" t="str">
            <v>No</v>
          </cell>
          <cell r="H52" t="str">
            <v>No</v>
          </cell>
        </row>
        <row r="53">
          <cell r="B53" t="str">
            <v>Charles Schwab</v>
          </cell>
          <cell r="C53">
            <v>2020</v>
          </cell>
          <cell r="D53" t="str">
            <v>No</v>
          </cell>
          <cell r="E53" t="str">
            <v>No</v>
          </cell>
          <cell r="F53" t="str">
            <v>No</v>
          </cell>
          <cell r="G53" t="str">
            <v>No</v>
          </cell>
          <cell r="H53" t="str">
            <v>No</v>
          </cell>
        </row>
        <row r="54">
          <cell r="B54" t="str">
            <v>CVC Capital Partners</v>
          </cell>
          <cell r="C54">
            <v>2019</v>
          </cell>
          <cell r="D54" t="str">
            <v>No</v>
          </cell>
          <cell r="E54" t="str">
            <v>No</v>
          </cell>
          <cell r="F54" t="str">
            <v>No</v>
          </cell>
          <cell r="G54" t="str">
            <v>No</v>
          </cell>
          <cell r="H54" t="str">
            <v>Yes</v>
          </cell>
        </row>
        <row r="55">
          <cell r="B55" t="str">
            <v>D. E. Shaw &amp; Co. LP</v>
          </cell>
          <cell r="C55">
            <v>2019</v>
          </cell>
          <cell r="D55" t="str">
            <v>No</v>
          </cell>
          <cell r="E55" t="str">
            <v>No</v>
          </cell>
          <cell r="F55" t="str">
            <v>No</v>
          </cell>
          <cell r="G55" t="str">
            <v>No</v>
          </cell>
          <cell r="H55" t="str">
            <v>No</v>
          </cell>
        </row>
        <row r="56">
          <cell r="B56" t="str">
            <v>DekaBank Group</v>
          </cell>
          <cell r="C56">
            <v>2018</v>
          </cell>
          <cell r="D56" t="str">
            <v>Yes</v>
          </cell>
          <cell r="E56" t="str">
            <v>No</v>
          </cell>
          <cell r="F56" t="str">
            <v>No</v>
          </cell>
          <cell r="G56" t="str">
            <v>No</v>
          </cell>
          <cell r="H56" t="str">
            <v>Yes</v>
          </cell>
        </row>
        <row r="57">
          <cell r="B57" t="str">
            <v>Dimensional Fund Advisors LP</v>
          </cell>
          <cell r="C57">
            <v>2019</v>
          </cell>
          <cell r="D57" t="str">
            <v>No</v>
          </cell>
          <cell r="E57" t="str">
            <v>No</v>
          </cell>
          <cell r="F57" t="str">
            <v>No</v>
          </cell>
          <cell r="G57" t="str">
            <v>No</v>
          </cell>
          <cell r="H57" t="str">
            <v>No</v>
          </cell>
        </row>
        <row r="58">
          <cell r="B58" t="str">
            <v>Eurizon SLJ Capital Limited (“ESLJ”)</v>
          </cell>
          <cell r="C58">
            <v>2019</v>
          </cell>
          <cell r="D58" t="str">
            <v>No</v>
          </cell>
          <cell r="E58" t="str">
            <v>No</v>
          </cell>
          <cell r="F58" t="str">
            <v>No</v>
          </cell>
          <cell r="G58" t="str">
            <v>No</v>
          </cell>
          <cell r="H58" t="str">
            <v>No</v>
          </cell>
        </row>
        <row r="59">
          <cell r="B59" t="str">
            <v>Federated Hermes Inc</v>
          </cell>
          <cell r="C59">
            <v>2019</v>
          </cell>
          <cell r="D59" t="str">
            <v>Yes</v>
          </cell>
          <cell r="E59" t="str">
            <v>Yes</v>
          </cell>
          <cell r="F59" t="str">
            <v>Yes</v>
          </cell>
          <cell r="G59" t="str">
            <v>Yes</v>
          </cell>
          <cell r="H59" t="str">
            <v>Yes</v>
          </cell>
        </row>
        <row r="60">
          <cell r="B60" t="str">
            <v>Franklin Templeton Investment Management Limited</v>
          </cell>
          <cell r="C60">
            <v>2019</v>
          </cell>
          <cell r="D60" t="str">
            <v>No</v>
          </cell>
          <cell r="E60" t="str">
            <v>No</v>
          </cell>
          <cell r="F60" t="str">
            <v>No</v>
          </cell>
          <cell r="G60" t="str">
            <v>No</v>
          </cell>
          <cell r="H60" t="str">
            <v>No</v>
          </cell>
        </row>
        <row r="61">
          <cell r="B61" t="str">
            <v>Legal &amp; General Group</v>
          </cell>
          <cell r="C61">
            <v>2019</v>
          </cell>
          <cell r="D61" t="str">
            <v>No</v>
          </cell>
          <cell r="E61" t="str">
            <v>No</v>
          </cell>
          <cell r="F61" t="str">
            <v>No</v>
          </cell>
          <cell r="G61" t="str">
            <v>No</v>
          </cell>
          <cell r="H61" t="str">
            <v>Yes</v>
          </cell>
        </row>
        <row r="62">
          <cell r="B62" t="str">
            <v>Legg Mason Investments (Europe) Limited</v>
          </cell>
          <cell r="C62">
            <v>2019</v>
          </cell>
          <cell r="D62" t="str">
            <v>No</v>
          </cell>
          <cell r="E62" t="str">
            <v>No</v>
          </cell>
          <cell r="F62" t="str">
            <v>No</v>
          </cell>
          <cell r="G62" t="str">
            <v>No</v>
          </cell>
          <cell r="H62" t="str">
            <v>No</v>
          </cell>
        </row>
        <row r="63">
          <cell r="B63" t="str">
            <v>M&amp;G plc</v>
          </cell>
          <cell r="C63">
            <v>2019</v>
          </cell>
          <cell r="D63" t="str">
            <v>No</v>
          </cell>
          <cell r="E63" t="str">
            <v>No</v>
          </cell>
          <cell r="F63" t="str">
            <v>No</v>
          </cell>
          <cell r="G63" t="str">
            <v>No</v>
          </cell>
          <cell r="H63" t="str">
            <v>No</v>
          </cell>
        </row>
        <row r="64">
          <cell r="B64" t="str">
            <v>Macquarie Group</v>
          </cell>
          <cell r="C64">
            <v>2019</v>
          </cell>
          <cell r="D64" t="str">
            <v>Yes</v>
          </cell>
          <cell r="E64" t="str">
            <v>Yes</v>
          </cell>
          <cell r="F64" t="str">
            <v>Yes</v>
          </cell>
          <cell r="G64" t="str">
            <v>No</v>
          </cell>
          <cell r="H64" t="str">
            <v>Yes</v>
          </cell>
        </row>
        <row r="65">
          <cell r="B65" t="str">
            <v>Marathon Asset Management LLP</v>
          </cell>
          <cell r="C65">
            <v>2018</v>
          </cell>
          <cell r="D65" t="str">
            <v>No</v>
          </cell>
          <cell r="E65" t="str">
            <v>No</v>
          </cell>
          <cell r="F65" t="str">
            <v>No</v>
          </cell>
          <cell r="G65" t="str">
            <v>No</v>
          </cell>
          <cell r="H65" t="str">
            <v>No</v>
          </cell>
        </row>
        <row r="66">
          <cell r="B66" t="str">
            <v>Mercer LLC</v>
          </cell>
          <cell r="C66">
            <v>2019</v>
          </cell>
          <cell r="D66" t="str">
            <v>No</v>
          </cell>
          <cell r="E66" t="str">
            <v>No</v>
          </cell>
          <cell r="F66" t="str">
            <v>No</v>
          </cell>
          <cell r="G66" t="str">
            <v>No</v>
          </cell>
          <cell r="H66" t="str">
            <v>No</v>
          </cell>
        </row>
        <row r="67">
          <cell r="B67" t="str">
            <v>Metlife</v>
          </cell>
          <cell r="C67">
            <v>2019</v>
          </cell>
          <cell r="D67" t="str">
            <v>No</v>
          </cell>
          <cell r="E67" t="str">
            <v>No</v>
          </cell>
          <cell r="F67" t="str">
            <v>No</v>
          </cell>
          <cell r="G67" t="str">
            <v>No</v>
          </cell>
          <cell r="H67" t="str">
            <v>No</v>
          </cell>
        </row>
        <row r="68">
          <cell r="B68" t="str">
            <v>Mitsubishi UFJ Trust and Banking Corporation</v>
          </cell>
          <cell r="C68">
            <v>2019</v>
          </cell>
          <cell r="D68" t="str">
            <v>Yes</v>
          </cell>
          <cell r="E68" t="str">
            <v>No</v>
          </cell>
          <cell r="F68" t="str">
            <v>No</v>
          </cell>
          <cell r="G68" t="str">
            <v>No</v>
          </cell>
          <cell r="H68" t="str">
            <v>No</v>
          </cell>
        </row>
        <row r="69">
          <cell r="B69" t="str">
            <v>Orix</v>
          </cell>
          <cell r="C69">
            <v>2019</v>
          </cell>
          <cell r="D69" t="str">
            <v>No</v>
          </cell>
          <cell r="E69" t="str">
            <v>No</v>
          </cell>
          <cell r="F69" t="str">
            <v>No</v>
          </cell>
          <cell r="G69" t="str">
            <v>No</v>
          </cell>
          <cell r="H69" t="str">
            <v>Yes</v>
          </cell>
        </row>
        <row r="70">
          <cell r="B70" t="str">
            <v>PGIM (formerly Pramerica Investment Management)</v>
          </cell>
          <cell r="C70">
            <v>2019</v>
          </cell>
          <cell r="D70" t="str">
            <v>No</v>
          </cell>
          <cell r="E70" t="str">
            <v>No</v>
          </cell>
          <cell r="F70" t="str">
            <v>No</v>
          </cell>
          <cell r="G70" t="str">
            <v>No</v>
          </cell>
          <cell r="H70" t="str">
            <v>No</v>
          </cell>
        </row>
        <row r="71">
          <cell r="B71" t="str">
            <v>Pictet Group (Pictet Asset Management)</v>
          </cell>
          <cell r="C71">
            <v>2018</v>
          </cell>
          <cell r="D71" t="str">
            <v>No</v>
          </cell>
          <cell r="E71" t="str">
            <v>No</v>
          </cell>
          <cell r="F71" t="str">
            <v>No</v>
          </cell>
          <cell r="G71" t="str">
            <v>No</v>
          </cell>
          <cell r="H71" t="str">
            <v>Yes</v>
          </cell>
        </row>
        <row r="72">
          <cell r="B72" t="str">
            <v>Principal Global Investors</v>
          </cell>
          <cell r="C72">
            <v>2019</v>
          </cell>
          <cell r="D72" t="str">
            <v>No</v>
          </cell>
          <cell r="E72" t="str">
            <v>No</v>
          </cell>
          <cell r="F72" t="str">
            <v>No</v>
          </cell>
          <cell r="G72" t="str">
            <v>No</v>
          </cell>
          <cell r="H72" t="str">
            <v>No</v>
          </cell>
        </row>
        <row r="73">
          <cell r="B73" t="str">
            <v>Royal London Asset Management Limited</v>
          </cell>
          <cell r="C73">
            <v>2019</v>
          </cell>
          <cell r="D73" t="str">
            <v>No</v>
          </cell>
          <cell r="E73" t="str">
            <v>No</v>
          </cell>
          <cell r="F73" t="str">
            <v>No</v>
          </cell>
          <cell r="G73" t="str">
            <v>No</v>
          </cell>
          <cell r="H73" t="str">
            <v>No</v>
          </cell>
        </row>
        <row r="74">
          <cell r="B74" t="str">
            <v>Russell Investment Management LLC</v>
          </cell>
          <cell r="C74">
            <v>2019</v>
          </cell>
          <cell r="D74" t="str">
            <v>No</v>
          </cell>
          <cell r="E74" t="str">
            <v>Yes</v>
          </cell>
          <cell r="F74" t="str">
            <v>Yes</v>
          </cell>
          <cell r="G74" t="str">
            <v>No</v>
          </cell>
          <cell r="H74" t="str">
            <v>No</v>
          </cell>
        </row>
        <row r="75">
          <cell r="B75" t="str">
            <v>SEI Investments Company</v>
          </cell>
          <cell r="C75">
            <v>2020</v>
          </cell>
          <cell r="D75" t="str">
            <v>No</v>
          </cell>
          <cell r="E75" t="str">
            <v>No</v>
          </cell>
          <cell r="F75" t="str">
            <v>No</v>
          </cell>
          <cell r="G75" t="str">
            <v>No</v>
          </cell>
          <cell r="H75" t="str">
            <v>No</v>
          </cell>
        </row>
        <row r="76">
          <cell r="B76" t="str">
            <v>Standard Life Aberdeen plc</v>
          </cell>
          <cell r="C76">
            <v>2019</v>
          </cell>
          <cell r="D76" t="str">
            <v>No</v>
          </cell>
          <cell r="E76" t="str">
            <v>No</v>
          </cell>
          <cell r="F76" t="str">
            <v>No</v>
          </cell>
          <cell r="G76" t="str">
            <v>Yes</v>
          </cell>
          <cell r="H76" t="str">
            <v>Yes</v>
          </cell>
        </row>
        <row r="77">
          <cell r="B77" t="str">
            <v>State Street Global Advisors</v>
          </cell>
          <cell r="C77">
            <v>2019</v>
          </cell>
          <cell r="D77" t="str">
            <v>No</v>
          </cell>
          <cell r="E77" t="str">
            <v>No</v>
          </cell>
          <cell r="F77" t="str">
            <v>No</v>
          </cell>
          <cell r="G77" t="str">
            <v>No</v>
          </cell>
          <cell r="H77" t="str">
            <v>Yes</v>
          </cell>
        </row>
        <row r="78">
          <cell r="B78" t="str">
            <v>Sumitomo Mitsui Financial</v>
          </cell>
          <cell r="C78">
            <v>2019</v>
          </cell>
          <cell r="D78" t="str">
            <v>No</v>
          </cell>
          <cell r="E78" t="str">
            <v>No</v>
          </cell>
          <cell r="F78" t="str">
            <v>No</v>
          </cell>
          <cell r="G78" t="str">
            <v>No</v>
          </cell>
          <cell r="H78" t="str">
            <v>Yes</v>
          </cell>
        </row>
        <row r="79">
          <cell r="B79" t="str">
            <v>FIL Holdings (UK) Limited</v>
          </cell>
          <cell r="C79">
            <v>2019</v>
          </cell>
          <cell r="D79" t="str">
            <v>Yes</v>
          </cell>
          <cell r="E79" t="str">
            <v>No</v>
          </cell>
          <cell r="F79" t="str">
            <v>No</v>
          </cell>
          <cell r="G79" t="str">
            <v>Yes</v>
          </cell>
          <cell r="H79" t="str">
            <v>Yes</v>
          </cell>
        </row>
        <row r="80">
          <cell r="B80" t="str">
            <v>Nomura International plc</v>
          </cell>
          <cell r="C80">
            <v>2020</v>
          </cell>
          <cell r="D80" t="str">
            <v>No</v>
          </cell>
          <cell r="E80" t="str">
            <v>No</v>
          </cell>
          <cell r="F80" t="str">
            <v>No</v>
          </cell>
          <cell r="G80" t="str">
            <v>No</v>
          </cell>
          <cell r="H80" t="str">
            <v>No</v>
          </cell>
        </row>
        <row r="81">
          <cell r="B81" t="str">
            <v>Nomura European Investment Limited</v>
          </cell>
          <cell r="C81">
            <v>2020</v>
          </cell>
          <cell r="D81" t="str">
            <v>No</v>
          </cell>
          <cell r="E81" t="str">
            <v>No</v>
          </cell>
          <cell r="F81" t="str">
            <v>No</v>
          </cell>
          <cell r="G81" t="str">
            <v>No</v>
          </cell>
          <cell r="H81" t="str">
            <v>No</v>
          </cell>
        </row>
      </sheetData>
      <sheetData sheetId="6">
        <row r="2">
          <cell r="C2" t="str">
            <v>Aviva plc</v>
          </cell>
          <cell r="E2" t="str">
            <v>Aviva Insurance Limited,
Aviva plc,
Aviva Central Services UK Limited,
Aviva Employment Services Limited,
Aviva Equity Release UK Limited,
Aviva Europe SE,
Aviva Group Holdings Limited,
Aviva Health UK Limited,
Aviva Investors Employment Services Limited,
Aviva Investors Global Services Limited,
Aviva Investors Pensions Limited,
Aviva International Insurance Limited,
Aviva International Holdings Limited,
Aviva Investors UK Fund Services Limited,
Aviva Life Holdings UK Limited,
Aviva Life &amp; Pensions UK Limited,
Aviva Life Services UK Limited,
Aviva UK Digital Ltd,
Friends Life Holdings plc,
Aviva Management Services UK Limited,
Aviva Administration Limited,
General Accident plc,
Gresham Insurance Company Limited,
Solus (London) Limited,
Sesame Limited</v>
          </cell>
          <cell r="G2" t="str">
            <v>Aviva plc</v>
          </cell>
          <cell r="H2">
            <v>25</v>
          </cell>
        </row>
        <row r="3">
          <cell r="C3" t="str">
            <v>Bain Capital Private Equity (Europe) LLP</v>
          </cell>
          <cell r="E3" t="str">
            <v xml:space="preserve">Bain Capital Private Equity (Europe) LLP, Capital Investments (Europe) Limited
</v>
          </cell>
          <cell r="F3" t="str">
            <v>Bain Capital UK Group</v>
          </cell>
          <cell r="G3" t="str">
            <v>Bain Capital LP</v>
          </cell>
          <cell r="H3">
            <v>2</v>
          </cell>
        </row>
        <row r="4">
          <cell r="C4" t="str">
            <v>Barings Europe</v>
          </cell>
          <cell r="E4" t="str">
            <v>Barings (U.K.) Limited,
Barings Europe Limited</v>
          </cell>
          <cell r="F4" t="str">
            <v>Barings Europe</v>
          </cell>
          <cell r="G4" t="str">
            <v>Massachusetts Mutual Life Insurance Company (MassMutual)</v>
          </cell>
          <cell r="H4">
            <v>2</v>
          </cell>
        </row>
        <row r="5">
          <cell r="C5" t="str">
            <v>BlackRock</v>
          </cell>
          <cell r="D5" t="str">
            <v>BlackRock Group Limited</v>
          </cell>
          <cell r="E5" t="str">
            <v>BlackRock Investment Management (UK) Limited (BIMUK), BlackRock Advisors (UK) Limited (BAL), BlackRock Fund Managers Limited (BFM), BlackRock International Limited (BIL), BlackRock Life Limited (BLL), BlackRock Asset Management Investor Services Limited (BAMIS), BlackRock Institutional Trust Company National Association</v>
          </cell>
          <cell r="G5" t="str">
            <v>BlackRock Inc</v>
          </cell>
          <cell r="H5">
            <v>8</v>
          </cell>
        </row>
        <row r="6">
          <cell r="C6" t="str">
            <v>BlueBay Asset Management Services Ltd</v>
          </cell>
          <cell r="E6" t="str">
            <v>BlueBay Asset Management LLP, BlueBay Asset Management (Services) Ltd, BlueBay Asset Management Corporation Ltd</v>
          </cell>
          <cell r="F6" t="str">
            <v>BlueBay Entities</v>
          </cell>
          <cell r="G6" t="str">
            <v>Royal Bank of Canada</v>
          </cell>
          <cell r="H6">
            <v>3</v>
          </cell>
        </row>
        <row r="7">
          <cell r="C7" t="str">
            <v>Cambridge Associates Limited</v>
          </cell>
          <cell r="E7" t="str">
            <v>NA</v>
          </cell>
          <cell r="G7" t="str">
            <v>Cambridge Associates LLC</v>
          </cell>
          <cell r="H7">
            <v>1</v>
          </cell>
        </row>
        <row r="8">
          <cell r="C8" t="str">
            <v>Cardano Risk Management</v>
          </cell>
          <cell r="E8" t="str">
            <v>Cardano Risk Management Limited, Lincon Pensions Limited</v>
          </cell>
          <cell r="F8" t="str">
            <v>Cardano</v>
          </cell>
          <cell r="H8">
            <v>2</v>
          </cell>
        </row>
        <row r="9">
          <cell r="C9" t="str">
            <v>GAM (UK) Ltd</v>
          </cell>
          <cell r="E9" t="str">
            <v>GAM International Management Limited</v>
          </cell>
          <cell r="G9" t="str">
            <v>GAM Holding AG group</v>
          </cell>
          <cell r="H9">
            <v>2</v>
          </cell>
        </row>
        <row r="10">
          <cell r="C10" t="str">
            <v>HSBC Holdings plc</v>
          </cell>
          <cell r="E10" t="str">
            <v>HSBC Global Asset Management (UK) Limited, HSBC Holdings Plc</v>
          </cell>
          <cell r="F10" t="str">
            <v>HSBC Group</v>
          </cell>
          <cell r="G10" t="str">
            <v>HSBC plc</v>
          </cell>
          <cell r="H10">
            <v>2</v>
          </cell>
        </row>
        <row r="11">
          <cell r="C11" t="str">
            <v>Invesco</v>
          </cell>
          <cell r="D11" t="str">
            <v>Invesco UK Limited</v>
          </cell>
          <cell r="E11" t="str">
            <v>Invesco Fund Managers Limited, Invesco Asset Management Limited, Investco Pensions Limited</v>
          </cell>
          <cell r="F11" t="str">
            <v>Invesco Group</v>
          </cell>
          <cell r="G11" t="str">
            <v>Invesco Ltd</v>
          </cell>
          <cell r="H11">
            <v>4</v>
          </cell>
        </row>
        <row r="12">
          <cell r="C12" t="str">
            <v>Investec</v>
          </cell>
          <cell r="E12" t="str">
            <v>Investec plc, Investec Bank plc, Investec Wealth and Investment Limited, Investec Investments (UK) Limited, Investec Asset Finance plc, Mann Island Finance Limited, Investec Holdings (Ireland) Limited, Aksala Limited and Investec Private Finance Ireland Limited</v>
          </cell>
          <cell r="F12" t="str">
            <v>Investec Group</v>
          </cell>
          <cell r="H12">
            <v>8</v>
          </cell>
        </row>
        <row r="13">
          <cell r="C13" t="str">
            <v>Janus Henderson Investors</v>
          </cell>
          <cell r="E13" t="str">
            <v>Henderson Global Investors Limited, Henderson Investment Funds Limited, Janus Capital International Limited</v>
          </cell>
          <cell r="F13" t="str">
            <v>Janus Henderson Investors
(Group)</v>
          </cell>
          <cell r="H13">
            <v>3</v>
          </cell>
        </row>
        <row r="14">
          <cell r="C14" t="str">
            <v>Jupiter Fund Management plc</v>
          </cell>
          <cell r="E14" t="str">
            <v>Jupiter Fund Management Group Limited, Jupiter Asset Management Group Limited, Knightsbridge Asset Management Limited, Jupiter Investment Management Group Limited, Jupiter Asset Management Limited, Jupiter Unit Trust Managers Limited, Jupiter Investment Trust Limited, Tyndall Holdings Limited, Tyndall Investments Limited</v>
          </cell>
          <cell r="H14">
            <v>9</v>
          </cell>
        </row>
        <row r="15">
          <cell r="C15" t="str">
            <v>KKR &amp; Co. L.P.</v>
          </cell>
          <cell r="E15" t="str">
            <v>Kohlberg Kravis Roberts &amp; Co. Partners LLP (KKRLLP), KKR Capital Markets Limited (KCML)</v>
          </cell>
          <cell r="G15" t="str">
            <v>Kohlberg Kravis Roberts &amp; Co. L.P</v>
          </cell>
          <cell r="H15">
            <v>2</v>
          </cell>
        </row>
        <row r="16">
          <cell r="C16" t="str">
            <v>Lazard Ltd</v>
          </cell>
          <cell r="D16" t="str">
            <v>Lazard Asset Management Limited ("LAML”)</v>
          </cell>
          <cell r="E16" t="str">
            <v>NA</v>
          </cell>
          <cell r="G16" t="str">
            <v>Lazard Asset Management LLC</v>
          </cell>
          <cell r="H16">
            <v>1</v>
          </cell>
        </row>
        <row r="17">
          <cell r="C17" t="str">
            <v>Man Group plc</v>
          </cell>
          <cell r="E17" t="str">
            <v>AHL Partners LLP, GLG Partners LP, Man Fund Management UK Limited, Man GLG Partners LP, E. D. &amp; F. Man Investments Limited, Man Group Holdings Limited, FA Sub 3 Limited</v>
          </cell>
          <cell r="G17" t="str">
            <v>Man Group plc</v>
          </cell>
          <cell r="H17">
            <v>8</v>
          </cell>
        </row>
        <row r="18">
          <cell r="C18" t="str">
            <v>MFS International (UK) Ltd.</v>
          </cell>
          <cell r="E18" t="str">
            <v>NA</v>
          </cell>
          <cell r="G18" t="str">
            <v>Massachusetts Financial Services Company ("MFS")</v>
          </cell>
          <cell r="H18">
            <v>1</v>
          </cell>
        </row>
        <row r="19">
          <cell r="C19" t="str">
            <v>Mondrian Investment Partners Limited</v>
          </cell>
          <cell r="E19" t="str">
            <v>MIPL Group Limited, MIPL Holdings Limited</v>
          </cell>
          <cell r="H19">
            <v>2</v>
          </cell>
        </row>
        <row r="20">
          <cell r="C20" t="str">
            <v>Morgan Stanley</v>
          </cell>
          <cell r="E20" t="str">
            <v>Morgan Stanley &amp; Co, International plc, Morgan Stanley Employment Services UK Limited, Morgan Stanley Investment Management (ACD) Limited, Morgan Stanley Investment Management Limited, Morgan Stanley UK Limited</v>
          </cell>
          <cell r="G20" t="str">
            <v>Morgan Stanley</v>
          </cell>
          <cell r="H20">
            <v>8</v>
          </cell>
        </row>
        <row r="21">
          <cell r="C21" t="str">
            <v>Neuberger Berman</v>
          </cell>
          <cell r="D21" t="str">
            <v>Neuberger Berman Europe Limited</v>
          </cell>
          <cell r="E21" t="str">
            <v>NA</v>
          </cell>
          <cell r="F21" t="str">
            <v>Neuberger Berman 
Group (“NB Group”)</v>
          </cell>
          <cell r="H21">
            <v>1</v>
          </cell>
        </row>
        <row r="22">
          <cell r="C22" t="str">
            <v>Nomura Asset Management UK Limited</v>
          </cell>
          <cell r="G22" t="str">
            <v>Nomura Asset Management Co. Ltd (‘NAM’)</v>
          </cell>
          <cell r="H22">
            <v>1</v>
          </cell>
        </row>
        <row r="23">
          <cell r="C23" t="str">
            <v>Northern Trust</v>
          </cell>
          <cell r="D23" t="str">
            <v>The Northern Trust Company</v>
          </cell>
          <cell r="E23" t="str">
            <v>Northern Trust Global Investments Limited, Nothern Trust Global Services Societas Europaea (NTGS SE), Nother Trust Management Services Limied</v>
          </cell>
          <cell r="H23">
            <v>3</v>
          </cell>
        </row>
        <row r="24">
          <cell r="C24" t="str">
            <v>Prudential</v>
          </cell>
          <cell r="E24" t="str">
            <v>Prudential plc, Prudential Holdings Limited, Prudential Services Limited, Eastspring Investments (Luxembourg) Société Anonyme</v>
          </cell>
          <cell r="G24" t="str">
            <v>Prudential plc</v>
          </cell>
          <cell r="H24">
            <v>4</v>
          </cell>
        </row>
        <row r="25">
          <cell r="C25" t="str">
            <v>Pzena Investment Management Inc.</v>
          </cell>
          <cell r="E25" t="str">
            <v>Pzena Investment Management Limited</v>
          </cell>
          <cell r="H25">
            <v>2</v>
          </cell>
        </row>
        <row r="26">
          <cell r="C26" t="str">
            <v>Quilter plc</v>
          </cell>
          <cell r="E26" t="str">
            <v>Quilter Financial Planning, Quilter Private Client Advisers, Quilter Financial Advisers, Quilter Investors, Quilter Cheviot, Quilter Wealth Solutions, Quilter International</v>
          </cell>
          <cell r="G26" t="str">
            <v>Quilter plc</v>
          </cell>
          <cell r="H26">
            <v>8</v>
          </cell>
        </row>
        <row r="27">
          <cell r="C27" t="str">
            <v>Rathbone Investment Management Ltd.</v>
          </cell>
          <cell r="E27" t="str">
            <v>NA</v>
          </cell>
          <cell r="H27">
            <v>1</v>
          </cell>
        </row>
        <row r="28">
          <cell r="C28" t="str">
            <v>Raymond James Financial</v>
          </cell>
          <cell r="D28" t="str">
            <v>Raymond James Investment Services Limited</v>
          </cell>
          <cell r="E28" t="str">
            <v>NA</v>
          </cell>
          <cell r="G28" t="str">
            <v>Raymond James Financial, Inc.</v>
          </cell>
          <cell r="H28">
            <v>1</v>
          </cell>
        </row>
        <row r="29">
          <cell r="C29" t="str">
            <v>Schroders</v>
          </cell>
          <cell r="E29" t="str">
            <v>Schroders plc, Schroder Investment Management Limited, Schroder &amp; Co. Limited, Schroder Unit Trusts Limited, Schroder Real Estate
Investment Management Limited, Schroder Investment Management North America Limited,
Schroder Pension Management Limited</v>
          </cell>
          <cell r="F29" t="str">
            <v>Schroders Group</v>
          </cell>
          <cell r="G29" t="str">
            <v>Schroders plc</v>
          </cell>
          <cell r="H29">
            <v>7</v>
          </cell>
        </row>
        <row r="30">
          <cell r="C30" t="str">
            <v>St James's Place plc</v>
          </cell>
          <cell r="E30" t="str">
            <v>St. James’s Place plc, St. James’s Place UK plc, St. James’s Place Wealth Management plc, St. James’s Place Unit Trust Group Limited, St. James’s Place Management Services 
Limited, St. James’s Place Investment Administration Limited, St. James’s Place Partnership Services Limited, St. James’s Place International plc</v>
          </cell>
          <cell r="F30" t="str">
            <v>St. James’s Place 
Wealth Management Group</v>
          </cell>
          <cell r="H30">
            <v>8</v>
          </cell>
        </row>
        <row r="31">
          <cell r="C31" t="str">
            <v>Stifel Financial Corporation</v>
          </cell>
          <cell r="E31" t="str">
            <v>na</v>
          </cell>
          <cell r="H31">
            <v>1</v>
          </cell>
        </row>
        <row r="32">
          <cell r="C32" t="str">
            <v>T Rowe Price</v>
          </cell>
          <cell r="D32" t="str">
            <v>T. Rowe Price International Ltd</v>
          </cell>
          <cell r="E32" t="str">
            <v>NA</v>
          </cell>
          <cell r="G32" t="str">
            <v xml:space="preserve">T. Rowe Price Group, Inc.,
</v>
          </cell>
          <cell r="H32">
            <v>1</v>
          </cell>
        </row>
        <row r="33">
          <cell r="C33" t="str">
            <v>TPG Europe LLP</v>
          </cell>
          <cell r="E33" t="str">
            <v>NA</v>
          </cell>
          <cell r="G33" t="str">
            <v>TPG Global, LLC</v>
          </cell>
          <cell r="H33">
            <v>1</v>
          </cell>
        </row>
        <row r="34">
          <cell r="C34" t="str">
            <v>Vanguard Asset Management Limited</v>
          </cell>
          <cell r="E34" t="str">
            <v>Vanguard Asset Management Limited, Vanguard Investments UK Limited</v>
          </cell>
          <cell r="G34" t="str">
            <v>Vanguard Asset Services Limited</v>
          </cell>
          <cell r="H34">
            <v>3</v>
          </cell>
        </row>
        <row r="35">
          <cell r="C35" t="str">
            <v>Walter Scott &amp; Partners Ltd.</v>
          </cell>
          <cell r="E35" t="str">
            <v>NA</v>
          </cell>
          <cell r="H35">
            <v>1</v>
          </cell>
        </row>
        <row r="36">
          <cell r="C36" t="str">
            <v>Warburg Pincus LLC</v>
          </cell>
          <cell r="D36" t="str">
            <v>Warburg Pincus International</v>
          </cell>
          <cell r="E36" t="str">
            <v>Warburg Pincus International, Warburg Pincus LLC</v>
          </cell>
          <cell r="H36">
            <v>2</v>
          </cell>
        </row>
        <row r="37">
          <cell r="C37" t="str">
            <v>Wellington Management Company</v>
          </cell>
          <cell r="D37" t="str">
            <v>Wellington Management International Limited</v>
          </cell>
          <cell r="E37" t="str">
            <v>NA</v>
          </cell>
          <cell r="H37">
            <v>1</v>
          </cell>
        </row>
        <row r="38">
          <cell r="C38" t="str">
            <v>WILLIS TOWERS WATSON PUBLIC LIMITED COMPANY</v>
          </cell>
          <cell r="E38" t="str">
            <v>NA</v>
          </cell>
          <cell r="F38" t="str">
            <v>Willis Towers Watson group</v>
          </cell>
          <cell r="H38">
            <v>1</v>
          </cell>
        </row>
        <row r="39">
          <cell r="C39" t="str">
            <v>Advent International plc</v>
          </cell>
          <cell r="E39" t="str">
            <v>NA</v>
          </cell>
          <cell r="H39">
            <v>1</v>
          </cell>
        </row>
        <row r="40">
          <cell r="C40" t="str">
            <v>AMP Capital Holdings Limited</v>
          </cell>
          <cell r="E40" t="str">
            <v>AMP Capital Investors International Holdings Limited, AMP Capital Investors (UK) Limited</v>
          </cell>
          <cell r="G40" t="str">
            <v>AMP Limited</v>
          </cell>
          <cell r="H40">
            <v>3</v>
          </cell>
        </row>
        <row r="41">
          <cell r="C41" t="str">
            <v>Amundi</v>
          </cell>
          <cell r="D41" t="str">
            <v>Amundi Asset Manager</v>
          </cell>
          <cell r="E41" t="str">
            <v>Amundi (UK) Limited</v>
          </cell>
          <cell r="G41" t="str">
            <v>Amudi SA, which in turn, is a subsidiary of Credit Agricole</v>
          </cell>
          <cell r="H41">
            <v>1</v>
          </cell>
        </row>
        <row r="42">
          <cell r="C42" t="str">
            <v>Aon</v>
          </cell>
          <cell r="E42" t="str">
            <v>Aon Consulting Limited,
Aon Global Operations SE,
Aon Solutions UK Limited,
Aon UK Limited,
Aon Assessment (UK) Limited,
Aon Securities Limited, 
Aon Investments Limited,
McLagan (Aon) Limited,
Gotham Digital Science Limited,
Stroz Friedberg Limited</v>
          </cell>
          <cell r="H42">
            <v>10</v>
          </cell>
        </row>
        <row r="43">
          <cell r="C43" t="str">
            <v>Apax Partners LLP</v>
          </cell>
          <cell r="E43" t="str">
            <v>NA</v>
          </cell>
          <cell r="H43">
            <v>1</v>
          </cell>
        </row>
        <row r="44">
          <cell r="C44" t="str">
            <v>Apollo Global Management LLC</v>
          </cell>
          <cell r="G44" t="str">
            <v>Apollo Global Management Inc</v>
          </cell>
          <cell r="H44">
            <v>1</v>
          </cell>
        </row>
        <row r="45">
          <cell r="C45" t="str">
            <v>Ashmore Group plc</v>
          </cell>
          <cell r="E45" t="str">
            <v>Ashmore Investment Management Limited, Ashmore Investment Advisors Limited</v>
          </cell>
          <cell r="G45" t="str">
            <v>Ashmore Group plc</v>
          </cell>
          <cell r="H45">
            <v>3</v>
          </cell>
        </row>
        <row r="46">
          <cell r="C46" t="str">
            <v>Baillie Gifford &amp; Co</v>
          </cell>
          <cell r="E46" t="str">
            <v>Baillie Gifford &amp; Co, Baillie Gifford Overseas Ltd, Baillie Gifford Investment Management (Europe) Limited, Baillie Gifford &amp; Co Ltd</v>
          </cell>
          <cell r="F46" t="str">
            <v>Baillie Gifford Group</v>
          </cell>
          <cell r="H46">
            <v>5</v>
          </cell>
        </row>
        <row r="47">
          <cell r="C47" t="str">
            <v>Bank of New York Mellon</v>
          </cell>
          <cell r="D47" t="str">
            <v>Bank of New York Mellon Corporation</v>
          </cell>
          <cell r="E47" t="str">
            <v>Alcentra Limited,
Bank of New York Mellon Corporation (BNY Mellon),
BNY Mellon Investment Management EMEA Limited,
Insight Investment Funds Management Limited,
Insight Investment Management (Global) Limited,
Newton Investment Management Limited,
Pershing Ltd,
Pershing Securities Ltd,
The Bank of New York Mellon (International) Limited,
The Bank of New York MellonLondon Branch</v>
          </cell>
          <cell r="G47" t="str">
            <v>Bank of New York Mellon Corporation</v>
          </cell>
          <cell r="H47">
            <v>10</v>
          </cell>
        </row>
        <row r="48">
          <cell r="C48" t="str">
            <v>Berkshire Hathaway</v>
          </cell>
          <cell r="D48" t="str">
            <v>Berkshire Hathaway 
International Insurance Limited (BHIIL)</v>
          </cell>
          <cell r="F48" t="str">
            <v>Part of Berkshire Hathaway Inc</v>
          </cell>
          <cell r="G48" t="str">
            <v>National Indemnity Company</v>
          </cell>
          <cell r="H48">
            <v>1</v>
          </cell>
        </row>
        <row r="49">
          <cell r="C49" t="str">
            <v>Blackstone Group</v>
          </cell>
          <cell r="D49" t="str">
            <v>Blackstone Group International Partners LLP</v>
          </cell>
          <cell r="E49" t="str">
            <v>NA</v>
          </cell>
          <cell r="H49">
            <v>1</v>
          </cell>
        </row>
        <row r="50">
          <cell r="C50" t="str">
            <v>BrightSphere Investment Group</v>
          </cell>
          <cell r="E50" t="str">
            <v>BrightSphere Investment Group plc (BSIG), BrightSphere Holdings Ltd, BrightSphere UK Ltd, BrightSphere International Ltd, SCO Investment Holdings Ltd, SCO GP Ltd, SCO Investor LP</v>
          </cell>
          <cell r="F50" t="str">
            <v>BrightSphere Investment Group plc (BSIG)</v>
          </cell>
          <cell r="H50">
            <v>7</v>
          </cell>
        </row>
        <row r="51">
          <cell r="C51" t="str">
            <v>Cathay Investments Limited</v>
          </cell>
          <cell r="E51" t="str">
            <v>Cathay Investments 2 Limited, Chaing Equities Limited, Cathay Investments Limited</v>
          </cell>
          <cell r="F51" t="str">
            <v>Cathay Group</v>
          </cell>
          <cell r="H51">
            <v>3</v>
          </cell>
        </row>
        <row r="52">
          <cell r="C52" t="str">
            <v>Charles Schwab</v>
          </cell>
          <cell r="D52" t="str">
            <v>Charles Schwab, U.K.,
Limited’s</v>
          </cell>
          <cell r="E52" t="str">
            <v>NA</v>
          </cell>
          <cell r="H52">
            <v>1</v>
          </cell>
        </row>
        <row r="53">
          <cell r="C53" t="str">
            <v>CVC Capital Partners</v>
          </cell>
          <cell r="D53" t="str">
            <v>CVC Advisers Limited</v>
          </cell>
          <cell r="E53" t="str">
            <v>NA</v>
          </cell>
          <cell r="G53" t="str">
            <v>CVC Capital Partners</v>
          </cell>
          <cell r="H53">
            <v>1</v>
          </cell>
        </row>
        <row r="54">
          <cell r="C54" t="str">
            <v>D. E. Shaw &amp; Co. LP</v>
          </cell>
          <cell r="E54" t="str">
            <v>D. E. Shaw &amp; Co. (U.K.) Ltd, D. E. Shaw &amp; Co. (London) LLP</v>
          </cell>
          <cell r="F54" t="str">
            <v>D. E. Shaw group</v>
          </cell>
          <cell r="H54">
            <v>2</v>
          </cell>
        </row>
        <row r="55">
          <cell r="C55" t="str">
            <v>DekaBank Group</v>
          </cell>
          <cell r="F55" t="str">
            <v>DekaBank Deutsche Girozentrale (hereinafter “DekaBank”) together with its subsidiaries forms the Deka Group (hereinafter “Deka”)</v>
          </cell>
          <cell r="G55" t="str">
            <v>It is wholly owned by the German savings banks. 50% of the shares are held via Deka Erwerbsgesellschaft mbH &amp; 
Co. KG. The savings banks have pooled their shares in Deka Erwerbsgesellschaft mbH &amp; Co. KG via the regional savings 
banks and giro associations affiliated with them. The other 50% of the shares are held by the Deutsche Sparkassen
- und 
Giroverband (DSGV). DekaBank together with its subsidiaries forms Deka</v>
          </cell>
          <cell r="H55">
            <v>1</v>
          </cell>
        </row>
        <row r="56">
          <cell r="C56" t="str">
            <v>Dimensional Fund Advisors LP</v>
          </cell>
          <cell r="E56" t="str">
            <v>Dimensional Fund Advisors LP, Dimensional Fund Advisors Ltd., Dimensional Ireland Limited, DFA Australia Limited, Dimensional Fund Advisors Canada ULC, Dimensional Fund Advisors Pte, Ltd., Dimensional Japan Ltd, Dimensional Hong Kong Limited</v>
          </cell>
          <cell r="H56">
            <v>9</v>
          </cell>
        </row>
        <row r="57">
          <cell r="C57" t="str">
            <v>Eurizon SLJ Capital Limited (“ESLJ”)</v>
          </cell>
          <cell r="E57" t="str">
            <v>NA</v>
          </cell>
          <cell r="H57">
            <v>1</v>
          </cell>
        </row>
        <row r="58">
          <cell r="C58" t="str">
            <v>Federated Hermes Inc</v>
          </cell>
          <cell r="E58" t="str">
            <v>Federated Hermes Inc, Hermes GPE LLP</v>
          </cell>
          <cell r="H58">
            <v>2</v>
          </cell>
        </row>
        <row r="59">
          <cell r="C59" t="str">
            <v>Franklin Templeton Investment Management Limited</v>
          </cell>
          <cell r="E59" t="str">
            <v>Franklin Templeton Global Investors Limited, Franklin Templeton Investment Management Limited</v>
          </cell>
          <cell r="G59" t="str">
            <v>Franklin Templeton Global Investors Limited</v>
          </cell>
          <cell r="H59">
            <v>2</v>
          </cell>
        </row>
        <row r="60">
          <cell r="C60" t="str">
            <v>Legal &amp; General Group</v>
          </cell>
          <cell r="H60">
            <v>1</v>
          </cell>
        </row>
        <row r="61">
          <cell r="C61" t="str">
            <v>Legg Mason Investments (Europe) Limited</v>
          </cell>
          <cell r="E61" t="str">
            <v>NA</v>
          </cell>
          <cell r="G61" t="str">
            <v>Legg Mason, Inc</v>
          </cell>
          <cell r="H61">
            <v>1</v>
          </cell>
        </row>
        <row r="62">
          <cell r="C62" t="str">
            <v>M&amp;G plc</v>
          </cell>
          <cell r="E62" t="str">
            <v>Prudential, M&amp;G Investments</v>
          </cell>
          <cell r="H62">
            <v>2</v>
          </cell>
        </row>
        <row r="63">
          <cell r="C63" t="str">
            <v>Macquarie Group</v>
          </cell>
          <cell r="E63" t="str">
            <v>MACQUARIE INVESTMENTS 1 LIMITED,
MACQUARIE INVESTMENTS 2 LIMITED,
MACQUARIE LEASING LIMITED, 
MACQUARIE BANK LIMITED (LONDON BRANCH), 
MACQUARIE CAPITAL (EUROPE) LIMITED, 
MACQUARIE (UK) GROUP SERVICES LIMITED, 
MACQUARIE GROUP HOLDINGS (UK) NO.1 LIMITED, 
MACQUARIE GROUP HOLDINGS (UK) NO.2 LIMITED, 
MACQUARIE BANK INTERNATIONAL LIMITED, 
MACQUARIE INTERNATIONALE INVESTMENTS LIMITED,
MACQUARIE INFRASTRUCTURE AND REAL ASSETS (EUROPE) LIMITED,
MACQUARIE CORPORATE HOLDINGS PTY LIMITED (UK BRANCH),
MACQUARIE INVESTMENTS (UK) LIMITED,
MACQUARIE GROUP INVESTMENTS (UK) NO.2 LIMITED,
MACQUARIE METERS 3 (UK) LIMITED, 
MOORGATE PL HOLDINGS LIMITED, 
UK GREEN INVESTMENT BANK LIMITED, 
PENTLAND SPV 2 LIMITED,
FORTH SPV 2 LIMITED,
MACQUARIE INTERNATIONAL HOLDINGS LIMITED, 
MACQUARIE PRINCIPAL FINANCE PTY LIMITED (UK BRANCH), 
MACQUARIE TRANSPORTATION FINANCE LIMITED,
MACQUARIE ROTORCRAFT LEASING HOLDINGS LIMITED, 
MACQUARIE GROUP SERVICES AUSTRALIA PTY LTD (UK BRANCH), 
MACQUARIE INVESTMENT MANAGEMENT EUROPE LIMITED,
MACQUARIE AIRFINANCE ACQUISITIONS (UK) LIMITED</v>
          </cell>
          <cell r="H63">
            <v>26</v>
          </cell>
        </row>
        <row r="64">
          <cell r="C64" t="str">
            <v>Marathon Asset Management LLP</v>
          </cell>
          <cell r="E64" t="str">
            <v>NA</v>
          </cell>
          <cell r="H64">
            <v>1</v>
          </cell>
        </row>
        <row r="65">
          <cell r="C65" t="str">
            <v>Mercer LLC</v>
          </cell>
          <cell r="E65" t="str">
            <v>Marsh and Marsh Commercial, Guy Carpenter, Mercer, Oliver Wyman</v>
          </cell>
          <cell r="F65" t="str">
            <v>Gropu -Marsh &amp; McLennan Companies, Inc.</v>
          </cell>
          <cell r="H65">
            <v>5</v>
          </cell>
        </row>
        <row r="66">
          <cell r="C66" t="str">
            <v>Metlife</v>
          </cell>
          <cell r="D66" t="str">
            <v>MetLife Europe Services Limited</v>
          </cell>
          <cell r="E66" t="str">
            <v xml:space="preserve">
MetLife Europe Services Limited, and it UK branch</v>
          </cell>
          <cell r="G66" t="str">
            <v>MetLife Inc</v>
          </cell>
          <cell r="H66">
            <v>2</v>
          </cell>
        </row>
        <row r="67">
          <cell r="C67" t="str">
            <v>Mitsubishi UFJ Trust and Banking Corporation</v>
          </cell>
          <cell r="E67" t="str">
            <v>NA</v>
          </cell>
          <cell r="F67" t="str">
            <v>Mitsubishi UFJ Financial Group MUFG</v>
          </cell>
          <cell r="H67">
            <v>1</v>
          </cell>
        </row>
        <row r="68">
          <cell r="C68" t="str">
            <v>Orix</v>
          </cell>
          <cell r="E68" t="str">
            <v>Orix Corporation UK Limited</v>
          </cell>
          <cell r="G68" t="str">
            <v>Orix Corporation</v>
          </cell>
          <cell r="H68">
            <v>1</v>
          </cell>
        </row>
        <row r="69">
          <cell r="C69" t="str">
            <v>PGIM (formerly Pramerica Investment Management)</v>
          </cell>
          <cell r="E69" t="str">
            <v>PGIM Limited, PGIM Real Estate (UK) Limited, PGIM Private Capital Limited</v>
          </cell>
          <cell r="G69" t="str">
            <v>PGIM Financial Ltd</v>
          </cell>
          <cell r="H69">
            <v>4</v>
          </cell>
        </row>
        <row r="70">
          <cell r="C70" t="str">
            <v>Pictet Group (Pictet Asset Management)</v>
          </cell>
          <cell r="F70" t="str">
            <v>Pictect Group</v>
          </cell>
          <cell r="H70">
            <v>1</v>
          </cell>
        </row>
        <row r="71">
          <cell r="C71" t="str">
            <v>Principal Global Investors</v>
          </cell>
          <cell r="G71" t="str">
            <v>Principal Financial Group, Inc</v>
          </cell>
          <cell r="H71">
            <v>1</v>
          </cell>
        </row>
        <row r="72">
          <cell r="C72" t="str">
            <v>Royal London Asset Management Limited</v>
          </cell>
          <cell r="E72" t="str">
            <v>Cambridge Research Park Limited,
Cambridge Research Park Management Company Limited,
Hornby Road Investments Limited,
Investment Funds Direct Group Limited,
Investment Funds Direct Holdings Limited,
Investment Funds Direct Limited,
RL Finance Bonds No. 2 Plc,
RL Finance Bonds No. 3 Plc,
RL Finance Bonds No. 4 Plc,
RL Marketing (CIS) Limited,
RLM Finance Plc,
RLUM Limited,
Royal Liver Trustee Services Ireland Limited,
Royal London (UK) Holdings Limited,
Royal London Asset Management Bond Funds Public Limited, 
Royal London Asset Management Limited,
Royal London Cambridge Limited,
Royal London Insurance Designated Activity Company,
Royal London Management Services Limited,
Royal London Marketing Limited,
Royal London Mutual Insurance Society Limited (The),
Royal London Savings Limited,
Royal London Unit Trust Managers Limited,
S.L. (Davenport Green) Limited,
Vision Park Management Limited,
Wrap IFA Services Limited</v>
          </cell>
          <cell r="F72" t="str">
            <v>Royal London Group</v>
          </cell>
          <cell r="H72">
            <v>27</v>
          </cell>
        </row>
        <row r="73">
          <cell r="C73" t="str">
            <v>Russell Investment Management LLC</v>
          </cell>
          <cell r="E73" t="str">
            <v>Russell Investments Limited,
Russell Investments Implementation Services Limited,
Russell Investments Systems Limited</v>
          </cell>
          <cell r="G73" t="str">
            <v>Russell Investments</v>
          </cell>
          <cell r="H73">
            <v>3</v>
          </cell>
        </row>
        <row r="74">
          <cell r="C74" t="str">
            <v>SEI Investments Company</v>
          </cell>
          <cell r="G74" t="str">
            <v>SEI Global Investments Corporation</v>
          </cell>
          <cell r="H74">
            <v>1</v>
          </cell>
        </row>
        <row r="75">
          <cell r="C75" t="str">
            <v>Standard Life Aberdeen plc</v>
          </cell>
          <cell r="G75" t="str">
            <v>Standard Life Aberdeen plc</v>
          </cell>
          <cell r="H75">
            <v>1</v>
          </cell>
        </row>
        <row r="76">
          <cell r="C76" t="str">
            <v>State Street Global Advisors</v>
          </cell>
          <cell r="E76" t="str">
            <v>State Street Bank &amp; Trust Company, State Street Global Advisors Limited, State Street International Bank GmbH, State Street Europe Limited</v>
          </cell>
          <cell r="G76" t="str">
            <v>State Street Corporation</v>
          </cell>
          <cell r="H76">
            <v>4</v>
          </cell>
        </row>
        <row r="77">
          <cell r="C77" t="str">
            <v>Sumitomo Mitsui Financial</v>
          </cell>
          <cell r="D77" t="str">
            <v>Sumitomo Mitsui Banking Corporation Europe Limited (SMBCE)</v>
          </cell>
          <cell r="E77" t="str">
            <v>Sumitomo Mitsui Banking Corporation Europe Limited (SMBCE), Sumitomo Mitsui Banking Corporation</v>
          </cell>
          <cell r="G77" t="str">
            <v>Sumitomo Mitsui Financial Group</v>
          </cell>
          <cell r="H77">
            <v>2</v>
          </cell>
        </row>
        <row r="78">
          <cell r="C78" t="str">
            <v>FIL Holdings (UK) Limited</v>
          </cell>
          <cell r="E78" t="str">
            <v>FIL Investment Advisors (UK) Ltd., FIL Investment Management Ltd., FIL Investment Services (UK) Ltd., FIL Investments International, FIL Pensions Management, FIL Retirement Services Ltd., Financial Administration Services Limited</v>
          </cell>
          <cell r="G78" t="str">
            <v>FIL Holdings (UK) Limited</v>
          </cell>
          <cell r="H78">
            <v>8</v>
          </cell>
        </row>
        <row r="79">
          <cell r="C79" t="str">
            <v>Nomura International plc</v>
          </cell>
          <cell r="E79" t="str">
            <v>Nomura International plc, Nomura Bank International plc</v>
          </cell>
          <cell r="F79" t="str">
            <v>Nomura Europe Holdings</v>
          </cell>
          <cell r="H79">
            <v>3</v>
          </cell>
        </row>
        <row r="80">
          <cell r="C80" t="str">
            <v>Nomura European Investment Limited</v>
          </cell>
          <cell r="D80" t="str">
            <v>Nomura European Investment Limited</v>
          </cell>
          <cell r="E80" t="str">
            <v xml:space="preserve">Nomura European Investment Limited, Nomura Properties Plc
</v>
          </cell>
          <cell r="F80" t="str">
            <v>Nomura Holdings Inc</v>
          </cell>
          <cell r="H80">
            <v>2</v>
          </cell>
        </row>
      </sheetData>
      <sheetData sheetId="7"/>
    </sheetDataSet>
  </externalBook>
</externalLink>
</file>

<file path=xl/persons/person.xml><?xml version="1.0" encoding="utf-8"?>
<personList xmlns="http://schemas.microsoft.com/office/spreadsheetml/2018/threadedcomments" xmlns:x="http://schemas.openxmlformats.org/spreadsheetml/2006/main">
  <person displayName="Microsoft Office User" id="{D103232A-ED25-4C5C-8DBB-B391CAF59480}" userId="Microsoft Office User" providerId="None"/>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minderoofoundationtrust-my.sharepoint.com/sites/wf/edms/Projects/GSI/GSI%202022/8.%20Data/FINAL%20G20%20Import%20Country%20Data%20GSI%202022%20-%20For%20Sharing.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y Williams" refreshedDate="44980.79949016204" createdVersion="8" refreshedVersion="8" minRefreshableVersion="3" recordCount="263" xr:uid="{F2B04040-2BE1-474C-B558-39DF80C33C62}">
  <cacheSource type="worksheet">
    <worksheetSource ref="A1:D264" sheet="Country Data - Top 5" r:id="rId2"/>
  </cacheSource>
  <cacheFields count="4">
    <cacheField name="product" numFmtId="0">
      <sharedItems count="14">
        <s v="electronics"/>
        <s v="garments"/>
        <s v="textiles"/>
        <s v="coffee"/>
        <s v="solar panels"/>
        <s v="fish"/>
        <s v="palm oil"/>
        <s v="gold"/>
        <s v="sugarcane"/>
        <s v="timber"/>
        <s v="cattle"/>
        <s v="cocoa"/>
        <s v="coal"/>
        <s v="rice"/>
      </sharedItems>
    </cacheField>
    <cacheField name="origin_country" numFmtId="0">
      <sharedItems/>
    </cacheField>
    <cacheField name="Value (thousands US$)" numFmtId="1">
      <sharedItems containsSemiMixedTypes="0" containsString="0" containsNumber="1" minValue="7.9999998211860657E-2" maxValue="106158032"/>
    </cacheField>
    <cacheField name="importer" numFmtId="0">
      <sharedItems count="19">
        <s v="Argentina"/>
        <s v="Australia"/>
        <s v="Brazil"/>
        <s v="Canada"/>
        <s v="China"/>
        <s v="France"/>
        <s v="Germany"/>
        <s v="India"/>
        <s v="Indonesia"/>
        <s v="Italy"/>
        <s v="Japan"/>
        <s v="Mexico"/>
        <s v="Russia"/>
        <s v="Saudi Arabia"/>
        <s v="South Africa"/>
        <s v="South Korea"/>
        <s v="Turkey"/>
        <s v="UK"/>
        <s v="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s v="China"/>
    <n v="1249672.75"/>
    <x v="0"/>
  </r>
  <r>
    <x v="0"/>
    <s v="Malaysia"/>
    <n v="19968.828125"/>
    <x v="0"/>
  </r>
  <r>
    <x v="1"/>
    <s v="Bangladesh"/>
    <n v="11672.9140625"/>
    <x v="0"/>
  </r>
  <r>
    <x v="1"/>
    <s v="Brazil"/>
    <n v="5914.15380859375"/>
    <x v="0"/>
  </r>
  <r>
    <x v="1"/>
    <s v="China"/>
    <n v="103033.625"/>
    <x v="0"/>
  </r>
  <r>
    <x v="1"/>
    <s v="India"/>
    <n v="6337.9150390625"/>
    <x v="0"/>
  </r>
  <r>
    <x v="1"/>
    <s v="Malaysia"/>
    <n v="447.76400756835938"/>
    <x v="0"/>
  </r>
  <r>
    <x v="1"/>
    <s v="Vietnam"/>
    <n v="16573.6484375"/>
    <x v="0"/>
  </r>
  <r>
    <x v="2"/>
    <s v="China"/>
    <n v="82025.21875"/>
    <x v="0"/>
  </r>
  <r>
    <x v="3"/>
    <s v="Brazil"/>
    <n v="59467.390625"/>
    <x v="0"/>
  </r>
  <r>
    <x v="4"/>
    <s v="China"/>
    <n v="55545.00390625"/>
    <x v="0"/>
  </r>
  <r>
    <x v="0"/>
    <s v="China"/>
    <n v="8499583"/>
    <x v="1"/>
  </r>
  <r>
    <x v="0"/>
    <s v="Malaysia"/>
    <n v="387143.6875"/>
    <x v="1"/>
  </r>
  <r>
    <x v="1"/>
    <s v="Argentina"/>
    <n v="32.966999053955078"/>
    <x v="1"/>
  </r>
  <r>
    <x v="1"/>
    <s v="Bangladesh"/>
    <n v="814958"/>
    <x v="1"/>
  </r>
  <r>
    <x v="1"/>
    <s v="Brazil"/>
    <n v="1829.9189453125"/>
    <x v="1"/>
  </r>
  <r>
    <x v="1"/>
    <s v="China"/>
    <n v="4847261"/>
    <x v="1"/>
  </r>
  <r>
    <x v="1"/>
    <s v="India"/>
    <n v="298593.125"/>
    <x v="1"/>
  </r>
  <r>
    <x v="1"/>
    <s v="Malaysia"/>
    <n v="25397.46875"/>
    <x v="1"/>
  </r>
  <r>
    <x v="1"/>
    <s v="Vietnam"/>
    <n v="400830.03125"/>
    <x v="1"/>
  </r>
  <r>
    <x v="4"/>
    <s v="China"/>
    <n v="1302216.25"/>
    <x v="1"/>
  </r>
  <r>
    <x v="2"/>
    <s v="China"/>
    <n v="469839.375"/>
    <x v="1"/>
  </r>
  <r>
    <x v="5"/>
    <s v="China"/>
    <n v="75022.625"/>
    <x v="1"/>
  </r>
  <r>
    <x v="5"/>
    <s v="Ghana"/>
    <n v="1.871999979019165"/>
    <x v="1"/>
  </r>
  <r>
    <x v="5"/>
    <s v="Indonesia"/>
    <n v="73488.1171875"/>
    <x v="1"/>
  </r>
  <r>
    <x v="5"/>
    <s v="Taiwan"/>
    <n v="39283.10546875"/>
    <x v="1"/>
  </r>
  <r>
    <x v="5"/>
    <s v="Thailand"/>
    <n v="199155.703125"/>
    <x v="1"/>
  </r>
  <r>
    <x v="4"/>
    <s v="China"/>
    <n v="2771296.5"/>
    <x v="2"/>
  </r>
  <r>
    <x v="0"/>
    <s v="China"/>
    <n v="1207778.25"/>
    <x v="2"/>
  </r>
  <r>
    <x v="0"/>
    <s v="Malaysia"/>
    <n v="15137.2958984375"/>
    <x v="2"/>
  </r>
  <r>
    <x v="1"/>
    <s v="Argentina"/>
    <n v="6384.6357421875"/>
    <x v="2"/>
  </r>
  <r>
    <x v="1"/>
    <s v="Bangladesh"/>
    <n v="108725.3828125"/>
    <x v="2"/>
  </r>
  <r>
    <x v="1"/>
    <s v="China"/>
    <n v="624306.625"/>
    <x v="2"/>
  </r>
  <r>
    <x v="1"/>
    <s v="India"/>
    <n v="46368.640625"/>
    <x v="2"/>
  </r>
  <r>
    <x v="1"/>
    <s v="Malaysia"/>
    <n v="1963.406982421875"/>
    <x v="2"/>
  </r>
  <r>
    <x v="1"/>
    <s v="Vietnam"/>
    <n v="52986.22265625"/>
    <x v="2"/>
  </r>
  <r>
    <x v="6"/>
    <s v="Indonesia"/>
    <n v="511463.8125"/>
    <x v="2"/>
  </r>
  <r>
    <x v="6"/>
    <s v="Malaysia"/>
    <n v="19312.892578125"/>
    <x v="2"/>
  </r>
  <r>
    <x v="2"/>
    <s v="China"/>
    <n v="269508.90625"/>
    <x v="2"/>
  </r>
  <r>
    <x v="0"/>
    <s v="China"/>
    <n v="11203647"/>
    <x v="3"/>
  </r>
  <r>
    <x v="0"/>
    <s v="Malaysia"/>
    <n v="76024.28125"/>
    <x v="3"/>
  </r>
  <r>
    <x v="1"/>
    <s v="Argentina"/>
    <n v="6.2159996032714844"/>
    <x v="3"/>
  </r>
  <r>
    <x v="1"/>
    <s v="Bangladesh"/>
    <n v="1278693.75"/>
    <x v="3"/>
  </r>
  <r>
    <x v="1"/>
    <s v="Brazil"/>
    <n v="1309.072998046875"/>
    <x v="3"/>
  </r>
  <r>
    <x v="1"/>
    <s v="China"/>
    <n v="3068652.75"/>
    <x v="3"/>
  </r>
  <r>
    <x v="1"/>
    <s v="India"/>
    <n v="259997.625"/>
    <x v="3"/>
  </r>
  <r>
    <x v="1"/>
    <s v="Malaysia"/>
    <n v="12618.3046875"/>
    <x v="3"/>
  </r>
  <r>
    <x v="1"/>
    <s v="Vietnam"/>
    <n v="1053656.75"/>
    <x v="3"/>
  </r>
  <r>
    <x v="7"/>
    <s v="Peru"/>
    <n v="2097402.25"/>
    <x v="3"/>
  </r>
  <r>
    <x v="2"/>
    <s v="China"/>
    <n v="482486.25"/>
    <x v="3"/>
  </r>
  <r>
    <x v="8"/>
    <s v="Brazil"/>
    <n v="427597.5"/>
    <x v="3"/>
  </r>
  <r>
    <x v="6"/>
    <s v="Indonesia"/>
    <n v="4902374.5"/>
    <x v="4"/>
  </r>
  <r>
    <x v="6"/>
    <s v="Malaysia"/>
    <n v="1432821.375"/>
    <x v="4"/>
  </r>
  <r>
    <x v="9"/>
    <s v="Brazil"/>
    <n v="322094.75"/>
    <x v="4"/>
  </r>
  <r>
    <x v="9"/>
    <s v="Peru"/>
    <n v="37307.8125"/>
    <x v="4"/>
  </r>
  <r>
    <x v="9"/>
    <s v="Russia"/>
    <n v="3564089.5"/>
    <x v="4"/>
  </r>
  <r>
    <x v="10"/>
    <s v="Brazil"/>
    <n v="3907805"/>
    <x v="4"/>
  </r>
  <r>
    <x v="1"/>
    <s v="Argentina"/>
    <n v="24.065000534057617"/>
    <x v="4"/>
  </r>
  <r>
    <x v="1"/>
    <s v="Bangladesh"/>
    <n v="404894"/>
    <x v="4"/>
  </r>
  <r>
    <x v="1"/>
    <s v="Brazil"/>
    <n v="357.75601196289063"/>
    <x v="4"/>
  </r>
  <r>
    <x v="1"/>
    <s v="India"/>
    <n v="60243.65234375"/>
    <x v="4"/>
  </r>
  <r>
    <x v="1"/>
    <s v="Malaysia"/>
    <n v="16997.626953125"/>
    <x v="4"/>
  </r>
  <r>
    <x v="1"/>
    <s v="Vietnam"/>
    <n v="1173538.125"/>
    <x v="4"/>
  </r>
  <r>
    <x v="8"/>
    <s v="Brazil"/>
    <n v="1408718.25"/>
    <x v="4"/>
  </r>
  <r>
    <x v="1"/>
    <s v="Argentina"/>
    <n v="577.35198974609375"/>
    <x v="5"/>
  </r>
  <r>
    <x v="1"/>
    <s v="Bangladesh"/>
    <n v="1917573.5"/>
    <x v="5"/>
  </r>
  <r>
    <x v="1"/>
    <s v="Brazil"/>
    <n v="2301.35009765625"/>
    <x v="5"/>
  </r>
  <r>
    <x v="1"/>
    <s v="China"/>
    <n v="4524305.5"/>
    <x v="5"/>
  </r>
  <r>
    <x v="1"/>
    <s v="India"/>
    <n v="682554.25"/>
    <x v="5"/>
  </r>
  <r>
    <x v="1"/>
    <s v="Malaysia"/>
    <n v="6474.56884765625"/>
    <x v="5"/>
  </r>
  <r>
    <x v="1"/>
    <s v="Vietnam"/>
    <n v="564908.75"/>
    <x v="5"/>
  </r>
  <r>
    <x v="0"/>
    <s v="China"/>
    <n v="2609763"/>
    <x v="5"/>
  </r>
  <r>
    <x v="0"/>
    <s v="Malaysia"/>
    <n v="13677.669921875"/>
    <x v="5"/>
  </r>
  <r>
    <x v="11"/>
    <s v="Côte d'Ivoire"/>
    <n v="462434.375"/>
    <x v="5"/>
  </r>
  <r>
    <x v="11"/>
    <s v="Ghana"/>
    <n v="172530.8125"/>
    <x v="5"/>
  </r>
  <r>
    <x v="2"/>
    <s v="China"/>
    <n v="434278.375"/>
    <x v="5"/>
  </r>
  <r>
    <x v="4"/>
    <s v="China"/>
    <n v="362405.8125"/>
    <x v="5"/>
  </r>
  <r>
    <x v="0"/>
    <s v="China"/>
    <n v="20319762"/>
    <x v="6"/>
  </r>
  <r>
    <x v="0"/>
    <s v="Malaysia"/>
    <n v="151569.5"/>
    <x v="6"/>
  </r>
  <r>
    <x v="1"/>
    <s v="Argentina"/>
    <n v="51.326999664306641"/>
    <x v="6"/>
  </r>
  <r>
    <x v="1"/>
    <s v="Bangladesh"/>
    <n v="7785868.5"/>
    <x v="6"/>
  </r>
  <r>
    <x v="1"/>
    <s v="Brazil"/>
    <n v="857.051025390625"/>
    <x v="6"/>
  </r>
  <r>
    <x v="1"/>
    <s v="China"/>
    <n v="7993142"/>
    <x v="6"/>
  </r>
  <r>
    <x v="1"/>
    <s v="India"/>
    <n v="1301894"/>
    <x v="6"/>
  </r>
  <r>
    <x v="1"/>
    <s v="Malaysia"/>
    <n v="36160.421875"/>
    <x v="6"/>
  </r>
  <r>
    <x v="1"/>
    <s v="Vietnam"/>
    <n v="1284307.625"/>
    <x v="6"/>
  </r>
  <r>
    <x v="4"/>
    <s v="China"/>
    <n v="2425414.25"/>
    <x v="6"/>
  </r>
  <r>
    <x v="2"/>
    <s v="China"/>
    <n v="1620893.125"/>
    <x v="6"/>
  </r>
  <r>
    <x v="3"/>
    <s v="Brazil"/>
    <n v="1064742.5"/>
    <x v="6"/>
  </r>
  <r>
    <x v="0"/>
    <s v="China"/>
    <n v="7345026.5"/>
    <x v="7"/>
  </r>
  <r>
    <x v="0"/>
    <s v="Malaysia"/>
    <n v="432868.09375"/>
    <x v="7"/>
  </r>
  <r>
    <x v="6"/>
    <s v="Indonesia"/>
    <n v="3588847.75"/>
    <x v="7"/>
  </r>
  <r>
    <x v="6"/>
    <s v="Malaysia"/>
    <n v="4014696"/>
    <x v="7"/>
  </r>
  <r>
    <x v="4"/>
    <s v="China"/>
    <n v="3820664"/>
    <x v="7"/>
  </r>
  <r>
    <x v="7"/>
    <s v="Burkina Faso"/>
    <n v="934503.125"/>
    <x v="7"/>
  </r>
  <r>
    <x v="7"/>
    <s v="Peru"/>
    <n v="2143966.75"/>
    <x v="7"/>
  </r>
  <r>
    <x v="1"/>
    <s v="Bangladesh"/>
    <n v="472834.46875"/>
    <x v="7"/>
  </r>
  <r>
    <x v="1"/>
    <s v="Brazil"/>
    <n v="78.279998779296875"/>
    <x v="7"/>
  </r>
  <r>
    <x v="1"/>
    <s v="China"/>
    <n v="753798.4375"/>
    <x v="7"/>
  </r>
  <r>
    <x v="1"/>
    <s v="Malaysia"/>
    <n v="7523.001953125"/>
    <x v="7"/>
  </r>
  <r>
    <x v="1"/>
    <s v="Vietnam"/>
    <n v="47222.45703125"/>
    <x v="7"/>
  </r>
  <r>
    <x v="0"/>
    <s v="China"/>
    <n v="2919522.25"/>
    <x v="8"/>
  </r>
  <r>
    <x v="0"/>
    <s v="Malaysia"/>
    <n v="77909.2265625"/>
    <x v="8"/>
  </r>
  <r>
    <x v="1"/>
    <s v="Argentina"/>
    <n v="0.36500000953674316"/>
    <x v="8"/>
  </r>
  <r>
    <x v="1"/>
    <s v="Bangladesh"/>
    <n v="58743.51171875"/>
    <x v="8"/>
  </r>
  <r>
    <x v="1"/>
    <s v="Brazil"/>
    <n v="6.9650001525878906"/>
    <x v="8"/>
  </r>
  <r>
    <x v="1"/>
    <s v="China"/>
    <n v="563954.75"/>
    <x v="8"/>
  </r>
  <r>
    <x v="1"/>
    <s v="India"/>
    <n v="15410.4443359375"/>
    <x v="8"/>
  </r>
  <r>
    <x v="1"/>
    <s v="Malaysia"/>
    <n v="21466.662109375"/>
    <x v="8"/>
  </r>
  <r>
    <x v="1"/>
    <s v="Vietnam"/>
    <n v="49025.2578125"/>
    <x v="8"/>
  </r>
  <r>
    <x v="2"/>
    <s v="China"/>
    <n v="663425.375"/>
    <x v="8"/>
  </r>
  <r>
    <x v="12"/>
    <s v="China"/>
    <n v="432649"/>
    <x v="8"/>
  </r>
  <r>
    <x v="12"/>
    <s v="Pakistan"/>
    <n v="0.23600000143051147"/>
    <x v="8"/>
  </r>
  <r>
    <x v="8"/>
    <s v="Brazil"/>
    <n v="353740.09375"/>
    <x v="8"/>
  </r>
  <r>
    <x v="1"/>
    <s v="Argentina"/>
    <n v="143.4429931640625"/>
    <x v="9"/>
  </r>
  <r>
    <x v="1"/>
    <s v="Bangladesh"/>
    <n v="1420659.25"/>
    <x v="9"/>
  </r>
  <r>
    <x v="1"/>
    <s v="Brazil"/>
    <n v="1110.0369873046875"/>
    <x v="9"/>
  </r>
  <r>
    <x v="1"/>
    <s v="China"/>
    <n v="2560544.25"/>
    <x v="9"/>
  </r>
  <r>
    <x v="1"/>
    <s v="India"/>
    <n v="353800.59375"/>
    <x v="9"/>
  </r>
  <r>
    <x v="1"/>
    <s v="Malaysia"/>
    <n v="4419.3349609375"/>
    <x v="9"/>
  </r>
  <r>
    <x v="1"/>
    <s v="Vietnam"/>
    <n v="275276.9375"/>
    <x v="9"/>
  </r>
  <r>
    <x v="0"/>
    <s v="China"/>
    <n v="4099594.25"/>
    <x v="9"/>
  </r>
  <r>
    <x v="0"/>
    <s v="Malaysia"/>
    <n v="11962.341796875"/>
    <x v="9"/>
  </r>
  <r>
    <x v="6"/>
    <s v="Indonesia"/>
    <n v="769785.6875"/>
    <x v="9"/>
  </r>
  <r>
    <x v="6"/>
    <s v="Malaysia"/>
    <n v="416257.9375"/>
    <x v="9"/>
  </r>
  <r>
    <x v="2"/>
    <s v="China"/>
    <n v="533454.8125"/>
    <x v="9"/>
  </r>
  <r>
    <x v="3"/>
    <s v="Brazil"/>
    <n v="477026.40625"/>
    <x v="9"/>
  </r>
  <r>
    <x v="0"/>
    <s v="China"/>
    <n v="29015858"/>
    <x v="10"/>
  </r>
  <r>
    <x v="0"/>
    <s v="Malaysia"/>
    <n v="111881.8828125"/>
    <x v="10"/>
  </r>
  <r>
    <x v="1"/>
    <s v="Argentina"/>
    <n v="399.6510009765625"/>
    <x v="10"/>
  </r>
  <r>
    <x v="1"/>
    <s v="Bangladesh"/>
    <n v="1161545.875"/>
    <x v="10"/>
  </r>
  <r>
    <x v="1"/>
    <s v="Brazil"/>
    <n v="1772.676025390625"/>
    <x v="10"/>
  </r>
  <r>
    <x v="1"/>
    <s v="China"/>
    <n v="13008247"/>
    <x v="10"/>
  </r>
  <r>
    <x v="1"/>
    <s v="India"/>
    <n v="207493.90625"/>
    <x v="10"/>
  </r>
  <r>
    <x v="1"/>
    <s v="Malaysia"/>
    <n v="116703.921875"/>
    <x v="10"/>
  </r>
  <r>
    <x v="1"/>
    <s v="Vietnam"/>
    <n v="3129859.5"/>
    <x v="10"/>
  </r>
  <r>
    <x v="5"/>
    <s v="China"/>
    <n v="1617554.375"/>
    <x v="10"/>
  </r>
  <r>
    <x v="5"/>
    <s v="Ghana"/>
    <n v="1305.2760009765625"/>
    <x v="10"/>
  </r>
  <r>
    <x v="5"/>
    <s v="Indonesia"/>
    <n v="189291.65625"/>
    <x v="10"/>
  </r>
  <r>
    <x v="5"/>
    <s v="Taiwan"/>
    <n v="376437.625"/>
    <x v="10"/>
  </r>
  <r>
    <x v="5"/>
    <s v="Thailand"/>
    <n v="484290"/>
    <x v="10"/>
  </r>
  <r>
    <x v="4"/>
    <s v="China"/>
    <n v="1887657.875"/>
    <x v="10"/>
  </r>
  <r>
    <x v="2"/>
    <s v="China"/>
    <n v="1805444"/>
    <x v="10"/>
  </r>
  <r>
    <x v="0"/>
    <s v="China"/>
    <n v="5553221"/>
    <x v="11"/>
  </r>
  <r>
    <x v="0"/>
    <s v="Malaysia"/>
    <n v="178698.421875"/>
    <x v="11"/>
  </r>
  <r>
    <x v="1"/>
    <s v="Bangladesh"/>
    <n v="394062.15625"/>
    <x v="11"/>
  </r>
  <r>
    <x v="1"/>
    <s v="Brazil"/>
    <n v="1235.4739990234375"/>
    <x v="11"/>
  </r>
  <r>
    <x v="1"/>
    <s v="China"/>
    <n v="1525354.5"/>
    <x v="11"/>
  </r>
  <r>
    <x v="1"/>
    <s v="India"/>
    <n v="109100.53125"/>
    <x v="11"/>
  </r>
  <r>
    <x v="1"/>
    <s v="Malaysia"/>
    <n v="5632.60302734375"/>
    <x v="11"/>
  </r>
  <r>
    <x v="1"/>
    <s v="Vietnam"/>
    <n v="119952.5390625"/>
    <x v="11"/>
  </r>
  <r>
    <x v="4"/>
    <s v="China"/>
    <n v="498915.0625"/>
    <x v="11"/>
  </r>
  <r>
    <x v="2"/>
    <s v="China"/>
    <n v="476470.8125"/>
    <x v="11"/>
  </r>
  <r>
    <x v="9"/>
    <s v="Brazil"/>
    <n v="305541.96875"/>
    <x v="11"/>
  </r>
  <r>
    <x v="9"/>
    <s v="Peru"/>
    <n v="8670.958984375"/>
    <x v="11"/>
  </r>
  <r>
    <x v="9"/>
    <s v="Russia"/>
    <n v="12401.9072265625"/>
    <x v="11"/>
  </r>
  <r>
    <x v="0"/>
    <s v="China"/>
    <n v="8699722"/>
    <x v="12"/>
  </r>
  <r>
    <x v="0"/>
    <s v="Malaysia"/>
    <n v="24477.50390625"/>
    <x v="12"/>
  </r>
  <r>
    <x v="1"/>
    <s v="Argentina"/>
    <n v="7.9999998211860657E-2"/>
    <x v="12"/>
  </r>
  <r>
    <x v="1"/>
    <s v="Bangladesh"/>
    <n v="1161231"/>
    <x v="12"/>
  </r>
  <r>
    <x v="1"/>
    <s v="Brazil"/>
    <n v="372.375"/>
    <x v="12"/>
  </r>
  <r>
    <x v="1"/>
    <s v="China"/>
    <n v="2976064.75"/>
    <x v="12"/>
  </r>
  <r>
    <x v="1"/>
    <s v="India"/>
    <n v="150554.34375"/>
    <x v="12"/>
  </r>
  <r>
    <x v="1"/>
    <s v="Malaysia"/>
    <n v="7102.5390625"/>
    <x v="12"/>
  </r>
  <r>
    <x v="1"/>
    <s v="Vietnam"/>
    <n v="399251.875"/>
    <x v="12"/>
  </r>
  <r>
    <x v="6"/>
    <s v="Indonesia"/>
    <n v="886350.9375"/>
    <x v="12"/>
  </r>
  <r>
    <x v="6"/>
    <s v="Malaysia"/>
    <n v="15945.685546875"/>
    <x v="12"/>
  </r>
  <r>
    <x v="10"/>
    <s v="Brazil"/>
    <n v="129228.8203125"/>
    <x v="12"/>
  </r>
  <r>
    <x v="10"/>
    <s v="Paraguay"/>
    <n v="333731.75"/>
    <x v="12"/>
  </r>
  <r>
    <x v="2"/>
    <s v="China"/>
    <n v="420059.46875"/>
    <x v="12"/>
  </r>
  <r>
    <x v="1"/>
    <s v="Argentina"/>
    <n v="10.701000213623047"/>
    <x v="13"/>
  </r>
  <r>
    <x v="1"/>
    <s v="Bangladesh"/>
    <n v="394958.875"/>
    <x v="13"/>
  </r>
  <r>
    <x v="1"/>
    <s v="Brazil"/>
    <n v="625.91900634765625"/>
    <x v="13"/>
  </r>
  <r>
    <x v="1"/>
    <s v="China"/>
    <n v="2317822"/>
    <x v="13"/>
  </r>
  <r>
    <x v="1"/>
    <s v="India"/>
    <n v="414568.28125"/>
    <x v="13"/>
  </r>
  <r>
    <x v="1"/>
    <s v="Malaysia"/>
    <n v="6613.18408203125"/>
    <x v="13"/>
  </r>
  <r>
    <x v="1"/>
    <s v="Vietnam"/>
    <n v="53416.36328125"/>
    <x v="13"/>
  </r>
  <r>
    <x v="0"/>
    <s v="China"/>
    <n v="2150219.75"/>
    <x v="13"/>
  </r>
  <r>
    <x v="0"/>
    <s v="Malaysia"/>
    <n v="22842.09375"/>
    <x v="13"/>
  </r>
  <r>
    <x v="6"/>
    <s v="Indonesia"/>
    <n v="480480.65625"/>
    <x v="13"/>
  </r>
  <r>
    <x v="6"/>
    <s v="Malaysia"/>
    <n v="369096.28125"/>
    <x v="13"/>
  </r>
  <r>
    <x v="13"/>
    <s v="India"/>
    <n v="812366.0625"/>
    <x v="13"/>
  </r>
  <r>
    <x v="8"/>
    <s v="Brazil"/>
    <n v="340234.96875"/>
    <x v="13"/>
  </r>
  <r>
    <x v="0"/>
    <s v="China"/>
    <n v="2435720.75"/>
    <x v="14"/>
  </r>
  <r>
    <x v="0"/>
    <s v="Malaysia"/>
    <n v="4566.0107421875"/>
    <x v="14"/>
  </r>
  <r>
    <x v="1"/>
    <s v="Argentina"/>
    <n v="24.070999145507813"/>
    <x v="14"/>
  </r>
  <r>
    <x v="1"/>
    <s v="Bangladesh"/>
    <n v="105395.8671875"/>
    <x v="14"/>
  </r>
  <r>
    <x v="1"/>
    <s v="Brazil"/>
    <n v="455.52099609375"/>
    <x v="14"/>
  </r>
  <r>
    <x v="1"/>
    <s v="China"/>
    <n v="1157111.5"/>
    <x v="14"/>
  </r>
  <r>
    <x v="1"/>
    <s v="India"/>
    <n v="97275.1875"/>
    <x v="14"/>
  </r>
  <r>
    <x v="1"/>
    <s v="Malaysia"/>
    <n v="3157.12109375"/>
    <x v="14"/>
  </r>
  <r>
    <x v="1"/>
    <s v="Vietnam"/>
    <n v="32183.537109375"/>
    <x v="14"/>
  </r>
  <r>
    <x v="6"/>
    <s v="Indonesia"/>
    <n v="436800.59375"/>
    <x v="14"/>
  </r>
  <r>
    <x v="6"/>
    <s v="Malaysia"/>
    <n v="116862.7890625"/>
    <x v="14"/>
  </r>
  <r>
    <x v="4"/>
    <s v="China"/>
    <n v="256757.1875"/>
    <x v="14"/>
  </r>
  <r>
    <x v="2"/>
    <s v="China"/>
    <n v="142187.71875"/>
    <x v="14"/>
  </r>
  <r>
    <x v="0"/>
    <s v="China"/>
    <n v="9275468"/>
    <x v="15"/>
  </r>
  <r>
    <x v="0"/>
    <s v="Malaysia"/>
    <n v="15131.875"/>
    <x v="15"/>
  </r>
  <r>
    <x v="1"/>
    <s v="Argentina"/>
    <n v="136.18299865722656"/>
    <x v="15"/>
  </r>
  <r>
    <x v="1"/>
    <s v="Bangladesh"/>
    <n v="443987.21875"/>
    <x v="15"/>
  </r>
  <r>
    <x v="1"/>
    <s v="Brazil"/>
    <n v="243.36299133300781"/>
    <x v="15"/>
  </r>
  <r>
    <x v="1"/>
    <s v="China"/>
    <n v="4882686.5"/>
    <x v="15"/>
  </r>
  <r>
    <x v="1"/>
    <s v="India"/>
    <n v="56823.1796875"/>
    <x v="15"/>
  </r>
  <r>
    <x v="1"/>
    <s v="Malaysia"/>
    <n v="8626.1708984375"/>
    <x v="15"/>
  </r>
  <r>
    <x v="1"/>
    <s v="Vietnam"/>
    <n v="3020662"/>
    <x v="15"/>
  </r>
  <r>
    <x v="4"/>
    <s v="China"/>
    <n v="1003782.5625"/>
    <x v="15"/>
  </r>
  <r>
    <x v="6"/>
    <s v="Indonesia"/>
    <n v="453533.8125"/>
    <x v="15"/>
  </r>
  <r>
    <x v="6"/>
    <s v="Malaysia"/>
    <n v="373781.3125"/>
    <x v="15"/>
  </r>
  <r>
    <x v="5"/>
    <s v="China"/>
    <n v="533255.5"/>
    <x v="15"/>
  </r>
  <r>
    <x v="5"/>
    <s v="Ghana"/>
    <n v="1815.3460693359375"/>
    <x v="15"/>
  </r>
  <r>
    <x v="5"/>
    <s v="Indonesia"/>
    <n v="32752.544921875"/>
    <x v="15"/>
  </r>
  <r>
    <x v="5"/>
    <s v="Taiwan"/>
    <n v="114442.2109375"/>
    <x v="15"/>
  </r>
  <r>
    <x v="5"/>
    <s v="Thailand"/>
    <n v="22361.97265625"/>
    <x v="15"/>
  </r>
  <r>
    <x v="0"/>
    <s v="China"/>
    <n v="3173721.75"/>
    <x v="16"/>
  </r>
  <r>
    <x v="0"/>
    <s v="Malaysia"/>
    <n v="8515.283203125"/>
    <x v="16"/>
  </r>
  <r>
    <x v="6"/>
    <s v="Indonesia"/>
    <n v="223728.875"/>
    <x v="16"/>
  </r>
  <r>
    <x v="6"/>
    <s v="Malaysia"/>
    <n v="659919"/>
    <x v="16"/>
  </r>
  <r>
    <x v="1"/>
    <s v="Argentina"/>
    <n v="64.527000427246094"/>
    <x v="16"/>
  </r>
  <r>
    <x v="1"/>
    <s v="Bangladesh"/>
    <n v="190775.546875"/>
    <x v="16"/>
  </r>
  <r>
    <x v="1"/>
    <s v="Brazil"/>
    <n v="171.27000427246094"/>
    <x v="16"/>
  </r>
  <r>
    <x v="1"/>
    <s v="China"/>
    <n v="271492.9375"/>
    <x v="16"/>
  </r>
  <r>
    <x v="1"/>
    <s v="India"/>
    <n v="23756.328125"/>
    <x v="16"/>
  </r>
  <r>
    <x v="1"/>
    <s v="Malaysia"/>
    <n v="27209.2890625"/>
    <x v="16"/>
  </r>
  <r>
    <x v="1"/>
    <s v="Vietnam"/>
    <n v="63508.34375"/>
    <x v="16"/>
  </r>
  <r>
    <x v="4"/>
    <s v="China"/>
    <n v="374514.875"/>
    <x v="16"/>
  </r>
  <r>
    <x v="11"/>
    <s v="Côte d'Ivoire"/>
    <n v="243290.078125"/>
    <x v="16"/>
  </r>
  <r>
    <x v="11"/>
    <s v="Ghana"/>
    <n v="76298.2890625"/>
    <x v="16"/>
  </r>
  <r>
    <x v="0"/>
    <s v="China"/>
    <n v="14713414"/>
    <x v="17"/>
  </r>
  <r>
    <x v="0"/>
    <s v="Malaysia"/>
    <n v="37015.90234375"/>
    <x v="17"/>
  </r>
  <r>
    <x v="1"/>
    <s v="Argentina"/>
    <n v="188.55400085449219"/>
    <x v="17"/>
  </r>
  <r>
    <x v="1"/>
    <s v="Bangladesh"/>
    <n v="3009805.5"/>
    <x v="17"/>
  </r>
  <r>
    <x v="1"/>
    <s v="Brazil"/>
    <n v="1294.136962890625"/>
    <x v="17"/>
  </r>
  <r>
    <x v="1"/>
    <s v="China"/>
    <n v="5257572"/>
    <x v="17"/>
  </r>
  <r>
    <x v="1"/>
    <s v="India"/>
    <n v="1255998.125"/>
    <x v="17"/>
  </r>
  <r>
    <x v="1"/>
    <s v="Malaysia"/>
    <n v="22225.494140625"/>
    <x v="17"/>
  </r>
  <r>
    <x v="1"/>
    <s v="Vietnam"/>
    <n v="509045.65625"/>
    <x v="17"/>
  </r>
  <r>
    <x v="2"/>
    <s v="China"/>
    <n v="538295.3125"/>
    <x v="17"/>
  </r>
  <r>
    <x v="9"/>
    <s v="Brazil"/>
    <n v="130422.4765625"/>
    <x v="17"/>
  </r>
  <r>
    <x v="9"/>
    <s v="Peru"/>
    <n v="77.206001281738281"/>
    <x v="17"/>
  </r>
  <r>
    <x v="9"/>
    <s v="Russia"/>
    <n v="352849.625"/>
    <x v="17"/>
  </r>
  <r>
    <x v="5"/>
    <s v="China"/>
    <n v="230258.28125"/>
    <x v="17"/>
  </r>
  <r>
    <x v="5"/>
    <s v="Ghana"/>
    <n v="38875.24609375"/>
    <x v="17"/>
  </r>
  <r>
    <x v="5"/>
    <s v="Indonesia"/>
    <n v="18615.25390625"/>
    <x v="17"/>
  </r>
  <r>
    <x v="5"/>
    <s v="Taiwan"/>
    <n v="760.80401611328125"/>
    <x v="17"/>
  </r>
  <r>
    <x v="5"/>
    <s v="Thailand"/>
    <n v="16474.927734375"/>
    <x v="17"/>
  </r>
  <r>
    <x v="0"/>
    <s v="China"/>
    <n v="106158032"/>
    <x v="18"/>
  </r>
  <r>
    <x v="0"/>
    <s v="Malaysia"/>
    <n v="1427054.125"/>
    <x v="18"/>
  </r>
  <r>
    <x v="1"/>
    <s v="Argentina"/>
    <n v="950.15399169921875"/>
    <x v="18"/>
  </r>
  <r>
    <x v="1"/>
    <s v="Bangladesh"/>
    <n v="7273296"/>
    <x v="18"/>
  </r>
  <r>
    <x v="1"/>
    <s v="Brazil"/>
    <n v="25173.40234375"/>
    <x v="18"/>
  </r>
  <r>
    <x v="1"/>
    <s v="China"/>
    <n v="24889568"/>
    <x v="18"/>
  </r>
  <r>
    <x v="1"/>
    <s v="India"/>
    <n v="4657695.5"/>
    <x v="18"/>
  </r>
  <r>
    <x v="1"/>
    <s v="Malaysia"/>
    <n v="256474.265625"/>
    <x v="18"/>
  </r>
  <r>
    <x v="1"/>
    <s v="Vietnam"/>
    <n v="15288211"/>
    <x v="18"/>
  </r>
  <r>
    <x v="2"/>
    <s v="China"/>
    <n v="4752875.5"/>
    <x v="18"/>
  </r>
  <r>
    <x v="9"/>
    <s v="Brazil"/>
    <n v="2107497.5"/>
    <x v="18"/>
  </r>
  <r>
    <x v="9"/>
    <s v="Peru"/>
    <n v="8360.677734375"/>
    <x v="18"/>
  </r>
  <r>
    <x v="9"/>
    <s v="Russia"/>
    <n v="549653.1875"/>
    <x v="18"/>
  </r>
  <r>
    <x v="5"/>
    <s v="China"/>
    <n v="1015842.625"/>
    <x v="18"/>
  </r>
  <r>
    <x v="5"/>
    <s v="Ghana"/>
    <n v="256.760986328125"/>
    <x v="18"/>
  </r>
  <r>
    <x v="5"/>
    <s v="Indonesia"/>
    <n v="406920.5"/>
    <x v="18"/>
  </r>
  <r>
    <x v="5"/>
    <s v="Taiwan"/>
    <n v="144891.171875"/>
    <x v="18"/>
  </r>
  <r>
    <x v="5"/>
    <s v="Thailand"/>
    <n v="670362.5625"/>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58E00-298E-40C2-ADE0-59D22C33F7B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G26" firstHeaderRow="1" firstDataRow="1" firstDataCol="1"/>
  <pivotFields count="4">
    <pivotField showAll="0"/>
    <pivotField showAll="0"/>
    <pivotField dataField="1" numFmtId="1" showAll="0"/>
    <pivotField axis="axisRow" showAll="0" sortType="ascending">
      <items count="20">
        <item x="0"/>
        <item x="1"/>
        <item x="2"/>
        <item x="3"/>
        <item x="4"/>
        <item x="5"/>
        <item x="6"/>
        <item x="7"/>
        <item x="8"/>
        <item x="9"/>
        <item x="10"/>
        <item x="11"/>
        <item x="12"/>
        <item x="13"/>
        <item x="14"/>
        <item x="15"/>
        <item x="16"/>
        <item x="17"/>
        <item x="18"/>
        <item t="default"/>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Value (thousands US$)" fld="2" baseField="0" baseItem="0" numFmtId="3"/>
  </dataFields>
  <formats count="1">
    <format dxfId="1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A3A9E6-16BE-4CB1-A08B-0172CBEA5F35}" name="Table5" displayName="Table5" ref="A9:B15" totalsRowShown="0" headerRowDxfId="122" dataDxfId="120" headerRowBorderDxfId="121" tableBorderDxfId="119" totalsRowBorderDxfId="118">
  <tableColumns count="2">
    <tableColumn id="1" xr3:uid="{BD338581-9292-49C2-AA3E-C20C555FCA7F}" name="Variable" dataDxfId="117"/>
    <tableColumn id="2" xr3:uid="{98A5A414-2649-415D-926A-5B5586742945}" name="Description " dataDxfId="11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4" dT="2022-05-22T12:25:39.44" personId="{D103232A-ED25-4C5C-8DBB-B391CAF59480}" id="{94E7AF5B-DD9A-4ACB-9689-4A42AC1D8AC8}">
    <text>If AUS act checked for registry submission, if UK act checked for homepage link, if both Acts checked for EITHER.</text>
  </threadedComment>
  <threadedComment ref="AS14" dT="2021-01-07T15:07:22.15" personId="{D103232A-ED25-4C5C-8DBB-B391CAF59480}" id="{77FD68CB-4CF9-469B-810D-AE4BB98C5D07}">
    <text>As for the hospitality, asset managers and garment study, this “no due diligence” category is defined as having no remediation nor any risk management mechanisms in place.</text>
  </threadedComment>
</ThreadedComments>
</file>

<file path=xl/threadedComments/threadedComment2.xml><?xml version="1.0" encoding="utf-8"?>
<ThreadedComments xmlns="http://schemas.microsoft.com/office/spreadsheetml/2018/threadedcomments" xmlns:x="http://schemas.openxmlformats.org/spreadsheetml/2006/main">
  <threadedComment ref="I13" dT="2022-05-22T12:25:39.44" personId="{D103232A-ED25-4C5C-8DBB-B391CAF59480}" id="{71F4F34B-7AC9-4D90-9910-782E0F89BD2D}">
    <text>If AUS act checked for registry submission, if UK act checked for homepage link, if both Acts checked for EITHER.</text>
  </threadedComment>
  <threadedComment ref="AS13" dT="2021-01-07T15:07:22.15" personId="{D103232A-ED25-4C5C-8DBB-B391CAF59480}" id="{014A13E6-2FDA-46BB-BD2E-EEA7927E0B9E}">
    <text>As for the hospitality, asset managers and garment study, this “no due diligence” category is defined as having no remediation nor any risk management mechanisms in place.</text>
  </threadedComment>
  <threadedComment ref="L55" dT="2022-07-22T11:06:35.77" personId="{D103232A-ED25-4C5C-8DBB-B391CAF59480}" id="{EF088C72-9A0B-441D-AB37-6AF638AB2EAE}">
    <text>Manually added in for completeness sake, but this statement is from 2017 so the Australian legislation did not exist at that time.</text>
  </threadedComment>
</ThreadedComments>
</file>

<file path=xl/threadedComments/threadedComment3.xml><?xml version="1.0" encoding="utf-8"?>
<ThreadedComments xmlns="http://schemas.microsoft.com/office/spreadsheetml/2018/threadedcomments" xmlns:x="http://schemas.openxmlformats.org/spreadsheetml/2006/main">
  <threadedComment ref="AQ14" dT="2021-01-07T15:07:22.15" personId="{D103232A-ED25-4C5C-8DBB-B391CAF59480}" id="{6D69CE73-D6CC-4697-844C-DDD893F3BEBF}">
    <text>As for the hospitality study, this “no due diligence” category is defined as having no remediation nor any risk management mechanisms in place.</text>
  </threadedComment>
  <threadedComment ref="CE14" dT="2021-01-11T10:52:11.19" personId="{D103232A-ED25-4C5C-8DBB-B391CAF59480}" id="{A5B7DEF5-FE95-4C02-9C23-E3EE013A4C0C}">
    <text>Does the investor disclose it has a human rights investment policy covering any portfolios under management?</text>
  </threadedComment>
  <threadedComment ref="CF14" dT="2021-01-11T10:55:37.20" personId="{D103232A-ED25-4C5C-8DBB-B391CAF59480}" id="{8CDE1E67-55CE-4015-9F5D-6506D14652C8}">
    <text>Does the investor disclose it requires investee companies to meet their reporting obligations under the UK Modern Slavery Act?</text>
  </threadedComment>
  <threadedComment ref="CG14" dT="2021-01-11T10:56:00.58" personId="{D103232A-ED25-4C5C-8DBB-B391CAF59480}" id="{EE1D7CD6-17CE-4264-B1C0-A30656C0C2E4}">
    <text>Does the investor disclose it assesses investee companies prior to investment to identify potential modern slavery risk areas?</text>
  </threadedComment>
  <threadedComment ref="CH14" dT="2021-01-11T10:56:33.58" personId="{D103232A-ED25-4C5C-8DBB-B391CAF59480}" id="{1212FAD9-AF5D-4ABA-8E6B-BEBEF1E55287}">
    <text>Does the investor disclose active engagement, either directly or through intermediaries, with investee companies on their (investee companies’) modern slavery/ labour exploitation/ human trafficking risks in value chains and business relationships?</text>
  </threadedComment>
  <threadedComment ref="CI14" dT="2021-01-11T10:57:07.64" personId="{D103232A-ED25-4C5C-8DBB-B391CAF59480}" id="{0E021613-ED4A-4224-964A-DCAFAC07AB34}">
    <text xml:space="preserve">Does the investor disclose it collaborates with industry and non-industry stakeholders to learn from experts and peers on and/or lift the industry standard for preventing, identifying, and mitigating modern slavery, labour exploitation and human trafficking risks, and enablinge effective remedy for harms caused or contributed to?
</text>
  </threadedComment>
</ThreadedComments>
</file>

<file path=xl/threadedComments/threadedComment4.xml><?xml version="1.0" encoding="utf-8"?>
<ThreadedComments xmlns="http://schemas.microsoft.com/office/spreadsheetml/2018/threadedcomments" xmlns:x="http://schemas.openxmlformats.org/spreadsheetml/2006/main">
  <threadedComment ref="I13" dT="2022-05-22T12:25:39.44" personId="{D103232A-ED25-4C5C-8DBB-B391CAF59480}" id="{BDE2C528-1F47-4FB6-91D1-EB6E0D8D67A2}">
    <text>If AUS act checked for registry submission, if UK act checked for homepage link, if both Acts checked for EITHER.</text>
  </threadedComment>
  <threadedComment ref="AS13" dT="2021-01-07T15:07:22.15" personId="{D103232A-ED25-4C5C-8DBB-B391CAF59480}" id="{D81DCEFF-605B-4161-9827-AF1C5EBCBB3C}">
    <text>As for the hospitality, asset managers and garment study, this “no due diligence” category is defined as having no remediation nor any risk management mechanisms in place.</text>
  </threadedComment>
  <threadedComment ref="CF24" dT="2023-03-09T12:34:52.58" personId="{D103232A-ED25-4C5C-8DBB-B391CAF59480}" id="{962F1954-F07B-4A1E-A9FC-864F7A9E5D56}">
    <text>manually added the sector-specific counts due to more complex answer option values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0.xml"/><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www.cepii.fr/CEPII/en/bdd_modele/bdd_modele_item.asp?id=37" TargetMode="External"/><Relationship Id="rId1" Type="http://schemas.openxmlformats.org/officeDocument/2006/relationships/hyperlink" Target="https://www.foreign-trade.com/reference/hscode.htm"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unhcr.org/refugee-statistics-uat/" TargetMode="External"/><Relationship Id="rId13" Type="http://schemas.openxmlformats.org/officeDocument/2006/relationships/hyperlink" Target="https://data.worldbank.org/indicator/SI.POV.GINI?most_recent_year_desc=true" TargetMode="External"/><Relationship Id="rId18" Type="http://schemas.openxmlformats.org/officeDocument/2006/relationships/hyperlink" Target="https://www.gallup.com/analytics/318875/global-research.aspx" TargetMode="External"/><Relationship Id="rId3" Type="http://schemas.openxmlformats.org/officeDocument/2006/relationships/hyperlink" Target="http://info.worldbank.org/governance/wgi/" TargetMode="External"/><Relationship Id="rId21" Type="http://schemas.openxmlformats.org/officeDocument/2006/relationships/hyperlink" Target="https://www.visionofhumanity.org/maps/" TargetMode="External"/><Relationship Id="rId7" Type="http://schemas.openxmlformats.org/officeDocument/2006/relationships/hyperlink" Target="https://databank.worldbank.org/reports.aspx?source=1228" TargetMode="External"/><Relationship Id="rId12" Type="http://schemas.openxmlformats.org/officeDocument/2006/relationships/hyperlink" Target="https://data.worldbank.org/indicator/SH.H2O.SMDW.ZS?view=chart" TargetMode="External"/><Relationship Id="rId17" Type="http://schemas.openxmlformats.org/officeDocument/2006/relationships/hyperlink" Target="https://www.gallup.com/analytics/318875/global-research.aspx" TargetMode="External"/><Relationship Id="rId2" Type="http://schemas.openxmlformats.org/officeDocument/2006/relationships/hyperlink" Target="https://www.globalslaveryindex.org/2018/methodology/government-response/" TargetMode="External"/><Relationship Id="rId16" Type="http://schemas.openxmlformats.org/officeDocument/2006/relationships/hyperlink" Target="https://freedomhouse.org/countries/freedom-world/scores" TargetMode="External"/><Relationship Id="rId20" Type="http://schemas.openxmlformats.org/officeDocument/2006/relationships/hyperlink" Target="https://www.visionofhumanity.org/maps/" TargetMode="External"/><Relationship Id="rId1" Type="http://schemas.openxmlformats.org/officeDocument/2006/relationships/hyperlink" Target="https://www.womanstats.org/data.html" TargetMode="External"/><Relationship Id="rId6" Type="http://schemas.openxmlformats.org/officeDocument/2006/relationships/hyperlink" Target="https://databank.worldbank.org/reports.aspx?source=1228" TargetMode="External"/><Relationship Id="rId11" Type="http://schemas.openxmlformats.org/officeDocument/2006/relationships/hyperlink" Target="https://www.social-protection.org/gimi/WSPDB.action?id=809" TargetMode="External"/><Relationship Id="rId5" Type="http://schemas.openxmlformats.org/officeDocument/2006/relationships/hyperlink" Target="https://data.worldbank.org/indicator/SH.TBS.INCD" TargetMode="External"/><Relationship Id="rId15" Type="http://schemas.openxmlformats.org/officeDocument/2006/relationships/hyperlink" Target="https://www.gallup.com/analytics/318875/global-research.aspx" TargetMode="External"/><Relationship Id="rId23" Type="http://schemas.openxmlformats.org/officeDocument/2006/relationships/drawing" Target="../drawings/drawing3.xml"/><Relationship Id="rId10" Type="http://schemas.openxmlformats.org/officeDocument/2006/relationships/hyperlink" Target="https://www.fao.org/faostat/en/" TargetMode="External"/><Relationship Id="rId19" Type="http://schemas.openxmlformats.org/officeDocument/2006/relationships/hyperlink" Target="https://www.gallup.com/analytics/318875/global-research.aspx" TargetMode="External"/><Relationship Id="rId4" Type="http://schemas.openxmlformats.org/officeDocument/2006/relationships/hyperlink" Target="https://data.worldbank.org/indicator/IT.CEL.SETS.P2" TargetMode="External"/><Relationship Id="rId9" Type="http://schemas.openxmlformats.org/officeDocument/2006/relationships/hyperlink" Target="https://www.economicsandpeace.org/reports/" TargetMode="External"/><Relationship Id="rId14" Type="http://schemas.openxmlformats.org/officeDocument/2006/relationships/hyperlink" Target="https://www.visionofhumanity.org/maps/" TargetMode="External"/><Relationship Id="rId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D411F-A8EA-4BCA-AC58-82CBEA969DFD}">
  <dimension ref="A1:B34"/>
  <sheetViews>
    <sheetView workbookViewId="0"/>
  </sheetViews>
  <sheetFormatPr baseColWidth="10" defaultColWidth="8.83203125" defaultRowHeight="15" x14ac:dyDescent="0.2"/>
  <cols>
    <col min="1" max="1" width="31.5" customWidth="1"/>
    <col min="2" max="2" width="132.1640625" customWidth="1"/>
  </cols>
  <sheetData>
    <row r="1" spans="1:2" x14ac:dyDescent="0.2">
      <c r="A1" s="277"/>
      <c r="B1" s="277"/>
    </row>
    <row r="2" spans="1:2" x14ac:dyDescent="0.2">
      <c r="A2" s="277"/>
      <c r="B2" s="277"/>
    </row>
    <row r="3" spans="1:2" x14ac:dyDescent="0.2">
      <c r="A3" s="277"/>
      <c r="B3" s="277"/>
    </row>
    <row r="4" spans="1:2" x14ac:dyDescent="0.2">
      <c r="A4" s="277"/>
      <c r="B4" s="277"/>
    </row>
    <row r="5" spans="1:2" x14ac:dyDescent="0.2">
      <c r="A5" s="277"/>
      <c r="B5" s="277"/>
    </row>
    <row r="6" spans="1:2" x14ac:dyDescent="0.2">
      <c r="A6" s="277"/>
      <c r="B6" s="277"/>
    </row>
    <row r="7" spans="1:2" x14ac:dyDescent="0.2">
      <c r="A7" s="277"/>
      <c r="B7" s="277"/>
    </row>
    <row r="8" spans="1:2" x14ac:dyDescent="0.2">
      <c r="A8" s="277"/>
      <c r="B8" s="277"/>
    </row>
    <row r="9" spans="1:2" x14ac:dyDescent="0.2">
      <c r="A9" s="312" t="s">
        <v>0</v>
      </c>
      <c r="B9" s="313"/>
    </row>
    <row r="10" spans="1:2" x14ac:dyDescent="0.2">
      <c r="A10" s="277"/>
      <c r="B10" s="277"/>
    </row>
    <row r="11" spans="1:2" x14ac:dyDescent="0.2">
      <c r="A11" s="314" t="s">
        <v>1</v>
      </c>
      <c r="B11" s="315"/>
    </row>
    <row r="12" spans="1:2" x14ac:dyDescent="0.2">
      <c r="A12" s="277"/>
      <c r="B12" s="278"/>
    </row>
    <row r="13" spans="1:2" x14ac:dyDescent="0.2">
      <c r="A13" s="316" t="s">
        <v>2</v>
      </c>
      <c r="B13" s="316"/>
    </row>
    <row r="14" spans="1:2" x14ac:dyDescent="0.2">
      <c r="A14" s="282"/>
      <c r="B14" s="282"/>
    </row>
    <row r="15" spans="1:2" x14ac:dyDescent="0.2">
      <c r="A15" s="282"/>
      <c r="B15" s="282"/>
    </row>
    <row r="16" spans="1:2" x14ac:dyDescent="0.2">
      <c r="A16" s="317" t="s">
        <v>3</v>
      </c>
      <c r="B16" s="317"/>
    </row>
    <row r="17" spans="1:2" x14ac:dyDescent="0.2">
      <c r="A17" s="145" t="s">
        <v>4</v>
      </c>
      <c r="B17" s="145" t="s">
        <v>5</v>
      </c>
    </row>
    <row r="18" spans="1:2" ht="32" x14ac:dyDescent="0.2">
      <c r="A18" s="279" t="s">
        <v>6</v>
      </c>
      <c r="B18" s="280" t="s">
        <v>7</v>
      </c>
    </row>
    <row r="19" spans="1:2" ht="16" x14ac:dyDescent="0.2">
      <c r="A19" s="279" t="s">
        <v>8</v>
      </c>
      <c r="B19" s="280" t="s">
        <v>9</v>
      </c>
    </row>
    <row r="20" spans="1:2" ht="32" x14ac:dyDescent="0.2">
      <c r="A20" s="279" t="s">
        <v>10</v>
      </c>
      <c r="B20" s="280" t="s">
        <v>11</v>
      </c>
    </row>
    <row r="21" spans="1:2" ht="32" x14ac:dyDescent="0.2">
      <c r="A21" s="279" t="s">
        <v>12</v>
      </c>
      <c r="B21" s="280" t="s">
        <v>13</v>
      </c>
    </row>
    <row r="22" spans="1:2" ht="80" x14ac:dyDescent="0.2">
      <c r="A22" s="279" t="s">
        <v>14</v>
      </c>
      <c r="B22" s="280" t="s">
        <v>15</v>
      </c>
    </row>
    <row r="23" spans="1:2" ht="16" x14ac:dyDescent="0.2">
      <c r="A23" s="279" t="s">
        <v>16</v>
      </c>
      <c r="B23" s="280" t="s">
        <v>17</v>
      </c>
    </row>
    <row r="24" spans="1:2" ht="16" x14ac:dyDescent="0.2">
      <c r="A24" s="279" t="s">
        <v>18</v>
      </c>
      <c r="B24" s="280" t="s">
        <v>19</v>
      </c>
    </row>
    <row r="25" spans="1:2" ht="16" x14ac:dyDescent="0.2">
      <c r="A25" s="279" t="s">
        <v>20</v>
      </c>
      <c r="B25" s="280" t="s">
        <v>21</v>
      </c>
    </row>
    <row r="26" spans="1:2" ht="16" x14ac:dyDescent="0.2">
      <c r="A26" s="279" t="s">
        <v>22</v>
      </c>
      <c r="B26" s="280" t="s">
        <v>23</v>
      </c>
    </row>
    <row r="27" spans="1:2" ht="48" x14ac:dyDescent="0.2">
      <c r="A27" s="279" t="s">
        <v>24</v>
      </c>
      <c r="B27" s="280" t="s">
        <v>25</v>
      </c>
    </row>
    <row r="28" spans="1:2" x14ac:dyDescent="0.2">
      <c r="A28" s="279" t="s">
        <v>26</v>
      </c>
      <c r="B28" s="279" t="s">
        <v>27</v>
      </c>
    </row>
    <row r="29" spans="1:2" x14ac:dyDescent="0.2">
      <c r="A29" s="279" t="s">
        <v>28</v>
      </c>
      <c r="B29" s="279" t="s">
        <v>29</v>
      </c>
    </row>
    <row r="31" spans="1:2" x14ac:dyDescent="0.2">
      <c r="A31" s="317" t="s">
        <v>30</v>
      </c>
      <c r="B31" s="317"/>
    </row>
    <row r="32" spans="1:2" x14ac:dyDescent="0.2">
      <c r="A32">
        <v>1</v>
      </c>
      <c r="B32" s="234" t="s">
        <v>31</v>
      </c>
    </row>
    <row r="33" spans="1:2" ht="31.5" customHeight="1" x14ac:dyDescent="0.2">
      <c r="A33">
        <v>2</v>
      </c>
      <c r="B33" s="283" t="s">
        <v>32</v>
      </c>
    </row>
    <row r="34" spans="1:2" s="284" customFormat="1" ht="32" x14ac:dyDescent="0.2">
      <c r="A34" s="284">
        <v>3</v>
      </c>
      <c r="B34" s="285" t="s">
        <v>33</v>
      </c>
    </row>
  </sheetData>
  <mergeCells count="5">
    <mergeCell ref="A9:B9"/>
    <mergeCell ref="A11:B11"/>
    <mergeCell ref="A13:B13"/>
    <mergeCell ref="A16:B16"/>
    <mergeCell ref="A31:B31"/>
  </mergeCells>
  <pageMargins left="0.7" right="0.7" top="0.75" bottom="0.75" header="0.3" footer="0.3"/>
  <pageSetup paperSize="9" orientation="portrait" horizontalDpi="4294967293"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0E8C-30E2-4D2B-91DA-3B4E32AB6D97}">
  <dimension ref="A1:CJ25"/>
  <sheetViews>
    <sheetView workbookViewId="0">
      <selection activeCell="F1" sqref="F1"/>
    </sheetView>
  </sheetViews>
  <sheetFormatPr baseColWidth="10" defaultColWidth="34.5" defaultRowHeight="14" x14ac:dyDescent="0.2"/>
  <cols>
    <col min="1" max="1" width="50.1640625" style="88" customWidth="1"/>
    <col min="2" max="2" width="7.5" style="88" customWidth="1"/>
    <col min="3" max="3" width="14" style="88" customWidth="1"/>
    <col min="4" max="5" width="7.83203125" style="88" customWidth="1"/>
    <col min="6" max="6" width="15.5" style="85" customWidth="1"/>
    <col min="7" max="7" width="17.5" style="85" customWidth="1"/>
    <col min="8" max="11" width="15.5" style="85" customWidth="1"/>
    <col min="12" max="12" width="17.83203125" style="85" customWidth="1"/>
    <col min="13" max="13" width="18.5" style="85" customWidth="1"/>
    <col min="14" max="14" width="16.5" style="85" customWidth="1"/>
    <col min="15" max="16" width="17.5" style="85" customWidth="1"/>
    <col min="17" max="20" width="16.5" style="85" customWidth="1"/>
    <col min="21" max="21" width="15.83203125" style="85" customWidth="1"/>
    <col min="22" max="27" width="16.5" style="85" customWidth="1"/>
    <col min="28" max="28" width="19.5" style="85" customWidth="1"/>
    <col min="29" max="29" width="16.5" style="85" customWidth="1"/>
    <col min="30" max="30" width="21" style="85" customWidth="1"/>
    <col min="31" max="31" width="16.5" style="85" customWidth="1"/>
    <col min="32" max="33" width="18.83203125" style="85" customWidth="1"/>
    <col min="34" max="34" width="21.5" style="85" bestFit="1" customWidth="1"/>
    <col min="35" max="35" width="18.83203125" style="85" customWidth="1"/>
    <col min="36" max="36" width="20.5" style="85" customWidth="1"/>
    <col min="37" max="37" width="18.83203125" style="85" customWidth="1"/>
    <col min="38" max="38" width="21.83203125" style="85" customWidth="1"/>
    <col min="39" max="39" width="18.83203125" style="85" customWidth="1"/>
    <col min="40" max="40" width="21" style="85" customWidth="1"/>
    <col min="41" max="41" width="22.5" style="85" bestFit="1" customWidth="1"/>
    <col min="42" max="42" width="21.5" style="85" customWidth="1"/>
    <col min="43" max="43" width="23" style="85" customWidth="1"/>
    <col min="44" max="46" width="16.5" style="85" customWidth="1"/>
    <col min="47" max="47" width="19" style="85" customWidth="1"/>
    <col min="48" max="48" width="16.5" style="85" customWidth="1"/>
    <col min="49" max="49" width="19.5" style="85" customWidth="1"/>
    <col min="50" max="50" width="18.5" style="85" customWidth="1"/>
    <col min="51" max="51" width="17.1640625" style="85" customWidth="1"/>
    <col min="52" max="52" width="15.5" style="85" customWidth="1"/>
    <col min="53" max="53" width="15.1640625" style="85" customWidth="1"/>
    <col min="54" max="54" width="16.5" style="85" customWidth="1"/>
    <col min="55" max="55" width="18.5" style="85" customWidth="1"/>
    <col min="56" max="61" width="16.5" style="85" customWidth="1"/>
    <col min="62" max="62" width="20.5" style="85" customWidth="1"/>
    <col min="63" max="63" width="19.5" style="85" customWidth="1"/>
    <col min="64" max="64" width="18.5" style="85" customWidth="1"/>
    <col min="65" max="65" width="16.5" style="85" customWidth="1"/>
    <col min="66" max="66" width="19.1640625" style="85" customWidth="1"/>
    <col min="67" max="72" width="16.5" style="85" customWidth="1"/>
    <col min="73" max="80" width="19.1640625" style="85" customWidth="1"/>
    <col min="81" max="81" width="21" style="85" customWidth="1"/>
    <col min="82" max="82" width="20.5" style="85" customWidth="1"/>
    <col min="83" max="87" width="17.5" style="85" customWidth="1"/>
    <col min="88" max="88" width="18.5" style="85" customWidth="1"/>
    <col min="89" max="16384" width="34.5" style="85"/>
  </cols>
  <sheetData>
    <row r="1" spans="1:88" ht="99" customHeight="1" x14ac:dyDescent="0.2"/>
    <row r="2" spans="1:88" ht="15" x14ac:dyDescent="0.2">
      <c r="A2" s="245" t="s">
        <v>34</v>
      </c>
    </row>
    <row r="4" spans="1:88" x14ac:dyDescent="0.2">
      <c r="A4" s="103" t="s">
        <v>1103</v>
      </c>
      <c r="B4" s="104" t="s">
        <v>945</v>
      </c>
      <c r="C4" s="105" t="s">
        <v>946</v>
      </c>
      <c r="D4" s="84"/>
      <c r="E4" s="84"/>
    </row>
    <row r="5" spans="1:88" x14ac:dyDescent="0.2">
      <c r="A5" s="106" t="s">
        <v>947</v>
      </c>
      <c r="B5" s="107">
        <v>10</v>
      </c>
      <c r="C5" s="108">
        <v>1</v>
      </c>
      <c r="D5" s="86"/>
      <c r="E5" s="86"/>
    </row>
    <row r="6" spans="1:88" x14ac:dyDescent="0.2">
      <c r="A6" s="106" t="s">
        <v>948</v>
      </c>
      <c r="B6" s="107">
        <v>0</v>
      </c>
      <c r="C6" s="108">
        <v>0</v>
      </c>
      <c r="D6" s="86"/>
      <c r="E6" s="86"/>
    </row>
    <row r="7" spans="1:88" x14ac:dyDescent="0.2">
      <c r="A7" s="106" t="s">
        <v>949</v>
      </c>
      <c r="B7" s="107">
        <v>10</v>
      </c>
      <c r="C7" s="108">
        <v>1</v>
      </c>
      <c r="D7" s="86"/>
      <c r="E7" s="86"/>
    </row>
    <row r="8" spans="1:88" x14ac:dyDescent="0.2">
      <c r="A8" s="106" t="s">
        <v>950</v>
      </c>
      <c r="B8" s="107">
        <v>0</v>
      </c>
      <c r="C8" s="108">
        <v>0</v>
      </c>
      <c r="D8" s="86"/>
      <c r="E8" s="86"/>
    </row>
    <row r="9" spans="1:88" x14ac:dyDescent="0.2">
      <c r="A9" s="106" t="s">
        <v>951</v>
      </c>
      <c r="B9" s="107">
        <v>1</v>
      </c>
      <c r="C9" s="108">
        <v>0.1</v>
      </c>
      <c r="D9" s="87"/>
      <c r="E9" s="87"/>
    </row>
    <row r="10" spans="1:88" x14ac:dyDescent="0.2">
      <c r="A10" s="109" t="s">
        <v>952</v>
      </c>
      <c r="B10" s="110">
        <v>6</v>
      </c>
      <c r="C10" s="111">
        <v>0.6</v>
      </c>
      <c r="D10" s="87"/>
      <c r="E10" s="87"/>
    </row>
    <row r="11" spans="1:88" x14ac:dyDescent="0.2">
      <c r="B11" s="84"/>
      <c r="C11" s="86"/>
      <c r="D11" s="86"/>
      <c r="E11" s="86"/>
    </row>
    <row r="12" spans="1:88" x14ac:dyDescent="0.2">
      <c r="F12" s="89"/>
      <c r="G12" s="345" t="s">
        <v>953</v>
      </c>
      <c r="H12" s="346"/>
      <c r="I12" s="347"/>
      <c r="J12" s="345" t="s">
        <v>954</v>
      </c>
      <c r="K12" s="347"/>
      <c r="L12" s="90"/>
      <c r="O12" s="345" t="s">
        <v>955</v>
      </c>
      <c r="P12" s="346"/>
      <c r="Q12" s="347"/>
      <c r="R12" s="345" t="s">
        <v>956</v>
      </c>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c r="AP12" s="346"/>
      <c r="AQ12" s="346"/>
      <c r="AR12" s="346"/>
      <c r="AS12" s="128"/>
      <c r="AT12" s="348" t="s">
        <v>957</v>
      </c>
      <c r="AU12" s="348"/>
      <c r="AV12" s="348"/>
      <c r="AW12" s="348"/>
      <c r="AX12" s="349"/>
      <c r="AY12" s="345" t="s">
        <v>958</v>
      </c>
      <c r="AZ12" s="346"/>
      <c r="BA12" s="346"/>
      <c r="BB12" s="346"/>
      <c r="BC12" s="347"/>
      <c r="BD12" s="345" t="s">
        <v>959</v>
      </c>
      <c r="BE12" s="346"/>
      <c r="BF12" s="346"/>
      <c r="BG12" s="347"/>
      <c r="BH12" s="345" t="s">
        <v>960</v>
      </c>
      <c r="BI12" s="346"/>
      <c r="BJ12" s="346"/>
      <c r="BK12" s="346"/>
      <c r="BL12" s="347"/>
      <c r="BN12" s="345" t="s">
        <v>961</v>
      </c>
      <c r="BO12" s="346"/>
      <c r="BP12" s="346"/>
      <c r="BQ12" s="346"/>
      <c r="BR12" s="346"/>
      <c r="BS12" s="347"/>
      <c r="BT12" s="127" t="s">
        <v>962</v>
      </c>
      <c r="BU12" s="345" t="s">
        <v>963</v>
      </c>
      <c r="BV12" s="346"/>
      <c r="BW12" s="346"/>
      <c r="BX12" s="346"/>
      <c r="BY12" s="346"/>
      <c r="BZ12" s="346"/>
      <c r="CA12" s="346"/>
      <c r="CB12" s="347"/>
      <c r="CC12" s="345" t="s">
        <v>964</v>
      </c>
      <c r="CD12" s="347"/>
      <c r="CE12" s="345" t="s">
        <v>1233</v>
      </c>
      <c r="CF12" s="346"/>
      <c r="CG12" s="346"/>
      <c r="CH12" s="346"/>
      <c r="CI12" s="346"/>
      <c r="CJ12" s="347"/>
    </row>
    <row r="13" spans="1:88" ht="45" x14ac:dyDescent="0.2">
      <c r="A13" s="112" t="s">
        <v>966</v>
      </c>
      <c r="B13" s="104" t="s">
        <v>967</v>
      </c>
      <c r="C13" s="58" t="s">
        <v>968</v>
      </c>
      <c r="D13" s="58" t="s">
        <v>969</v>
      </c>
      <c r="E13" s="59" t="s">
        <v>970</v>
      </c>
      <c r="F13" s="59" t="s">
        <v>971</v>
      </c>
      <c r="G13" s="58" t="s">
        <v>972</v>
      </c>
      <c r="H13" s="58" t="s">
        <v>973</v>
      </c>
      <c r="I13" s="59" t="s">
        <v>974</v>
      </c>
      <c r="J13" s="60" t="s">
        <v>975</v>
      </c>
      <c r="K13" s="59" t="s">
        <v>976</v>
      </c>
      <c r="L13" s="58" t="s">
        <v>977</v>
      </c>
      <c r="M13" s="58" t="s">
        <v>978</v>
      </c>
      <c r="N13" s="58" t="s">
        <v>979</v>
      </c>
      <c r="O13" s="60" t="s">
        <v>980</v>
      </c>
      <c r="P13" s="58" t="s">
        <v>981</v>
      </c>
      <c r="Q13" s="59" t="s">
        <v>982</v>
      </c>
      <c r="R13" s="60" t="s">
        <v>983</v>
      </c>
      <c r="S13" s="58" t="s">
        <v>984</v>
      </c>
      <c r="T13" s="58" t="s">
        <v>985</v>
      </c>
      <c r="U13" s="58" t="s">
        <v>986</v>
      </c>
      <c r="V13" s="58" t="s">
        <v>987</v>
      </c>
      <c r="W13" s="58" t="s">
        <v>988</v>
      </c>
      <c r="X13" s="58" t="s">
        <v>989</v>
      </c>
      <c r="Y13" s="58" t="s">
        <v>990</v>
      </c>
      <c r="Z13" s="58" t="s">
        <v>991</v>
      </c>
      <c r="AA13" s="58" t="s">
        <v>992</v>
      </c>
      <c r="AB13" s="58" t="s">
        <v>993</v>
      </c>
      <c r="AC13" s="58" t="s">
        <v>994</v>
      </c>
      <c r="AD13" s="58" t="s">
        <v>995</v>
      </c>
      <c r="AE13" s="58" t="s">
        <v>996</v>
      </c>
      <c r="AF13" s="58" t="s">
        <v>997</v>
      </c>
      <c r="AG13" s="58" t="s">
        <v>998</v>
      </c>
      <c r="AH13" s="58" t="s">
        <v>999</v>
      </c>
      <c r="AI13" s="58" t="s">
        <v>1000</v>
      </c>
      <c r="AJ13" s="58" t="s">
        <v>1001</v>
      </c>
      <c r="AK13" s="58" t="s">
        <v>1002</v>
      </c>
      <c r="AL13" s="58" t="s">
        <v>1003</v>
      </c>
      <c r="AM13" s="58" t="s">
        <v>1004</v>
      </c>
      <c r="AN13" s="58" t="s">
        <v>1005</v>
      </c>
      <c r="AO13" s="58" t="s">
        <v>1006</v>
      </c>
      <c r="AP13" s="58" t="s">
        <v>1007</v>
      </c>
      <c r="AQ13" s="58" t="s">
        <v>1008</v>
      </c>
      <c r="AR13" s="59" t="s">
        <v>1009</v>
      </c>
      <c r="AS13" s="17" t="s">
        <v>1010</v>
      </c>
      <c r="AT13" s="60" t="s">
        <v>1011</v>
      </c>
      <c r="AU13" s="58" t="s">
        <v>1012</v>
      </c>
      <c r="AV13" s="58" t="s">
        <v>1013</v>
      </c>
      <c r="AW13" s="58" t="s">
        <v>1014</v>
      </c>
      <c r="AX13" s="58" t="s">
        <v>1015</v>
      </c>
      <c r="AY13" s="60" t="s">
        <v>1016</v>
      </c>
      <c r="AZ13" s="58" t="s">
        <v>1017</v>
      </c>
      <c r="BA13" s="58" t="s">
        <v>1018</v>
      </c>
      <c r="BB13" s="58" t="s">
        <v>1019</v>
      </c>
      <c r="BC13" s="59" t="s">
        <v>1020</v>
      </c>
      <c r="BD13" s="60" t="s">
        <v>1021</v>
      </c>
      <c r="BE13" s="58" t="s">
        <v>1022</v>
      </c>
      <c r="BF13" s="58" t="s">
        <v>1023</v>
      </c>
      <c r="BG13" s="59" t="s">
        <v>1024</v>
      </c>
      <c r="BH13" s="60" t="s">
        <v>1025</v>
      </c>
      <c r="BI13" s="58" t="s">
        <v>1026</v>
      </c>
      <c r="BJ13" s="58" t="s">
        <v>1027</v>
      </c>
      <c r="BK13" s="58" t="s">
        <v>1028</v>
      </c>
      <c r="BL13" s="59" t="s">
        <v>1029</v>
      </c>
      <c r="BM13" s="58" t="s">
        <v>1030</v>
      </c>
      <c r="BN13" s="60" t="s">
        <v>1031</v>
      </c>
      <c r="BO13" s="58" t="s">
        <v>1032</v>
      </c>
      <c r="BP13" s="58" t="s">
        <v>1033</v>
      </c>
      <c r="BQ13" s="58" t="s">
        <v>1034</v>
      </c>
      <c r="BR13" s="58" t="s">
        <v>1035</v>
      </c>
      <c r="BS13" s="59" t="s">
        <v>1036</v>
      </c>
      <c r="BT13" s="58" t="s">
        <v>1037</v>
      </c>
      <c r="BU13" s="60" t="s">
        <v>1038</v>
      </c>
      <c r="BV13" s="58" t="s">
        <v>1039</v>
      </c>
      <c r="BW13" s="58" t="s">
        <v>1040</v>
      </c>
      <c r="BX13" s="58" t="s">
        <v>1041</v>
      </c>
      <c r="BY13" s="58" t="s">
        <v>1042</v>
      </c>
      <c r="BZ13" s="58" t="s">
        <v>1043</v>
      </c>
      <c r="CA13" s="58" t="s">
        <v>1044</v>
      </c>
      <c r="CB13" s="59" t="s">
        <v>1045</v>
      </c>
      <c r="CC13" s="60" t="s">
        <v>1046</v>
      </c>
      <c r="CD13" s="59" t="s">
        <v>1047</v>
      </c>
      <c r="CE13" s="113" t="s">
        <v>1234</v>
      </c>
      <c r="CF13" s="114" t="s">
        <v>1235</v>
      </c>
      <c r="CG13" s="114" t="s">
        <v>1236</v>
      </c>
      <c r="CH13" s="114" t="s">
        <v>1237</v>
      </c>
      <c r="CI13" s="114" t="s">
        <v>1238</v>
      </c>
      <c r="CJ13" s="115" t="s">
        <v>1052</v>
      </c>
    </row>
    <row r="14" spans="1:88" x14ac:dyDescent="0.2">
      <c r="A14" s="106" t="s">
        <v>1239</v>
      </c>
      <c r="B14" s="107">
        <v>2021</v>
      </c>
      <c r="C14" s="92" t="s">
        <v>1054</v>
      </c>
      <c r="D14" s="92" t="s">
        <v>1054</v>
      </c>
      <c r="E14" s="93" t="s">
        <v>1054</v>
      </c>
      <c r="F14" s="93" t="s">
        <v>1054</v>
      </c>
      <c r="G14" s="95" t="s">
        <v>1055</v>
      </c>
      <c r="H14" s="95" t="s">
        <v>1055</v>
      </c>
      <c r="I14" s="93" t="s">
        <v>1054</v>
      </c>
      <c r="J14" s="94" t="s">
        <v>1055</v>
      </c>
      <c r="K14" s="91" t="s">
        <v>1055</v>
      </c>
      <c r="L14" s="92" t="s">
        <v>1055</v>
      </c>
      <c r="M14" s="92" t="s">
        <v>1056</v>
      </c>
      <c r="N14" s="95" t="s">
        <v>1054</v>
      </c>
      <c r="O14" s="94" t="s">
        <v>1055</v>
      </c>
      <c r="P14" s="95" t="s">
        <v>1055</v>
      </c>
      <c r="Q14" s="91" t="s">
        <v>1055</v>
      </c>
      <c r="R14" s="94" t="s">
        <v>1054</v>
      </c>
      <c r="S14" s="95" t="s">
        <v>1054</v>
      </c>
      <c r="T14" s="95" t="s">
        <v>1055</v>
      </c>
      <c r="U14" s="95" t="s">
        <v>1055</v>
      </c>
      <c r="V14" s="95"/>
      <c r="W14" s="95" t="s">
        <v>1055</v>
      </c>
      <c r="X14" s="95"/>
      <c r="Y14" s="95" t="s">
        <v>1055</v>
      </c>
      <c r="Z14" s="95" t="s">
        <v>1055</v>
      </c>
      <c r="AA14" s="95" t="s">
        <v>1055</v>
      </c>
      <c r="AB14" s="95" t="s">
        <v>1055</v>
      </c>
      <c r="AC14" s="95" t="s">
        <v>1055</v>
      </c>
      <c r="AD14" s="95" t="s">
        <v>1054</v>
      </c>
      <c r="AE14" s="95" t="s">
        <v>1055</v>
      </c>
      <c r="AF14" s="95" t="s">
        <v>1055</v>
      </c>
      <c r="AG14" s="95" t="s">
        <v>1055</v>
      </c>
      <c r="AH14" s="95" t="s">
        <v>1054</v>
      </c>
      <c r="AI14" s="95" t="s">
        <v>1055</v>
      </c>
      <c r="AJ14" s="95" t="s">
        <v>1054</v>
      </c>
      <c r="AK14" s="95" t="s">
        <v>1055</v>
      </c>
      <c r="AL14" s="95" t="s">
        <v>1055</v>
      </c>
      <c r="AM14" s="95" t="s">
        <v>1055</v>
      </c>
      <c r="AN14" s="95" t="s">
        <v>1055</v>
      </c>
      <c r="AO14" s="95" t="s">
        <v>1055</v>
      </c>
      <c r="AP14" s="95" t="s">
        <v>1055</v>
      </c>
      <c r="AQ14" s="95" t="s">
        <v>1055</v>
      </c>
      <c r="AR14" s="91" t="s">
        <v>1055</v>
      </c>
      <c r="AS14" s="95" t="s">
        <v>1054</v>
      </c>
      <c r="AT14" s="94" t="s">
        <v>1054</v>
      </c>
      <c r="AU14" s="95" t="s">
        <v>1054</v>
      </c>
      <c r="AV14" s="95" t="s">
        <v>1055</v>
      </c>
      <c r="AW14" s="95" t="s">
        <v>1054</v>
      </c>
      <c r="AX14" s="95" t="s">
        <v>1054</v>
      </c>
      <c r="AY14" s="94" t="s">
        <v>1054</v>
      </c>
      <c r="AZ14" s="95" t="s">
        <v>1054</v>
      </c>
      <c r="BA14" s="95" t="s">
        <v>1054</v>
      </c>
      <c r="BB14" s="95" t="s">
        <v>1054</v>
      </c>
      <c r="BC14" s="91" t="s">
        <v>1054</v>
      </c>
      <c r="BD14" s="94" t="s">
        <v>1054</v>
      </c>
      <c r="BE14" s="95" t="s">
        <v>1054</v>
      </c>
      <c r="BF14" s="95" t="s">
        <v>1055</v>
      </c>
      <c r="BG14" s="91" t="s">
        <v>1054</v>
      </c>
      <c r="BH14" s="94" t="s">
        <v>1054</v>
      </c>
      <c r="BI14" s="95" t="s">
        <v>1054</v>
      </c>
      <c r="BJ14" s="95" t="s">
        <v>1054</v>
      </c>
      <c r="BK14" s="95" t="s">
        <v>1055</v>
      </c>
      <c r="BL14" s="91" t="s">
        <v>1055</v>
      </c>
      <c r="BM14" s="95" t="s">
        <v>1054</v>
      </c>
      <c r="BN14" s="94" t="s">
        <v>1054</v>
      </c>
      <c r="BO14" s="95" t="s">
        <v>1055</v>
      </c>
      <c r="BP14" s="95" t="s">
        <v>1054</v>
      </c>
      <c r="BQ14" s="95" t="s">
        <v>1054</v>
      </c>
      <c r="BR14" s="95" t="s">
        <v>1055</v>
      </c>
      <c r="BS14" s="97"/>
      <c r="BT14" s="95" t="s">
        <v>1054</v>
      </c>
      <c r="BU14" s="94" t="s">
        <v>1054</v>
      </c>
      <c r="BV14" s="95" t="s">
        <v>1054</v>
      </c>
      <c r="BW14" s="95" t="s">
        <v>1055</v>
      </c>
      <c r="BX14" s="95" t="s">
        <v>1055</v>
      </c>
      <c r="BY14" s="95" t="s">
        <v>1055</v>
      </c>
      <c r="BZ14" s="95" t="s">
        <v>1055</v>
      </c>
      <c r="CA14" s="95" t="s">
        <v>1055</v>
      </c>
      <c r="CB14" s="91" t="s">
        <v>1054</v>
      </c>
      <c r="CC14" s="94" t="s">
        <v>1055</v>
      </c>
      <c r="CD14" s="95" t="s">
        <v>1055</v>
      </c>
      <c r="CE14" s="94" t="s">
        <v>1055</v>
      </c>
      <c r="CF14" s="94" t="s">
        <v>1055</v>
      </c>
      <c r="CG14" s="94" t="s">
        <v>1055</v>
      </c>
      <c r="CH14" s="94" t="s">
        <v>1055</v>
      </c>
      <c r="CI14" s="94" t="s">
        <v>1055</v>
      </c>
      <c r="CJ14" s="91" t="s">
        <v>1055</v>
      </c>
    </row>
    <row r="15" spans="1:88" x14ac:dyDescent="0.2">
      <c r="A15" s="106" t="s">
        <v>1240</v>
      </c>
      <c r="B15" s="107">
        <v>2021</v>
      </c>
      <c r="C15" s="92" t="s">
        <v>1054</v>
      </c>
      <c r="D15" s="92" t="s">
        <v>1054</v>
      </c>
      <c r="E15" s="93" t="s">
        <v>1055</v>
      </c>
      <c r="F15" s="93" t="s">
        <v>1054</v>
      </c>
      <c r="G15" s="95" t="s">
        <v>1054</v>
      </c>
      <c r="H15" s="95" t="s">
        <v>1054</v>
      </c>
      <c r="I15" s="93" t="s">
        <v>1055</v>
      </c>
      <c r="J15" s="94" t="s">
        <v>1055</v>
      </c>
      <c r="K15" s="91" t="s">
        <v>1055</v>
      </c>
      <c r="L15" s="92" t="s">
        <v>1058</v>
      </c>
      <c r="M15" s="92" t="s">
        <v>1056</v>
      </c>
      <c r="N15" s="95" t="s">
        <v>1054</v>
      </c>
      <c r="O15" s="94" t="s">
        <v>1054</v>
      </c>
      <c r="P15" s="95" t="s">
        <v>1055</v>
      </c>
      <c r="Q15" s="91" t="s">
        <v>1054</v>
      </c>
      <c r="R15" s="94" t="s">
        <v>1054</v>
      </c>
      <c r="S15" s="95" t="s">
        <v>1054</v>
      </c>
      <c r="T15" s="95" t="s">
        <v>1055</v>
      </c>
      <c r="U15" s="95" t="s">
        <v>1055</v>
      </c>
      <c r="V15" s="95"/>
      <c r="W15" s="95" t="s">
        <v>1054</v>
      </c>
      <c r="X15" s="95"/>
      <c r="Y15" s="95" t="s">
        <v>1054</v>
      </c>
      <c r="Z15" s="95" t="s">
        <v>1054</v>
      </c>
      <c r="AA15" s="95" t="s">
        <v>1054</v>
      </c>
      <c r="AB15" s="95" t="s">
        <v>1054</v>
      </c>
      <c r="AC15" s="95" t="s">
        <v>1054</v>
      </c>
      <c r="AD15" s="95" t="s">
        <v>1054</v>
      </c>
      <c r="AE15" s="95" t="s">
        <v>1054</v>
      </c>
      <c r="AF15" s="95" t="s">
        <v>1054</v>
      </c>
      <c r="AG15" s="95" t="s">
        <v>1054</v>
      </c>
      <c r="AH15" s="95" t="s">
        <v>1054</v>
      </c>
      <c r="AI15" s="95" t="s">
        <v>1054</v>
      </c>
      <c r="AJ15" s="95" t="s">
        <v>1055</v>
      </c>
      <c r="AK15" s="95" t="s">
        <v>1055</v>
      </c>
      <c r="AL15" s="95" t="s">
        <v>1055</v>
      </c>
      <c r="AM15" s="95" t="s">
        <v>1055</v>
      </c>
      <c r="AN15" s="95" t="s">
        <v>1055</v>
      </c>
      <c r="AO15" s="95" t="s">
        <v>1055</v>
      </c>
      <c r="AP15" s="95" t="s">
        <v>1054</v>
      </c>
      <c r="AQ15" s="95" t="s">
        <v>1054</v>
      </c>
      <c r="AR15" s="91" t="s">
        <v>1054</v>
      </c>
      <c r="AS15" s="95" t="s">
        <v>1054</v>
      </c>
      <c r="AT15" s="94" t="s">
        <v>1054</v>
      </c>
      <c r="AU15" s="95" t="s">
        <v>1054</v>
      </c>
      <c r="AV15" s="95" t="s">
        <v>1055</v>
      </c>
      <c r="AW15" s="95" t="s">
        <v>1054</v>
      </c>
      <c r="AX15" s="95" t="s">
        <v>1054</v>
      </c>
      <c r="AY15" s="94" t="s">
        <v>1054</v>
      </c>
      <c r="AZ15" s="95" t="s">
        <v>1054</v>
      </c>
      <c r="BA15" s="95" t="s">
        <v>1054</v>
      </c>
      <c r="BB15" s="95" t="s">
        <v>1054</v>
      </c>
      <c r="BC15" s="91" t="s">
        <v>1054</v>
      </c>
      <c r="BD15" s="94" t="s">
        <v>1054</v>
      </c>
      <c r="BE15" s="95" t="s">
        <v>1054</v>
      </c>
      <c r="BF15" s="95" t="s">
        <v>1055</v>
      </c>
      <c r="BG15" s="91" t="s">
        <v>1054</v>
      </c>
      <c r="BH15" s="94" t="s">
        <v>1054</v>
      </c>
      <c r="BI15" s="95" t="s">
        <v>1054</v>
      </c>
      <c r="BJ15" s="95" t="s">
        <v>1054</v>
      </c>
      <c r="BK15" s="95" t="s">
        <v>1055</v>
      </c>
      <c r="BL15" s="91" t="s">
        <v>1055</v>
      </c>
      <c r="BM15" s="95" t="s">
        <v>1054</v>
      </c>
      <c r="BN15" s="94" t="s">
        <v>1054</v>
      </c>
      <c r="BO15" s="95" t="s">
        <v>1054</v>
      </c>
      <c r="BP15" s="95" t="s">
        <v>1054</v>
      </c>
      <c r="BQ15" s="95" t="s">
        <v>1054</v>
      </c>
      <c r="BR15" s="95" t="s">
        <v>1054</v>
      </c>
      <c r="BS15" s="97"/>
      <c r="BT15" s="95" t="s">
        <v>1055</v>
      </c>
      <c r="BU15" s="94" t="s">
        <v>1055</v>
      </c>
      <c r="BV15" s="95" t="s">
        <v>1054</v>
      </c>
      <c r="BW15" s="95" t="s">
        <v>1055</v>
      </c>
      <c r="BX15" s="95" t="s">
        <v>1055</v>
      </c>
      <c r="BY15" s="95" t="s">
        <v>1054</v>
      </c>
      <c r="BZ15" s="95" t="s">
        <v>1055</v>
      </c>
      <c r="CA15" s="95" t="s">
        <v>1055</v>
      </c>
      <c r="CB15" s="91" t="s">
        <v>1054</v>
      </c>
      <c r="CC15" s="94" t="s">
        <v>1055</v>
      </c>
      <c r="CD15" s="95" t="s">
        <v>1055</v>
      </c>
      <c r="CE15" s="94" t="s">
        <v>1054</v>
      </c>
      <c r="CF15" s="94" t="s">
        <v>1241</v>
      </c>
      <c r="CG15" s="94" t="s">
        <v>1242</v>
      </c>
      <c r="CH15" s="94" t="s">
        <v>1055</v>
      </c>
      <c r="CI15" s="94" t="s">
        <v>1243</v>
      </c>
      <c r="CJ15" s="91" t="s">
        <v>1054</v>
      </c>
    </row>
    <row r="16" spans="1:88" x14ac:dyDescent="0.2">
      <c r="A16" s="106" t="s">
        <v>1244</v>
      </c>
      <c r="B16" s="107">
        <v>2021</v>
      </c>
      <c r="C16" s="92" t="s">
        <v>1054</v>
      </c>
      <c r="D16" s="92" t="s">
        <v>1055</v>
      </c>
      <c r="E16" s="93" t="s">
        <v>1054</v>
      </c>
      <c r="F16" s="93" t="s">
        <v>1054</v>
      </c>
      <c r="G16" s="95" t="s">
        <v>1054</v>
      </c>
      <c r="H16" s="95" t="s">
        <v>1054</v>
      </c>
      <c r="I16" s="93" t="s">
        <v>1054</v>
      </c>
      <c r="J16" s="94" t="s">
        <v>1055</v>
      </c>
      <c r="K16" s="91" t="s">
        <v>1055</v>
      </c>
      <c r="L16" s="92" t="s">
        <v>1054</v>
      </c>
      <c r="M16" s="92" t="s">
        <v>1056</v>
      </c>
      <c r="N16" s="95" t="s">
        <v>1054</v>
      </c>
      <c r="O16" s="94" t="s">
        <v>1054</v>
      </c>
      <c r="P16" s="95" t="s">
        <v>1055</v>
      </c>
      <c r="Q16" s="91" t="s">
        <v>1054</v>
      </c>
      <c r="R16" s="94" t="s">
        <v>1054</v>
      </c>
      <c r="S16" s="95" t="s">
        <v>1054</v>
      </c>
      <c r="T16" s="95" t="s">
        <v>1055</v>
      </c>
      <c r="U16" s="95" t="s">
        <v>1055</v>
      </c>
      <c r="V16" s="92"/>
      <c r="W16" s="95" t="s">
        <v>1054</v>
      </c>
      <c r="X16" s="95"/>
      <c r="Y16" s="95" t="s">
        <v>1054</v>
      </c>
      <c r="Z16" s="95" t="s">
        <v>1054</v>
      </c>
      <c r="AA16" s="95" t="s">
        <v>1054</v>
      </c>
      <c r="AB16" s="95" t="s">
        <v>1054</v>
      </c>
      <c r="AC16" s="95" t="s">
        <v>1054</v>
      </c>
      <c r="AD16" s="95" t="s">
        <v>1054</v>
      </c>
      <c r="AE16" s="95" t="s">
        <v>1054</v>
      </c>
      <c r="AF16" s="95" t="s">
        <v>1054</v>
      </c>
      <c r="AG16" s="95" t="s">
        <v>1054</v>
      </c>
      <c r="AH16" s="95" t="s">
        <v>1054</v>
      </c>
      <c r="AI16" s="95" t="s">
        <v>1054</v>
      </c>
      <c r="AJ16" s="95" t="s">
        <v>1054</v>
      </c>
      <c r="AK16" s="95" t="s">
        <v>1054</v>
      </c>
      <c r="AL16" s="95" t="s">
        <v>1055</v>
      </c>
      <c r="AM16" s="95" t="s">
        <v>1055</v>
      </c>
      <c r="AN16" s="95" t="s">
        <v>1054</v>
      </c>
      <c r="AO16" s="95" t="s">
        <v>1054</v>
      </c>
      <c r="AP16" s="95" t="s">
        <v>1054</v>
      </c>
      <c r="AQ16" s="95" t="s">
        <v>1054</v>
      </c>
      <c r="AR16" s="91" t="s">
        <v>1054</v>
      </c>
      <c r="AS16" s="95" t="s">
        <v>1054</v>
      </c>
      <c r="AT16" s="94" t="s">
        <v>1054</v>
      </c>
      <c r="AU16" s="95" t="s">
        <v>1054</v>
      </c>
      <c r="AV16" s="95" t="s">
        <v>1055</v>
      </c>
      <c r="AW16" s="95" t="s">
        <v>1054</v>
      </c>
      <c r="AX16" s="95" t="s">
        <v>1054</v>
      </c>
      <c r="AY16" s="94" t="s">
        <v>1054</v>
      </c>
      <c r="AZ16" s="95" t="s">
        <v>1054</v>
      </c>
      <c r="BA16" s="95" t="s">
        <v>1054</v>
      </c>
      <c r="BB16" s="95" t="s">
        <v>1054</v>
      </c>
      <c r="BC16" s="91" t="s">
        <v>1054</v>
      </c>
      <c r="BD16" s="94" t="s">
        <v>1054</v>
      </c>
      <c r="BE16" s="95" t="s">
        <v>1054</v>
      </c>
      <c r="BF16" s="95" t="s">
        <v>1055</v>
      </c>
      <c r="BG16" s="91" t="s">
        <v>1054</v>
      </c>
      <c r="BH16" s="94" t="s">
        <v>1054</v>
      </c>
      <c r="BI16" s="95" t="s">
        <v>1054</v>
      </c>
      <c r="BJ16" s="95" t="s">
        <v>1054</v>
      </c>
      <c r="BK16" s="95" t="s">
        <v>1055</v>
      </c>
      <c r="BL16" s="91" t="s">
        <v>1055</v>
      </c>
      <c r="BM16" s="95" t="s">
        <v>1054</v>
      </c>
      <c r="BN16" s="94" t="s">
        <v>1054</v>
      </c>
      <c r="BO16" s="95" t="s">
        <v>1054</v>
      </c>
      <c r="BP16" s="95" t="s">
        <v>1054</v>
      </c>
      <c r="BQ16" s="95" t="s">
        <v>1054</v>
      </c>
      <c r="BR16" s="95" t="s">
        <v>1054</v>
      </c>
      <c r="BS16" s="91"/>
      <c r="BT16" s="95" t="s">
        <v>1055</v>
      </c>
      <c r="BU16" s="94" t="s">
        <v>1055</v>
      </c>
      <c r="BV16" s="95" t="s">
        <v>1054</v>
      </c>
      <c r="BW16" s="95" t="s">
        <v>1055</v>
      </c>
      <c r="BX16" s="95" t="s">
        <v>1055</v>
      </c>
      <c r="BY16" s="95" t="s">
        <v>1054</v>
      </c>
      <c r="BZ16" s="95" t="s">
        <v>1055</v>
      </c>
      <c r="CA16" s="95" t="s">
        <v>1055</v>
      </c>
      <c r="CB16" s="91" t="s">
        <v>1054</v>
      </c>
      <c r="CC16" s="94" t="s">
        <v>1055</v>
      </c>
      <c r="CD16" s="95" t="s">
        <v>1055</v>
      </c>
      <c r="CE16" s="94" t="s">
        <v>1054</v>
      </c>
      <c r="CF16" s="94" t="s">
        <v>1241</v>
      </c>
      <c r="CG16" s="94" t="s">
        <v>1242</v>
      </c>
      <c r="CH16" s="94" t="s">
        <v>1055</v>
      </c>
      <c r="CI16" s="94" t="s">
        <v>1243</v>
      </c>
      <c r="CJ16" s="91" t="s">
        <v>1054</v>
      </c>
    </row>
    <row r="17" spans="1:88" x14ac:dyDescent="0.2">
      <c r="A17" s="106" t="s">
        <v>1245</v>
      </c>
      <c r="B17" s="107">
        <v>2021</v>
      </c>
      <c r="C17" s="92" t="s">
        <v>1054</v>
      </c>
      <c r="D17" s="92" t="s">
        <v>1055</v>
      </c>
      <c r="E17" s="93" t="s">
        <v>1054</v>
      </c>
      <c r="F17" s="93" t="s">
        <v>1055</v>
      </c>
      <c r="G17" s="95" t="s">
        <v>1055</v>
      </c>
      <c r="H17" s="95" t="s">
        <v>1054</v>
      </c>
      <c r="I17" s="93" t="s">
        <v>1054</v>
      </c>
      <c r="J17" s="94" t="s">
        <v>1055</v>
      </c>
      <c r="K17" s="91" t="s">
        <v>1055</v>
      </c>
      <c r="L17" s="92" t="s">
        <v>1054</v>
      </c>
      <c r="M17" s="92" t="s">
        <v>1056</v>
      </c>
      <c r="N17" s="95" t="s">
        <v>1054</v>
      </c>
      <c r="O17" s="94" t="s">
        <v>1055</v>
      </c>
      <c r="P17" s="95" t="s">
        <v>1055</v>
      </c>
      <c r="Q17" s="91" t="s">
        <v>1055</v>
      </c>
      <c r="R17" s="94" t="s">
        <v>1054</v>
      </c>
      <c r="S17" s="95" t="s">
        <v>1054</v>
      </c>
      <c r="T17" s="95" t="s">
        <v>1055</v>
      </c>
      <c r="U17" s="95" t="s">
        <v>1055</v>
      </c>
      <c r="V17" s="95"/>
      <c r="W17" s="95" t="s">
        <v>1055</v>
      </c>
      <c r="X17" s="95"/>
      <c r="Y17" s="95" t="s">
        <v>1055</v>
      </c>
      <c r="Z17" s="95" t="s">
        <v>1055</v>
      </c>
      <c r="AA17" s="95" t="s">
        <v>1055</v>
      </c>
      <c r="AB17" s="95" t="s">
        <v>1054</v>
      </c>
      <c r="AC17" s="95" t="s">
        <v>1055</v>
      </c>
      <c r="AD17" s="95" t="s">
        <v>1054</v>
      </c>
      <c r="AE17" s="95" t="s">
        <v>1055</v>
      </c>
      <c r="AF17" s="95" t="s">
        <v>1055</v>
      </c>
      <c r="AG17" s="95" t="s">
        <v>1055</v>
      </c>
      <c r="AH17" s="95" t="s">
        <v>1054</v>
      </c>
      <c r="AI17" s="95" t="s">
        <v>1055</v>
      </c>
      <c r="AJ17" s="95" t="s">
        <v>1055</v>
      </c>
      <c r="AK17" s="95" t="s">
        <v>1055</v>
      </c>
      <c r="AL17" s="95" t="s">
        <v>1055</v>
      </c>
      <c r="AM17" s="95" t="s">
        <v>1055</v>
      </c>
      <c r="AN17" s="95" t="s">
        <v>1054</v>
      </c>
      <c r="AO17" s="95" t="s">
        <v>1055</v>
      </c>
      <c r="AP17" s="95" t="s">
        <v>1055</v>
      </c>
      <c r="AQ17" s="95" t="s">
        <v>1055</v>
      </c>
      <c r="AR17" s="91" t="s">
        <v>1055</v>
      </c>
      <c r="AS17" s="95" t="s">
        <v>1054</v>
      </c>
      <c r="AT17" s="94" t="s">
        <v>1055</v>
      </c>
      <c r="AU17" s="95" t="s">
        <v>1054</v>
      </c>
      <c r="AV17" s="95" t="s">
        <v>1054</v>
      </c>
      <c r="AW17" s="95" t="s">
        <v>1055</v>
      </c>
      <c r="AX17" s="95" t="s">
        <v>1054</v>
      </c>
      <c r="AY17" s="94" t="s">
        <v>1054</v>
      </c>
      <c r="AZ17" s="95" t="s">
        <v>1055</v>
      </c>
      <c r="BA17" s="95" t="s">
        <v>1054</v>
      </c>
      <c r="BB17" s="95" t="s">
        <v>1055</v>
      </c>
      <c r="BC17" s="91" t="s">
        <v>1054</v>
      </c>
      <c r="BD17" s="94" t="s">
        <v>1054</v>
      </c>
      <c r="BE17" s="95" t="s">
        <v>1054</v>
      </c>
      <c r="BF17" s="95" t="s">
        <v>1055</v>
      </c>
      <c r="BG17" s="91" t="s">
        <v>1054</v>
      </c>
      <c r="BH17" s="94" t="s">
        <v>1054</v>
      </c>
      <c r="BI17" s="95" t="s">
        <v>1054</v>
      </c>
      <c r="BJ17" s="95" t="s">
        <v>1054</v>
      </c>
      <c r="BK17" s="95" t="s">
        <v>1054</v>
      </c>
      <c r="BL17" s="91" t="s">
        <v>1055</v>
      </c>
      <c r="BM17" s="95" t="s">
        <v>1054</v>
      </c>
      <c r="BN17" s="94" t="s">
        <v>1054</v>
      </c>
      <c r="BO17" s="95" t="s">
        <v>1055</v>
      </c>
      <c r="BP17" s="95" t="s">
        <v>1055</v>
      </c>
      <c r="BQ17" s="95" t="s">
        <v>1054</v>
      </c>
      <c r="BR17" s="95" t="s">
        <v>1055</v>
      </c>
      <c r="BS17" s="91"/>
      <c r="BT17" s="95" t="s">
        <v>1055</v>
      </c>
      <c r="BU17" s="94" t="s">
        <v>1055</v>
      </c>
      <c r="BV17" s="95" t="s">
        <v>1055</v>
      </c>
      <c r="BW17" s="95" t="s">
        <v>1055</v>
      </c>
      <c r="BX17" s="95" t="s">
        <v>1055</v>
      </c>
      <c r="BY17" s="95" t="s">
        <v>1054</v>
      </c>
      <c r="BZ17" s="95" t="s">
        <v>1055</v>
      </c>
      <c r="CA17" s="95" t="s">
        <v>1055</v>
      </c>
      <c r="CB17" s="91" t="s">
        <v>1054</v>
      </c>
      <c r="CC17" s="94" t="s">
        <v>1055</v>
      </c>
      <c r="CD17" s="95" t="s">
        <v>1055</v>
      </c>
      <c r="CE17" s="94" t="s">
        <v>1054</v>
      </c>
      <c r="CF17" s="94" t="s">
        <v>1246</v>
      </c>
      <c r="CG17" s="94" t="s">
        <v>1247</v>
      </c>
      <c r="CH17" s="94" t="s">
        <v>1248</v>
      </c>
      <c r="CI17" s="94" t="s">
        <v>1055</v>
      </c>
      <c r="CJ17" s="91" t="s">
        <v>1054</v>
      </c>
    </row>
    <row r="18" spans="1:88" x14ac:dyDescent="0.2">
      <c r="A18" s="106" t="s">
        <v>1249</v>
      </c>
      <c r="B18" s="107">
        <v>2022</v>
      </c>
      <c r="C18" s="92" t="s">
        <v>1054</v>
      </c>
      <c r="D18" s="92" t="s">
        <v>1054</v>
      </c>
      <c r="E18" s="93" t="s">
        <v>1055</v>
      </c>
      <c r="F18" s="93" t="s">
        <v>1055</v>
      </c>
      <c r="G18" s="95" t="s">
        <v>1055</v>
      </c>
      <c r="H18" s="95" t="s">
        <v>1055</v>
      </c>
      <c r="I18" s="93" t="s">
        <v>1055</v>
      </c>
      <c r="J18" s="94" t="s">
        <v>1055</v>
      </c>
      <c r="K18" s="91" t="s">
        <v>1055</v>
      </c>
      <c r="L18" s="92" t="s">
        <v>1058</v>
      </c>
      <c r="M18" s="92" t="s">
        <v>1056</v>
      </c>
      <c r="N18" s="95" t="s">
        <v>1054</v>
      </c>
      <c r="O18" s="94" t="s">
        <v>1055</v>
      </c>
      <c r="P18" s="95" t="s">
        <v>1055</v>
      </c>
      <c r="Q18" s="91" t="s">
        <v>1055</v>
      </c>
      <c r="R18" s="94" t="s">
        <v>1054</v>
      </c>
      <c r="S18" s="95" t="s">
        <v>1054</v>
      </c>
      <c r="T18" s="95" t="s">
        <v>1055</v>
      </c>
      <c r="U18" s="95" t="s">
        <v>1055</v>
      </c>
      <c r="V18" s="95"/>
      <c r="W18" s="95" t="s">
        <v>1055</v>
      </c>
      <c r="X18" s="95"/>
      <c r="Y18" s="95" t="s">
        <v>1055</v>
      </c>
      <c r="Z18" s="95" t="s">
        <v>1055</v>
      </c>
      <c r="AA18" s="95" t="s">
        <v>1055</v>
      </c>
      <c r="AB18" s="95" t="s">
        <v>1054</v>
      </c>
      <c r="AC18" s="95" t="s">
        <v>1055</v>
      </c>
      <c r="AD18" s="95" t="s">
        <v>1055</v>
      </c>
      <c r="AE18" s="95" t="s">
        <v>1055</v>
      </c>
      <c r="AF18" s="95" t="s">
        <v>1055</v>
      </c>
      <c r="AG18" s="95" t="s">
        <v>1055</v>
      </c>
      <c r="AH18" s="95" t="s">
        <v>1055</v>
      </c>
      <c r="AI18" s="95" t="s">
        <v>1055</v>
      </c>
      <c r="AJ18" s="95" t="s">
        <v>1055</v>
      </c>
      <c r="AK18" s="95" t="s">
        <v>1055</v>
      </c>
      <c r="AL18" s="95" t="s">
        <v>1055</v>
      </c>
      <c r="AM18" s="95" t="s">
        <v>1055</v>
      </c>
      <c r="AN18" s="95" t="s">
        <v>1055</v>
      </c>
      <c r="AO18" s="95" t="s">
        <v>1055</v>
      </c>
      <c r="AP18" s="95" t="s">
        <v>1055</v>
      </c>
      <c r="AQ18" s="95" t="s">
        <v>1055</v>
      </c>
      <c r="AR18" s="91" t="s">
        <v>1055</v>
      </c>
      <c r="AS18" s="95" t="s">
        <v>1055</v>
      </c>
      <c r="AT18" s="94" t="s">
        <v>1055</v>
      </c>
      <c r="AU18" s="95" t="s">
        <v>1055</v>
      </c>
      <c r="AV18" s="95" t="s">
        <v>1055</v>
      </c>
      <c r="AW18" s="95" t="s">
        <v>1055</v>
      </c>
      <c r="AX18" s="95" t="s">
        <v>1055</v>
      </c>
      <c r="AY18" s="94" t="s">
        <v>1055</v>
      </c>
      <c r="AZ18" s="95" t="s">
        <v>1055</v>
      </c>
      <c r="BA18" s="95" t="s">
        <v>1055</v>
      </c>
      <c r="BB18" s="95" t="s">
        <v>1055</v>
      </c>
      <c r="BC18" s="91" t="s">
        <v>1055</v>
      </c>
      <c r="BD18" s="94" t="s">
        <v>1055</v>
      </c>
      <c r="BE18" s="95" t="s">
        <v>1055</v>
      </c>
      <c r="BF18" s="95" t="s">
        <v>1055</v>
      </c>
      <c r="BG18" s="91" t="s">
        <v>1055</v>
      </c>
      <c r="BH18" s="94" t="s">
        <v>1055</v>
      </c>
      <c r="BI18" s="95" t="s">
        <v>1055</v>
      </c>
      <c r="BJ18" s="95" t="s">
        <v>1055</v>
      </c>
      <c r="BK18" s="95" t="s">
        <v>1055</v>
      </c>
      <c r="BL18" s="91" t="s">
        <v>1055</v>
      </c>
      <c r="BM18" s="95" t="s">
        <v>1055</v>
      </c>
      <c r="BN18" s="94" t="s">
        <v>1055</v>
      </c>
      <c r="BO18" s="95" t="s">
        <v>1055</v>
      </c>
      <c r="BP18" s="95" t="s">
        <v>1055</v>
      </c>
      <c r="BQ18" s="95" t="s">
        <v>1055</v>
      </c>
      <c r="BR18" s="95" t="s">
        <v>1055</v>
      </c>
      <c r="BS18" s="91"/>
      <c r="BT18" s="95" t="s">
        <v>1055</v>
      </c>
      <c r="BU18" s="94" t="s">
        <v>1055</v>
      </c>
      <c r="BV18" s="95" t="s">
        <v>1055</v>
      </c>
      <c r="BW18" s="95" t="s">
        <v>1055</v>
      </c>
      <c r="BX18" s="95" t="s">
        <v>1055</v>
      </c>
      <c r="BY18" s="95" t="s">
        <v>1055</v>
      </c>
      <c r="BZ18" s="95" t="s">
        <v>1055</v>
      </c>
      <c r="CA18" s="95" t="s">
        <v>1055</v>
      </c>
      <c r="CB18" s="91" t="s">
        <v>1055</v>
      </c>
      <c r="CC18" s="94" t="s">
        <v>1055</v>
      </c>
      <c r="CD18" s="95" t="s">
        <v>1055</v>
      </c>
      <c r="CE18" s="94" t="s">
        <v>1054</v>
      </c>
      <c r="CF18" s="94" t="s">
        <v>1055</v>
      </c>
      <c r="CG18" s="94" t="s">
        <v>1247</v>
      </c>
      <c r="CH18" s="94" t="s">
        <v>1055</v>
      </c>
      <c r="CI18" s="94" t="s">
        <v>1055</v>
      </c>
      <c r="CJ18" s="91" t="s">
        <v>1054</v>
      </c>
    </row>
    <row r="19" spans="1:88" x14ac:dyDescent="0.2">
      <c r="A19" s="106" t="s">
        <v>1250</v>
      </c>
      <c r="B19" s="107">
        <v>2022</v>
      </c>
      <c r="C19" s="92" t="s">
        <v>1054</v>
      </c>
      <c r="D19" s="92" t="s">
        <v>1054</v>
      </c>
      <c r="E19" s="93" t="s">
        <v>1055</v>
      </c>
      <c r="F19" s="93" t="s">
        <v>1055</v>
      </c>
      <c r="G19" s="95" t="s">
        <v>1054</v>
      </c>
      <c r="H19" s="95" t="s">
        <v>1054</v>
      </c>
      <c r="I19" s="93" t="s">
        <v>1055</v>
      </c>
      <c r="J19" s="94" t="s">
        <v>1055</v>
      </c>
      <c r="K19" s="91" t="s">
        <v>1055</v>
      </c>
      <c r="L19" s="92" t="s">
        <v>1058</v>
      </c>
      <c r="M19" s="92" t="s">
        <v>1056</v>
      </c>
      <c r="N19" s="95" t="s">
        <v>1055</v>
      </c>
      <c r="O19" s="94" t="s">
        <v>1055</v>
      </c>
      <c r="P19" s="95" t="s">
        <v>1055</v>
      </c>
      <c r="Q19" s="91" t="s">
        <v>1055</v>
      </c>
      <c r="R19" s="94" t="s">
        <v>1054</v>
      </c>
      <c r="S19" s="95" t="s">
        <v>1054</v>
      </c>
      <c r="T19" s="95" t="s">
        <v>1055</v>
      </c>
      <c r="U19" s="95" t="s">
        <v>1055</v>
      </c>
      <c r="V19" s="95"/>
      <c r="W19" s="95" t="s">
        <v>1055</v>
      </c>
      <c r="X19" s="95"/>
      <c r="Y19" s="95" t="s">
        <v>1055</v>
      </c>
      <c r="Z19" s="95" t="s">
        <v>1055</v>
      </c>
      <c r="AA19" s="95" t="s">
        <v>1055</v>
      </c>
      <c r="AB19" s="95" t="s">
        <v>1055</v>
      </c>
      <c r="AC19" s="95" t="s">
        <v>1055</v>
      </c>
      <c r="AD19" s="95" t="s">
        <v>1054</v>
      </c>
      <c r="AE19" s="95" t="s">
        <v>1055</v>
      </c>
      <c r="AF19" s="95" t="s">
        <v>1054</v>
      </c>
      <c r="AG19" s="95" t="s">
        <v>1055</v>
      </c>
      <c r="AH19" s="95" t="s">
        <v>1054</v>
      </c>
      <c r="AI19" s="95" t="s">
        <v>1055</v>
      </c>
      <c r="AJ19" s="95" t="s">
        <v>1054</v>
      </c>
      <c r="AK19" s="95" t="s">
        <v>1055</v>
      </c>
      <c r="AL19" s="95" t="s">
        <v>1055</v>
      </c>
      <c r="AM19" s="95" t="s">
        <v>1055</v>
      </c>
      <c r="AN19" s="95" t="s">
        <v>1054</v>
      </c>
      <c r="AO19" s="95" t="s">
        <v>1055</v>
      </c>
      <c r="AP19" s="95" t="s">
        <v>1055</v>
      </c>
      <c r="AQ19" s="95" t="s">
        <v>1055</v>
      </c>
      <c r="AR19" s="91" t="s">
        <v>1055</v>
      </c>
      <c r="AS19" s="95" t="s">
        <v>1055</v>
      </c>
      <c r="AT19" s="94" t="s">
        <v>1055</v>
      </c>
      <c r="AU19" s="95" t="s">
        <v>1055</v>
      </c>
      <c r="AV19" s="95" t="s">
        <v>1055</v>
      </c>
      <c r="AW19" s="95" t="s">
        <v>1055</v>
      </c>
      <c r="AX19" s="95" t="s">
        <v>1055</v>
      </c>
      <c r="AY19" s="94" t="s">
        <v>1055</v>
      </c>
      <c r="AZ19" s="95" t="s">
        <v>1055</v>
      </c>
      <c r="BA19" s="95" t="s">
        <v>1055</v>
      </c>
      <c r="BB19" s="95" t="s">
        <v>1055</v>
      </c>
      <c r="BC19" s="91" t="s">
        <v>1055</v>
      </c>
      <c r="BD19" s="94" t="s">
        <v>1054</v>
      </c>
      <c r="BE19" s="95" t="s">
        <v>1054</v>
      </c>
      <c r="BF19" s="95" t="s">
        <v>1055</v>
      </c>
      <c r="BG19" s="91" t="s">
        <v>1054</v>
      </c>
      <c r="BH19" s="94" t="s">
        <v>1055</v>
      </c>
      <c r="BI19" s="95" t="s">
        <v>1055</v>
      </c>
      <c r="BJ19" s="95" t="s">
        <v>1055</v>
      </c>
      <c r="BK19" s="95" t="s">
        <v>1055</v>
      </c>
      <c r="BL19" s="91" t="s">
        <v>1055</v>
      </c>
      <c r="BM19" s="95" t="s">
        <v>1055</v>
      </c>
      <c r="BN19" s="94" t="s">
        <v>1055</v>
      </c>
      <c r="BO19" s="95" t="s">
        <v>1055</v>
      </c>
      <c r="BP19" s="95" t="s">
        <v>1055</v>
      </c>
      <c r="BQ19" s="95" t="s">
        <v>1055</v>
      </c>
      <c r="BR19" s="95" t="s">
        <v>1055</v>
      </c>
      <c r="BS19" s="91"/>
      <c r="BT19" s="95" t="s">
        <v>1055</v>
      </c>
      <c r="BU19" s="94" t="s">
        <v>1055</v>
      </c>
      <c r="BV19" s="95" t="s">
        <v>1055</v>
      </c>
      <c r="BW19" s="95" t="s">
        <v>1055</v>
      </c>
      <c r="BX19" s="95" t="s">
        <v>1055</v>
      </c>
      <c r="BY19" s="95" t="s">
        <v>1055</v>
      </c>
      <c r="BZ19" s="95" t="s">
        <v>1055</v>
      </c>
      <c r="CA19" s="95" t="s">
        <v>1055</v>
      </c>
      <c r="CB19" s="91" t="s">
        <v>1055</v>
      </c>
      <c r="CC19" s="94" t="s">
        <v>1055</v>
      </c>
      <c r="CD19" s="95" t="s">
        <v>1055</v>
      </c>
      <c r="CE19" s="94" t="s">
        <v>1055</v>
      </c>
      <c r="CF19" s="94" t="s">
        <v>1055</v>
      </c>
      <c r="CG19" s="94" t="s">
        <v>1055</v>
      </c>
      <c r="CH19" s="94" t="s">
        <v>1055</v>
      </c>
      <c r="CI19" s="94" t="s">
        <v>1055</v>
      </c>
      <c r="CJ19" s="91" t="s">
        <v>1055</v>
      </c>
    </row>
    <row r="20" spans="1:88" x14ac:dyDescent="0.2">
      <c r="A20" s="106" t="s">
        <v>1251</v>
      </c>
      <c r="B20" s="107">
        <v>2021</v>
      </c>
      <c r="C20" s="92" t="s">
        <v>1054</v>
      </c>
      <c r="D20" s="92" t="s">
        <v>1054</v>
      </c>
      <c r="E20" s="93" t="s">
        <v>1055</v>
      </c>
      <c r="F20" s="93" t="s">
        <v>1055</v>
      </c>
      <c r="G20" s="95" t="s">
        <v>1054</v>
      </c>
      <c r="H20" s="95" t="s">
        <v>1055</v>
      </c>
      <c r="I20" s="93" t="s">
        <v>1055</v>
      </c>
      <c r="J20" s="94" t="s">
        <v>1055</v>
      </c>
      <c r="K20" s="91" t="s">
        <v>1055</v>
      </c>
      <c r="L20" s="92" t="s">
        <v>1058</v>
      </c>
      <c r="M20" s="92" t="s">
        <v>1056</v>
      </c>
      <c r="N20" s="95" t="s">
        <v>1055</v>
      </c>
      <c r="O20" s="94" t="s">
        <v>1055</v>
      </c>
      <c r="P20" s="95" t="s">
        <v>1055</v>
      </c>
      <c r="Q20" s="91" t="s">
        <v>1055</v>
      </c>
      <c r="R20" s="94" t="s">
        <v>1054</v>
      </c>
      <c r="S20" s="95" t="s">
        <v>1054</v>
      </c>
      <c r="T20" s="95" t="s">
        <v>1055</v>
      </c>
      <c r="U20" s="95" t="s">
        <v>1055</v>
      </c>
      <c r="V20" s="95"/>
      <c r="W20" s="95" t="s">
        <v>1054</v>
      </c>
      <c r="X20" s="95"/>
      <c r="Y20" s="95" t="s">
        <v>1055</v>
      </c>
      <c r="Z20" s="95" t="s">
        <v>1055</v>
      </c>
      <c r="AA20" s="95" t="s">
        <v>1055</v>
      </c>
      <c r="AB20" s="95" t="s">
        <v>1055</v>
      </c>
      <c r="AC20" s="95" t="s">
        <v>1055</v>
      </c>
      <c r="AD20" s="95" t="s">
        <v>1054</v>
      </c>
      <c r="AE20" s="95" t="s">
        <v>1055</v>
      </c>
      <c r="AF20" s="95" t="s">
        <v>1055</v>
      </c>
      <c r="AG20" s="95" t="s">
        <v>1055</v>
      </c>
      <c r="AH20" s="95" t="s">
        <v>1054</v>
      </c>
      <c r="AI20" s="95" t="s">
        <v>1054</v>
      </c>
      <c r="AJ20" s="95" t="s">
        <v>1055</v>
      </c>
      <c r="AK20" s="95" t="s">
        <v>1055</v>
      </c>
      <c r="AL20" s="95" t="s">
        <v>1055</v>
      </c>
      <c r="AM20" s="95" t="s">
        <v>1055</v>
      </c>
      <c r="AN20" s="95" t="s">
        <v>1055</v>
      </c>
      <c r="AO20" s="95" t="s">
        <v>1055</v>
      </c>
      <c r="AP20" s="95" t="s">
        <v>1055</v>
      </c>
      <c r="AQ20" s="95" t="s">
        <v>1055</v>
      </c>
      <c r="AR20" s="91" t="s">
        <v>1055</v>
      </c>
      <c r="AS20" s="95" t="s">
        <v>1054</v>
      </c>
      <c r="AT20" s="94" t="s">
        <v>1055</v>
      </c>
      <c r="AU20" s="95" t="s">
        <v>1055</v>
      </c>
      <c r="AV20" s="95" t="s">
        <v>1055</v>
      </c>
      <c r="AW20" s="95" t="s">
        <v>1055</v>
      </c>
      <c r="AX20" s="95" t="s">
        <v>1055</v>
      </c>
      <c r="AY20" s="94" t="s">
        <v>1055</v>
      </c>
      <c r="AZ20" s="95" t="s">
        <v>1055</v>
      </c>
      <c r="BA20" s="95" t="s">
        <v>1055</v>
      </c>
      <c r="BB20" s="95" t="s">
        <v>1054</v>
      </c>
      <c r="BC20" s="91" t="s">
        <v>1054</v>
      </c>
      <c r="BD20" s="94" t="s">
        <v>1055</v>
      </c>
      <c r="BE20" s="95" t="s">
        <v>1055</v>
      </c>
      <c r="BF20" s="95" t="s">
        <v>1055</v>
      </c>
      <c r="BG20" s="91" t="s">
        <v>1055</v>
      </c>
      <c r="BH20" s="94" t="s">
        <v>1055</v>
      </c>
      <c r="BI20" s="95" t="s">
        <v>1055</v>
      </c>
      <c r="BJ20" s="95" t="s">
        <v>1055</v>
      </c>
      <c r="BK20" s="95" t="s">
        <v>1055</v>
      </c>
      <c r="BL20" s="91" t="s">
        <v>1055</v>
      </c>
      <c r="BM20" s="95" t="s">
        <v>1055</v>
      </c>
      <c r="BN20" s="94" t="s">
        <v>1055</v>
      </c>
      <c r="BO20" s="95" t="s">
        <v>1055</v>
      </c>
      <c r="BP20" s="95" t="s">
        <v>1055</v>
      </c>
      <c r="BQ20" s="95" t="s">
        <v>1055</v>
      </c>
      <c r="BR20" s="95" t="s">
        <v>1055</v>
      </c>
      <c r="BS20" s="97"/>
      <c r="BT20" s="95" t="s">
        <v>1055</v>
      </c>
      <c r="BU20" s="94" t="s">
        <v>1055</v>
      </c>
      <c r="BV20" s="95" t="s">
        <v>1055</v>
      </c>
      <c r="BW20" s="95" t="s">
        <v>1055</v>
      </c>
      <c r="BX20" s="95" t="s">
        <v>1055</v>
      </c>
      <c r="BY20" s="95" t="s">
        <v>1054</v>
      </c>
      <c r="BZ20" s="95" t="s">
        <v>1055</v>
      </c>
      <c r="CA20" s="95" t="s">
        <v>1055</v>
      </c>
      <c r="CB20" s="91" t="s">
        <v>1054</v>
      </c>
      <c r="CC20" s="94" t="s">
        <v>1055</v>
      </c>
      <c r="CD20" s="95" t="s">
        <v>1055</v>
      </c>
      <c r="CE20" s="94" t="s">
        <v>1055</v>
      </c>
      <c r="CF20" s="94" t="s">
        <v>1055</v>
      </c>
      <c r="CG20" s="94" t="s">
        <v>1055</v>
      </c>
      <c r="CH20" s="94" t="s">
        <v>1055</v>
      </c>
      <c r="CI20" s="94" t="s">
        <v>1055</v>
      </c>
      <c r="CJ20" s="91" t="s">
        <v>1055</v>
      </c>
    </row>
    <row r="21" spans="1:88" x14ac:dyDescent="0.2">
      <c r="A21" s="106" t="s">
        <v>1252</v>
      </c>
      <c r="B21" s="107">
        <v>2020</v>
      </c>
      <c r="C21" s="92" t="s">
        <v>1054</v>
      </c>
      <c r="D21" s="92" t="s">
        <v>1054</v>
      </c>
      <c r="E21" s="93" t="s">
        <v>1055</v>
      </c>
      <c r="F21" s="93" t="s">
        <v>1055</v>
      </c>
      <c r="G21" s="95" t="s">
        <v>1054</v>
      </c>
      <c r="H21" s="95" t="s">
        <v>1054</v>
      </c>
      <c r="I21" s="93" t="s">
        <v>1055</v>
      </c>
      <c r="J21" s="94" t="s">
        <v>1055</v>
      </c>
      <c r="K21" s="91" t="s">
        <v>1055</v>
      </c>
      <c r="L21" s="92" t="s">
        <v>1058</v>
      </c>
      <c r="M21" s="92" t="s">
        <v>1056</v>
      </c>
      <c r="N21" s="95" t="s">
        <v>1054</v>
      </c>
      <c r="O21" s="94" t="s">
        <v>1054</v>
      </c>
      <c r="P21" s="95" t="s">
        <v>1055</v>
      </c>
      <c r="Q21" s="91" t="s">
        <v>1054</v>
      </c>
      <c r="R21" s="94" t="s">
        <v>1054</v>
      </c>
      <c r="S21" s="95" t="s">
        <v>1054</v>
      </c>
      <c r="T21" s="95" t="s">
        <v>1055</v>
      </c>
      <c r="U21" s="95" t="s">
        <v>1055</v>
      </c>
      <c r="V21" s="95"/>
      <c r="W21" s="95" t="s">
        <v>1055</v>
      </c>
      <c r="X21" s="95"/>
      <c r="Y21" s="95" t="s">
        <v>1055</v>
      </c>
      <c r="Z21" s="95" t="s">
        <v>1055</v>
      </c>
      <c r="AA21" s="95" t="s">
        <v>1055</v>
      </c>
      <c r="AB21" s="95" t="s">
        <v>1054</v>
      </c>
      <c r="AC21" s="95" t="s">
        <v>1055</v>
      </c>
      <c r="AD21" s="95" t="s">
        <v>1055</v>
      </c>
      <c r="AE21" s="95" t="s">
        <v>1055</v>
      </c>
      <c r="AF21" s="95" t="s">
        <v>1055</v>
      </c>
      <c r="AG21" s="95" t="s">
        <v>1055</v>
      </c>
      <c r="AH21" s="95" t="s">
        <v>1054</v>
      </c>
      <c r="AI21" s="95" t="s">
        <v>1055</v>
      </c>
      <c r="AJ21" s="95" t="s">
        <v>1055</v>
      </c>
      <c r="AK21" s="95" t="s">
        <v>1055</v>
      </c>
      <c r="AL21" s="95" t="s">
        <v>1055</v>
      </c>
      <c r="AM21" s="95" t="s">
        <v>1055</v>
      </c>
      <c r="AN21" s="95" t="s">
        <v>1055</v>
      </c>
      <c r="AO21" s="95" t="s">
        <v>1055</v>
      </c>
      <c r="AP21" s="95" t="s">
        <v>1055</v>
      </c>
      <c r="AQ21" s="95" t="s">
        <v>1055</v>
      </c>
      <c r="AR21" s="91" t="s">
        <v>1055</v>
      </c>
      <c r="AS21" s="95" t="s">
        <v>1054</v>
      </c>
      <c r="AT21" s="94" t="s">
        <v>1054</v>
      </c>
      <c r="AU21" s="95" t="s">
        <v>1055</v>
      </c>
      <c r="AV21" s="95" t="s">
        <v>1055</v>
      </c>
      <c r="AW21" s="95" t="s">
        <v>1055</v>
      </c>
      <c r="AX21" s="95" t="s">
        <v>1054</v>
      </c>
      <c r="AY21" s="94" t="s">
        <v>1055</v>
      </c>
      <c r="AZ21" s="95" t="s">
        <v>1055</v>
      </c>
      <c r="BA21" s="95" t="s">
        <v>1055</v>
      </c>
      <c r="BB21" s="95" t="s">
        <v>1055</v>
      </c>
      <c r="BC21" s="91" t="s">
        <v>1055</v>
      </c>
      <c r="BD21" s="94" t="s">
        <v>1054</v>
      </c>
      <c r="BE21" s="95" t="s">
        <v>1054</v>
      </c>
      <c r="BF21" s="95" t="s">
        <v>1055</v>
      </c>
      <c r="BG21" s="91" t="s">
        <v>1054</v>
      </c>
      <c r="BH21" s="94" t="s">
        <v>1054</v>
      </c>
      <c r="BI21" s="95" t="s">
        <v>1054</v>
      </c>
      <c r="BJ21" s="95" t="s">
        <v>1055</v>
      </c>
      <c r="BK21" s="95" t="s">
        <v>1055</v>
      </c>
      <c r="BL21" s="91" t="s">
        <v>1055</v>
      </c>
      <c r="BM21" s="95" t="s">
        <v>1055</v>
      </c>
      <c r="BN21" s="94" t="s">
        <v>1055</v>
      </c>
      <c r="BO21" s="95" t="s">
        <v>1055</v>
      </c>
      <c r="BP21" s="95" t="s">
        <v>1055</v>
      </c>
      <c r="BQ21" s="95" t="s">
        <v>1055</v>
      </c>
      <c r="BR21" s="95" t="s">
        <v>1055</v>
      </c>
      <c r="BS21" s="97"/>
      <c r="BT21" s="95" t="s">
        <v>1055</v>
      </c>
      <c r="BU21" s="94" t="s">
        <v>1055</v>
      </c>
      <c r="BV21" s="95" t="s">
        <v>1055</v>
      </c>
      <c r="BW21" s="95" t="s">
        <v>1055</v>
      </c>
      <c r="BX21" s="95" t="s">
        <v>1055</v>
      </c>
      <c r="BY21" s="95" t="s">
        <v>1054</v>
      </c>
      <c r="BZ21" s="95" t="s">
        <v>1055</v>
      </c>
      <c r="CA21" s="95" t="s">
        <v>1055</v>
      </c>
      <c r="CB21" s="91" t="s">
        <v>1054</v>
      </c>
      <c r="CC21" s="94" t="s">
        <v>1055</v>
      </c>
      <c r="CD21" s="95" t="s">
        <v>1055</v>
      </c>
      <c r="CE21" s="94" t="s">
        <v>1055</v>
      </c>
      <c r="CF21" s="94" t="s">
        <v>1055</v>
      </c>
      <c r="CG21" s="94" t="s">
        <v>1055</v>
      </c>
      <c r="CH21" s="94" t="s">
        <v>1055</v>
      </c>
      <c r="CI21" s="94" t="s">
        <v>1055</v>
      </c>
      <c r="CJ21" s="91" t="s">
        <v>1055</v>
      </c>
    </row>
    <row r="22" spans="1:88" x14ac:dyDescent="0.2">
      <c r="A22" s="106" t="s">
        <v>1253</v>
      </c>
      <c r="B22" s="107">
        <v>2021</v>
      </c>
      <c r="C22" s="92" t="s">
        <v>1054</v>
      </c>
      <c r="D22" s="92" t="s">
        <v>1055</v>
      </c>
      <c r="E22" s="93" t="s">
        <v>1054</v>
      </c>
      <c r="F22" s="93" t="s">
        <v>1055</v>
      </c>
      <c r="G22" s="95" t="s">
        <v>1054</v>
      </c>
      <c r="H22" s="95" t="s">
        <v>1054</v>
      </c>
      <c r="I22" s="93" t="s">
        <v>1054</v>
      </c>
      <c r="J22" s="94" t="s">
        <v>1055</v>
      </c>
      <c r="K22" s="91" t="s">
        <v>1055</v>
      </c>
      <c r="L22" s="92" t="s">
        <v>1058</v>
      </c>
      <c r="M22" s="92" t="s">
        <v>1056</v>
      </c>
      <c r="N22" s="95" t="s">
        <v>1054</v>
      </c>
      <c r="O22" s="94" t="s">
        <v>1054</v>
      </c>
      <c r="P22" s="95" t="s">
        <v>1055</v>
      </c>
      <c r="Q22" s="91" t="s">
        <v>1054</v>
      </c>
      <c r="R22" s="94" t="s">
        <v>1054</v>
      </c>
      <c r="S22" s="95" t="s">
        <v>1054</v>
      </c>
      <c r="T22" s="95" t="s">
        <v>1055</v>
      </c>
      <c r="U22" s="95" t="s">
        <v>1055</v>
      </c>
      <c r="V22" s="95"/>
      <c r="W22" s="95" t="s">
        <v>1055</v>
      </c>
      <c r="X22" s="95"/>
      <c r="Y22" s="95" t="s">
        <v>1055</v>
      </c>
      <c r="Z22" s="95" t="s">
        <v>1055</v>
      </c>
      <c r="AA22" s="95" t="s">
        <v>1055</v>
      </c>
      <c r="AB22" s="95" t="s">
        <v>1054</v>
      </c>
      <c r="AC22" s="95" t="s">
        <v>1055</v>
      </c>
      <c r="AD22" s="95" t="s">
        <v>1054</v>
      </c>
      <c r="AE22" s="95" t="s">
        <v>1055</v>
      </c>
      <c r="AF22" s="95" t="s">
        <v>1055</v>
      </c>
      <c r="AG22" s="95" t="s">
        <v>1055</v>
      </c>
      <c r="AH22" s="95" t="s">
        <v>1054</v>
      </c>
      <c r="AI22" s="95" t="s">
        <v>1055</v>
      </c>
      <c r="AJ22" s="95" t="s">
        <v>1055</v>
      </c>
      <c r="AK22" s="95" t="s">
        <v>1055</v>
      </c>
      <c r="AL22" s="95" t="s">
        <v>1055</v>
      </c>
      <c r="AM22" s="95" t="s">
        <v>1055</v>
      </c>
      <c r="AN22" s="95" t="s">
        <v>1055</v>
      </c>
      <c r="AO22" s="95" t="s">
        <v>1055</v>
      </c>
      <c r="AP22" s="95" t="s">
        <v>1055</v>
      </c>
      <c r="AQ22" s="95" t="s">
        <v>1055</v>
      </c>
      <c r="AR22" s="91" t="s">
        <v>1055</v>
      </c>
      <c r="AS22" s="95" t="s">
        <v>1054</v>
      </c>
      <c r="AT22" s="94" t="s">
        <v>1054</v>
      </c>
      <c r="AU22" s="95" t="s">
        <v>1055</v>
      </c>
      <c r="AV22" s="95" t="s">
        <v>1055</v>
      </c>
      <c r="AW22" s="95" t="s">
        <v>1055</v>
      </c>
      <c r="AX22" s="95" t="s">
        <v>1054</v>
      </c>
      <c r="AY22" s="94" t="s">
        <v>1055</v>
      </c>
      <c r="AZ22" s="95" t="s">
        <v>1055</v>
      </c>
      <c r="BA22" s="95" t="s">
        <v>1055</v>
      </c>
      <c r="BB22" s="95" t="s">
        <v>1055</v>
      </c>
      <c r="BC22" s="91" t="s">
        <v>1055</v>
      </c>
      <c r="BD22" s="94" t="s">
        <v>1054</v>
      </c>
      <c r="BE22" s="95" t="s">
        <v>1054</v>
      </c>
      <c r="BF22" s="95" t="s">
        <v>1055</v>
      </c>
      <c r="BG22" s="91" t="s">
        <v>1054</v>
      </c>
      <c r="BH22" s="94" t="s">
        <v>1054</v>
      </c>
      <c r="BI22" s="95" t="s">
        <v>1054</v>
      </c>
      <c r="BJ22" s="95" t="s">
        <v>1055</v>
      </c>
      <c r="BK22" s="95" t="s">
        <v>1055</v>
      </c>
      <c r="BL22" s="91" t="s">
        <v>1055</v>
      </c>
      <c r="BM22" s="95" t="s">
        <v>1055</v>
      </c>
      <c r="BN22" s="94" t="s">
        <v>1055</v>
      </c>
      <c r="BO22" s="95" t="s">
        <v>1055</v>
      </c>
      <c r="BP22" s="95" t="s">
        <v>1055</v>
      </c>
      <c r="BQ22" s="95" t="s">
        <v>1055</v>
      </c>
      <c r="BR22" s="95" t="s">
        <v>1055</v>
      </c>
      <c r="BS22" s="97"/>
      <c r="BT22" s="95" t="s">
        <v>1055</v>
      </c>
      <c r="BU22" s="94" t="s">
        <v>1055</v>
      </c>
      <c r="BV22" s="95" t="s">
        <v>1055</v>
      </c>
      <c r="BW22" s="95" t="s">
        <v>1055</v>
      </c>
      <c r="BX22" s="95" t="s">
        <v>1055</v>
      </c>
      <c r="BY22" s="95" t="s">
        <v>1055</v>
      </c>
      <c r="BZ22" s="95" t="s">
        <v>1055</v>
      </c>
      <c r="CA22" s="95" t="s">
        <v>1055</v>
      </c>
      <c r="CB22" s="91" t="s">
        <v>1055</v>
      </c>
      <c r="CC22" s="94" t="s">
        <v>1055</v>
      </c>
      <c r="CD22" s="95" t="s">
        <v>1055</v>
      </c>
      <c r="CE22" s="94" t="s">
        <v>1055</v>
      </c>
      <c r="CF22" s="94" t="s">
        <v>1055</v>
      </c>
      <c r="CG22" s="94" t="s">
        <v>1055</v>
      </c>
      <c r="CH22" s="94" t="s">
        <v>1055</v>
      </c>
      <c r="CI22" s="94" t="s">
        <v>1055</v>
      </c>
      <c r="CJ22" s="91" t="s">
        <v>1055</v>
      </c>
    </row>
    <row r="23" spans="1:88" x14ac:dyDescent="0.2">
      <c r="A23" s="106" t="s">
        <v>1254</v>
      </c>
      <c r="B23" s="107">
        <v>2022</v>
      </c>
      <c r="C23" s="92" t="s">
        <v>1054</v>
      </c>
      <c r="D23" s="92" t="s">
        <v>1054</v>
      </c>
      <c r="E23" s="93" t="s">
        <v>1054</v>
      </c>
      <c r="F23" s="93" t="s">
        <v>1054</v>
      </c>
      <c r="G23" s="95" t="s">
        <v>1054</v>
      </c>
      <c r="H23" s="95" t="s">
        <v>1054</v>
      </c>
      <c r="I23" s="93" t="s">
        <v>1055</v>
      </c>
      <c r="J23" s="94" t="s">
        <v>1055</v>
      </c>
      <c r="K23" s="91" t="s">
        <v>1055</v>
      </c>
      <c r="L23" s="92" t="s">
        <v>1054</v>
      </c>
      <c r="M23" s="92" t="s">
        <v>1056</v>
      </c>
      <c r="N23" s="95" t="s">
        <v>1054</v>
      </c>
      <c r="O23" s="94" t="s">
        <v>1054</v>
      </c>
      <c r="P23" s="95" t="s">
        <v>1055</v>
      </c>
      <c r="Q23" s="91" t="s">
        <v>1054</v>
      </c>
      <c r="R23" s="94" t="s">
        <v>1054</v>
      </c>
      <c r="S23" s="95" t="s">
        <v>1054</v>
      </c>
      <c r="T23" s="95" t="s">
        <v>1055</v>
      </c>
      <c r="U23" s="95" t="s">
        <v>1055</v>
      </c>
      <c r="V23" s="95"/>
      <c r="W23" s="95" t="s">
        <v>1054</v>
      </c>
      <c r="X23" s="95"/>
      <c r="Y23" s="95" t="s">
        <v>1055</v>
      </c>
      <c r="Z23" s="95" t="s">
        <v>1055</v>
      </c>
      <c r="AA23" s="95" t="s">
        <v>1055</v>
      </c>
      <c r="AB23" s="95" t="s">
        <v>1054</v>
      </c>
      <c r="AC23" s="95" t="s">
        <v>1054</v>
      </c>
      <c r="AD23" s="95" t="s">
        <v>1054</v>
      </c>
      <c r="AE23" s="95" t="s">
        <v>1054</v>
      </c>
      <c r="AF23" s="95" t="s">
        <v>1054</v>
      </c>
      <c r="AG23" s="95" t="s">
        <v>1054</v>
      </c>
      <c r="AH23" s="95" t="s">
        <v>1054</v>
      </c>
      <c r="AI23" s="95" t="s">
        <v>1054</v>
      </c>
      <c r="AJ23" s="95" t="s">
        <v>1054</v>
      </c>
      <c r="AK23" s="95" t="s">
        <v>1054</v>
      </c>
      <c r="AL23" s="95" t="s">
        <v>1055</v>
      </c>
      <c r="AM23" s="95" t="s">
        <v>1055</v>
      </c>
      <c r="AN23" s="95" t="s">
        <v>1054</v>
      </c>
      <c r="AO23" s="95" t="s">
        <v>1054</v>
      </c>
      <c r="AP23" s="95" t="s">
        <v>1055</v>
      </c>
      <c r="AQ23" s="95" t="s">
        <v>1055</v>
      </c>
      <c r="AR23" s="91" t="s">
        <v>1055</v>
      </c>
      <c r="AS23" s="95" t="s">
        <v>1054</v>
      </c>
      <c r="AT23" s="94" t="s">
        <v>1054</v>
      </c>
      <c r="AU23" s="95" t="s">
        <v>1054</v>
      </c>
      <c r="AV23" s="95" t="s">
        <v>1055</v>
      </c>
      <c r="AW23" s="95" t="s">
        <v>1054</v>
      </c>
      <c r="AX23" s="95" t="s">
        <v>1054</v>
      </c>
      <c r="AY23" s="94" t="s">
        <v>1054</v>
      </c>
      <c r="AZ23" s="95" t="s">
        <v>1055</v>
      </c>
      <c r="BA23" s="95" t="s">
        <v>1054</v>
      </c>
      <c r="BB23" s="95" t="s">
        <v>1055</v>
      </c>
      <c r="BC23" s="91" t="s">
        <v>1054</v>
      </c>
      <c r="BD23" s="94" t="s">
        <v>1054</v>
      </c>
      <c r="BE23" s="95" t="s">
        <v>1054</v>
      </c>
      <c r="BF23" s="95" t="s">
        <v>1055</v>
      </c>
      <c r="BG23" s="91" t="s">
        <v>1054</v>
      </c>
      <c r="BH23" s="94" t="s">
        <v>1054</v>
      </c>
      <c r="BI23" s="95" t="s">
        <v>1054</v>
      </c>
      <c r="BJ23" s="95" t="s">
        <v>1054</v>
      </c>
      <c r="BK23" s="95" t="s">
        <v>1055</v>
      </c>
      <c r="BL23" s="91" t="s">
        <v>1055</v>
      </c>
      <c r="BM23" s="95" t="s">
        <v>1054</v>
      </c>
      <c r="BN23" s="94" t="s">
        <v>1054</v>
      </c>
      <c r="BO23" s="95" t="s">
        <v>1055</v>
      </c>
      <c r="BP23" s="95" t="s">
        <v>1054</v>
      </c>
      <c r="BQ23" s="95" t="s">
        <v>1055</v>
      </c>
      <c r="BR23" s="95" t="s">
        <v>1054</v>
      </c>
      <c r="BS23" s="97"/>
      <c r="BT23" s="95" t="s">
        <v>1054</v>
      </c>
      <c r="BU23" s="94" t="s">
        <v>1055</v>
      </c>
      <c r="BV23" s="95" t="s">
        <v>1054</v>
      </c>
      <c r="BW23" s="95" t="s">
        <v>1055</v>
      </c>
      <c r="BX23" s="95" t="s">
        <v>1055</v>
      </c>
      <c r="BY23" s="95" t="s">
        <v>1055</v>
      </c>
      <c r="BZ23" s="95" t="s">
        <v>1055</v>
      </c>
      <c r="CA23" s="95" t="s">
        <v>1055</v>
      </c>
      <c r="CB23" s="91" t="s">
        <v>1054</v>
      </c>
      <c r="CC23" s="94" t="s">
        <v>1055</v>
      </c>
      <c r="CD23" s="95" t="s">
        <v>1055</v>
      </c>
      <c r="CE23" s="94" t="s">
        <v>1055</v>
      </c>
      <c r="CF23" s="94" t="s">
        <v>1055</v>
      </c>
      <c r="CG23" s="94" t="s">
        <v>1055</v>
      </c>
      <c r="CH23" s="94" t="s">
        <v>1055</v>
      </c>
      <c r="CI23" s="94" t="s">
        <v>1243</v>
      </c>
      <c r="CJ23" s="91" t="s">
        <v>1054</v>
      </c>
    </row>
    <row r="24" spans="1:88" s="83" customFormat="1" x14ac:dyDescent="0.2">
      <c r="A24" s="116" t="s">
        <v>1101</v>
      </c>
      <c r="B24" s="117"/>
      <c r="C24" s="101">
        <v>10</v>
      </c>
      <c r="D24" s="101">
        <v>7</v>
      </c>
      <c r="E24" s="98">
        <v>5</v>
      </c>
      <c r="F24" s="98">
        <v>4</v>
      </c>
      <c r="G24" s="90">
        <v>7</v>
      </c>
      <c r="H24" s="90">
        <v>7</v>
      </c>
      <c r="I24" s="90">
        <v>4</v>
      </c>
      <c r="J24" s="99">
        <v>0</v>
      </c>
      <c r="K24" s="96">
        <v>0</v>
      </c>
      <c r="L24" s="101">
        <v>3</v>
      </c>
      <c r="M24" s="101">
        <v>0</v>
      </c>
      <c r="N24" s="101">
        <v>8</v>
      </c>
      <c r="O24" s="100">
        <v>5</v>
      </c>
      <c r="P24" s="101">
        <v>0</v>
      </c>
      <c r="Q24" s="98">
        <v>5</v>
      </c>
      <c r="R24" s="100">
        <v>10</v>
      </c>
      <c r="S24" s="101">
        <v>0</v>
      </c>
      <c r="T24" s="101">
        <v>0</v>
      </c>
      <c r="U24" s="101">
        <v>0</v>
      </c>
      <c r="V24" s="101">
        <v>0</v>
      </c>
      <c r="W24" s="101">
        <v>4</v>
      </c>
      <c r="X24" s="101">
        <v>6</v>
      </c>
      <c r="Y24" s="101">
        <v>2</v>
      </c>
      <c r="Z24" s="101">
        <v>2</v>
      </c>
      <c r="AA24" s="101">
        <v>2</v>
      </c>
      <c r="AB24" s="101">
        <v>7</v>
      </c>
      <c r="AC24" s="101">
        <v>3</v>
      </c>
      <c r="AD24" s="101">
        <v>8</v>
      </c>
      <c r="AE24" s="101">
        <v>3</v>
      </c>
      <c r="AF24" s="101">
        <v>4</v>
      </c>
      <c r="AG24" s="101">
        <v>3</v>
      </c>
      <c r="AH24" s="101">
        <v>9</v>
      </c>
      <c r="AI24" s="101">
        <v>4</v>
      </c>
      <c r="AJ24" s="101">
        <v>4</v>
      </c>
      <c r="AK24" s="101">
        <v>2</v>
      </c>
      <c r="AL24" s="101">
        <v>0</v>
      </c>
      <c r="AM24" s="101">
        <v>0</v>
      </c>
      <c r="AN24" s="101">
        <v>4</v>
      </c>
      <c r="AO24" s="101">
        <v>2</v>
      </c>
      <c r="AP24" s="101">
        <v>2</v>
      </c>
      <c r="AQ24" s="101">
        <v>2</v>
      </c>
      <c r="AR24" s="98">
        <v>2</v>
      </c>
      <c r="AS24" s="101">
        <v>2</v>
      </c>
      <c r="AT24" s="100">
        <v>6</v>
      </c>
      <c r="AU24" s="101">
        <v>5</v>
      </c>
      <c r="AV24" s="101">
        <v>1</v>
      </c>
      <c r="AW24" s="101">
        <v>4</v>
      </c>
      <c r="AX24" s="98">
        <v>7</v>
      </c>
      <c r="AY24" s="100">
        <v>5</v>
      </c>
      <c r="AZ24" s="101">
        <v>3</v>
      </c>
      <c r="BA24" s="101">
        <v>5</v>
      </c>
      <c r="BB24" s="101">
        <v>4</v>
      </c>
      <c r="BC24" s="98">
        <v>6</v>
      </c>
      <c r="BD24" s="100">
        <v>8</v>
      </c>
      <c r="BE24" s="101">
        <v>8</v>
      </c>
      <c r="BF24" s="101">
        <v>0</v>
      </c>
      <c r="BG24" s="98">
        <v>8</v>
      </c>
      <c r="BH24" s="100">
        <v>3</v>
      </c>
      <c r="BI24" s="101">
        <v>7</v>
      </c>
      <c r="BJ24" s="101">
        <v>5</v>
      </c>
      <c r="BK24" s="101">
        <v>1</v>
      </c>
      <c r="BL24" s="98">
        <v>0</v>
      </c>
      <c r="BM24" s="101">
        <v>5</v>
      </c>
      <c r="BN24" s="100">
        <v>5</v>
      </c>
      <c r="BO24" s="101">
        <v>2</v>
      </c>
      <c r="BP24" s="101">
        <v>4</v>
      </c>
      <c r="BQ24" s="101">
        <v>4</v>
      </c>
      <c r="BR24" s="101">
        <v>3</v>
      </c>
      <c r="BS24" s="98">
        <v>5</v>
      </c>
      <c r="BT24" s="100">
        <v>2</v>
      </c>
      <c r="BU24" s="100">
        <v>1</v>
      </c>
      <c r="BV24" s="101">
        <v>4</v>
      </c>
      <c r="BW24" s="101">
        <v>0</v>
      </c>
      <c r="BX24" s="101">
        <v>0</v>
      </c>
      <c r="BY24" s="101">
        <v>5</v>
      </c>
      <c r="BZ24" s="101">
        <v>0</v>
      </c>
      <c r="CA24" s="101">
        <v>0</v>
      </c>
      <c r="CB24" s="98">
        <v>3</v>
      </c>
      <c r="CC24" s="100">
        <v>0</v>
      </c>
      <c r="CD24" s="98">
        <v>0</v>
      </c>
      <c r="CE24" s="101">
        <v>4</v>
      </c>
      <c r="CF24" s="102">
        <v>3</v>
      </c>
      <c r="CG24" s="102">
        <v>4</v>
      </c>
      <c r="CH24" s="102">
        <v>1</v>
      </c>
      <c r="CI24" s="102">
        <v>3</v>
      </c>
      <c r="CJ24" s="118">
        <v>5</v>
      </c>
    </row>
    <row r="25" spans="1:88" s="83" customFormat="1" x14ac:dyDescent="0.2">
      <c r="A25" s="119" t="s">
        <v>1102</v>
      </c>
      <c r="B25" s="120"/>
      <c r="C25" s="121">
        <v>1</v>
      </c>
      <c r="D25" s="121">
        <v>0.7</v>
      </c>
      <c r="E25" s="122">
        <v>0.5</v>
      </c>
      <c r="F25" s="122">
        <v>0.4</v>
      </c>
      <c r="G25" s="121">
        <v>0.7</v>
      </c>
      <c r="H25" s="121">
        <v>0.7</v>
      </c>
      <c r="I25" s="122">
        <v>0.4</v>
      </c>
      <c r="J25" s="123">
        <v>0</v>
      </c>
      <c r="K25" s="122">
        <v>0</v>
      </c>
      <c r="L25" s="124">
        <v>0.3</v>
      </c>
      <c r="M25" s="124">
        <v>0</v>
      </c>
      <c r="N25" s="124">
        <v>0.8</v>
      </c>
      <c r="O25" s="125">
        <v>0.5</v>
      </c>
      <c r="P25" s="124">
        <v>0</v>
      </c>
      <c r="Q25" s="126">
        <v>0.5</v>
      </c>
      <c r="R25" s="125">
        <v>1</v>
      </c>
      <c r="S25" s="124">
        <v>0</v>
      </c>
      <c r="T25" s="124">
        <v>0</v>
      </c>
      <c r="U25" s="124">
        <v>0</v>
      </c>
      <c r="V25" s="124">
        <v>0</v>
      </c>
      <c r="W25" s="124">
        <v>0.4</v>
      </c>
      <c r="X25" s="124">
        <v>0.6</v>
      </c>
      <c r="Y25" s="124">
        <v>0.2</v>
      </c>
      <c r="Z25" s="124">
        <v>0.2</v>
      </c>
      <c r="AA25" s="124">
        <v>0.2</v>
      </c>
      <c r="AB25" s="124">
        <v>0.7</v>
      </c>
      <c r="AC25" s="124">
        <v>0.3</v>
      </c>
      <c r="AD25" s="124">
        <v>0.8</v>
      </c>
      <c r="AE25" s="124">
        <v>0.3</v>
      </c>
      <c r="AF25" s="124">
        <v>0.4</v>
      </c>
      <c r="AG25" s="124">
        <v>0.3</v>
      </c>
      <c r="AH25" s="124">
        <v>0.9</v>
      </c>
      <c r="AI25" s="124">
        <v>0.4</v>
      </c>
      <c r="AJ25" s="124">
        <v>0.4</v>
      </c>
      <c r="AK25" s="124">
        <v>0.2</v>
      </c>
      <c r="AL25" s="124">
        <v>0</v>
      </c>
      <c r="AM25" s="124">
        <v>0</v>
      </c>
      <c r="AN25" s="124">
        <v>0.4</v>
      </c>
      <c r="AO25" s="124">
        <v>0.2</v>
      </c>
      <c r="AP25" s="124">
        <v>0.2</v>
      </c>
      <c r="AQ25" s="124">
        <v>0.2</v>
      </c>
      <c r="AR25" s="126">
        <v>0.2</v>
      </c>
      <c r="AS25" s="124">
        <v>0.2</v>
      </c>
      <c r="AT25" s="125">
        <v>0.6</v>
      </c>
      <c r="AU25" s="124">
        <v>0.5</v>
      </c>
      <c r="AV25" s="124">
        <v>0.1</v>
      </c>
      <c r="AW25" s="124">
        <v>0.4</v>
      </c>
      <c r="AX25" s="124">
        <v>0.7</v>
      </c>
      <c r="AY25" s="125">
        <v>0.5</v>
      </c>
      <c r="AZ25" s="124">
        <v>0.3</v>
      </c>
      <c r="BA25" s="124">
        <v>0.5</v>
      </c>
      <c r="BB25" s="124">
        <v>0.4</v>
      </c>
      <c r="BC25" s="126">
        <v>0.7</v>
      </c>
      <c r="BD25" s="125">
        <v>0.8</v>
      </c>
      <c r="BE25" s="124">
        <v>0.8</v>
      </c>
      <c r="BF25" s="124">
        <v>0</v>
      </c>
      <c r="BG25" s="126">
        <v>0.8</v>
      </c>
      <c r="BH25" s="125">
        <v>0.3</v>
      </c>
      <c r="BI25" s="124">
        <v>0.7</v>
      </c>
      <c r="BJ25" s="124">
        <v>0.5</v>
      </c>
      <c r="BK25" s="124">
        <v>0.1</v>
      </c>
      <c r="BL25" s="126">
        <v>0</v>
      </c>
      <c r="BM25" s="124">
        <v>0.5</v>
      </c>
      <c r="BN25" s="125">
        <v>0.5</v>
      </c>
      <c r="BO25" s="124">
        <v>0.2</v>
      </c>
      <c r="BP25" s="124">
        <v>0.4</v>
      </c>
      <c r="BQ25" s="124">
        <v>0.4</v>
      </c>
      <c r="BR25" s="124">
        <v>0.3</v>
      </c>
      <c r="BS25" s="126">
        <v>0.5</v>
      </c>
      <c r="BT25" s="125">
        <v>0.2</v>
      </c>
      <c r="BU25" s="125">
        <v>0.1</v>
      </c>
      <c r="BV25" s="124">
        <v>0.4</v>
      </c>
      <c r="BW25" s="124">
        <v>0</v>
      </c>
      <c r="BX25" s="124">
        <v>0</v>
      </c>
      <c r="BY25" s="124">
        <v>0.5</v>
      </c>
      <c r="BZ25" s="124">
        <v>0</v>
      </c>
      <c r="CA25" s="124">
        <v>0</v>
      </c>
      <c r="CB25" s="126">
        <v>0.3</v>
      </c>
      <c r="CC25" s="125">
        <v>0</v>
      </c>
      <c r="CD25" s="126">
        <v>0</v>
      </c>
      <c r="CE25" s="124">
        <v>0.4</v>
      </c>
      <c r="CF25" s="124">
        <v>0.3</v>
      </c>
      <c r="CG25" s="124">
        <v>0.4</v>
      </c>
      <c r="CH25" s="124">
        <v>0.1</v>
      </c>
      <c r="CI25" s="124">
        <v>0.3</v>
      </c>
      <c r="CJ25" s="126">
        <v>0.5</v>
      </c>
    </row>
  </sheetData>
  <mergeCells count="12">
    <mergeCell ref="CE12:CJ12"/>
    <mergeCell ref="G12:I12"/>
    <mergeCell ref="J12:K12"/>
    <mergeCell ref="O12:Q12"/>
    <mergeCell ref="R12:AR12"/>
    <mergeCell ref="AT12:AX12"/>
    <mergeCell ref="AY12:BC12"/>
    <mergeCell ref="BD12:BG12"/>
    <mergeCell ref="BH12:BL12"/>
    <mergeCell ref="BN12:BS12"/>
    <mergeCell ref="BU12:CB12"/>
    <mergeCell ref="CC12:CD12"/>
  </mergeCells>
  <conditionalFormatting sqref="B14:B23">
    <cfRule type="cellIs" dxfId="28" priority="8" operator="equal">
      <formula>2018</formula>
    </cfRule>
  </conditionalFormatting>
  <conditionalFormatting sqref="C14:C23">
    <cfRule type="containsText" dxfId="27" priority="11" operator="containsText" text="No">
      <formula>NOT(ISERROR(SEARCH("No",C14)))</formula>
    </cfRule>
    <cfRule type="cellIs" dxfId="26" priority="28" operator="equal">
      <formula>0</formula>
    </cfRule>
  </conditionalFormatting>
  <conditionalFormatting sqref="D14:E23">
    <cfRule type="containsText" dxfId="25" priority="4" operator="containsText" text="Yes">
      <formula>NOT(ISERROR(SEARCH("Yes",D14)))</formula>
    </cfRule>
  </conditionalFormatting>
  <conditionalFormatting sqref="F14:H23">
    <cfRule type="cellIs" dxfId="24" priority="24" operator="equal">
      <formula>"Yes"</formula>
    </cfRule>
  </conditionalFormatting>
  <conditionalFormatting sqref="I14:I23">
    <cfRule type="containsText" dxfId="23" priority="1" operator="containsText" text="Yes">
      <formula>NOT(ISERROR(SEARCH("Yes",I14)))</formula>
    </cfRule>
  </conditionalFormatting>
  <conditionalFormatting sqref="J14:N23">
    <cfRule type="cellIs" dxfId="22" priority="27" operator="equal">
      <formula>"Yes"</formula>
    </cfRule>
  </conditionalFormatting>
  <conditionalFormatting sqref="J14:BS14 W15:BR23 F14:H23 BU14:CD23 V15:V20 BS15:BS20 J15:U23">
    <cfRule type="cellIs" dxfId="21" priority="18" operator="equal">
      <formula>"Insufficient Data"</formula>
    </cfRule>
  </conditionalFormatting>
  <conditionalFormatting sqref="O14:O23">
    <cfRule type="cellIs" dxfId="20" priority="21" operator="equal">
      <formula>"No"</formula>
    </cfRule>
  </conditionalFormatting>
  <conditionalFormatting sqref="P14:R23">
    <cfRule type="cellIs" dxfId="19" priority="14" operator="equal">
      <formula>"Yes"</formula>
    </cfRule>
  </conditionalFormatting>
  <conditionalFormatting sqref="T14:U23">
    <cfRule type="cellIs" dxfId="18" priority="13" operator="equal">
      <formula>"Yes"</formula>
    </cfRule>
  </conditionalFormatting>
  <conditionalFormatting sqref="W14:AR23">
    <cfRule type="cellIs" dxfId="17" priority="29" operator="equal">
      <formula>"Yes"</formula>
    </cfRule>
  </conditionalFormatting>
  <conditionalFormatting sqref="AS14:AS23">
    <cfRule type="cellIs" dxfId="16" priority="17" operator="equal">
      <formula>"No"</formula>
    </cfRule>
  </conditionalFormatting>
  <conditionalFormatting sqref="AT14:AW23">
    <cfRule type="cellIs" dxfId="15" priority="26" operator="equal">
      <formula>"Yes"</formula>
    </cfRule>
  </conditionalFormatting>
  <conditionalFormatting sqref="AX14:AX23 BC14:BC23">
    <cfRule type="containsText" dxfId="14" priority="6" operator="containsText" text="Insufficient">
      <formula>NOT(ISERROR(SEARCH("Insufficient",AX14)))</formula>
    </cfRule>
    <cfRule type="containsText" dxfId="13" priority="7" operator="containsText" text="No">
      <formula>NOT(ISERROR(SEARCH("No",AX14)))</formula>
    </cfRule>
  </conditionalFormatting>
  <conditionalFormatting sqref="AY14:BB23">
    <cfRule type="cellIs" dxfId="12" priority="25" operator="equal">
      <formula>"Yes"</formula>
    </cfRule>
  </conditionalFormatting>
  <conditionalFormatting sqref="BD14:BG23">
    <cfRule type="cellIs" dxfId="11" priority="23" operator="equal">
      <formula>"Yes"</formula>
    </cfRule>
  </conditionalFormatting>
  <conditionalFormatting sqref="BH14:BH23">
    <cfRule type="cellIs" dxfId="10" priority="20" operator="equal">
      <formula>"No"</formula>
    </cfRule>
  </conditionalFormatting>
  <conditionalFormatting sqref="BI14:BR23">
    <cfRule type="cellIs" dxfId="9" priority="19" operator="equal">
      <formula>"Yes"</formula>
    </cfRule>
  </conditionalFormatting>
  <conditionalFormatting sqref="BS14:BS20">
    <cfRule type="cellIs" dxfId="8" priority="12" operator="equal">
      <formula>"No"</formula>
    </cfRule>
  </conditionalFormatting>
  <conditionalFormatting sqref="BT14:BT23">
    <cfRule type="containsText" dxfId="7" priority="10" operator="containsText" text="Yes">
      <formula>NOT(ISERROR(SEARCH("Yes",BT14)))</formula>
    </cfRule>
    <cfRule type="containsText" dxfId="6" priority="9" operator="containsText" text="Insufficient Data">
      <formula>NOT(ISERROR(SEARCH("Insufficient Data",BT14)))</formula>
    </cfRule>
  </conditionalFormatting>
  <conditionalFormatting sqref="BU14:CA23">
    <cfRule type="cellIs" dxfId="5" priority="15" operator="equal">
      <formula>"Yes"</formula>
    </cfRule>
  </conditionalFormatting>
  <conditionalFormatting sqref="CB14:CB23">
    <cfRule type="cellIs" dxfId="4" priority="16" operator="equal">
      <formula>"No"</formula>
    </cfRule>
  </conditionalFormatting>
  <conditionalFormatting sqref="CC14:CD23">
    <cfRule type="cellIs" dxfId="3" priority="22" operator="equal">
      <formula>"Yes"</formula>
    </cfRule>
  </conditionalFormatting>
  <conditionalFormatting sqref="CE14:CI23">
    <cfRule type="containsText" dxfId="2" priority="5" operator="containsText" text="Yes">
      <formula>NOT(ISERROR(SEARCH("Yes",CE14)))</formula>
    </cfRule>
  </conditionalFormatting>
  <conditionalFormatting sqref="CE14:CJ23">
    <cfRule type="containsText" dxfId="1" priority="3" operator="containsText" text="Insufficient Data">
      <formula>NOT(ISERROR(SEARCH("Insufficient Data",CE14)))</formula>
    </cfRule>
  </conditionalFormatting>
  <conditionalFormatting sqref="CJ14:CJ23">
    <cfRule type="containsText" dxfId="0" priority="2" operator="containsText" text="No">
      <formula>NOT(ISERROR(SEARCH("No",CJ14)))</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39DE6-5F89-414D-8576-8A0CF1C7B44F}">
  <dimension ref="A1:J268"/>
  <sheetViews>
    <sheetView workbookViewId="0">
      <pane ySplit="4" topLeftCell="A216" activePane="bottomLeft" state="frozen"/>
      <selection pane="bottomLeft" activeCell="D217" sqref="D217"/>
    </sheetView>
  </sheetViews>
  <sheetFormatPr baseColWidth="10" defaultColWidth="8.83203125" defaultRowHeight="15" x14ac:dyDescent="0.2"/>
  <cols>
    <col min="1" max="1" width="26.5" bestFit="1" customWidth="1"/>
    <col min="2" max="2" width="18.1640625" bestFit="1" customWidth="1"/>
    <col min="3" max="3" width="23.6640625" bestFit="1" customWidth="1"/>
    <col min="4" max="4" width="12" bestFit="1" customWidth="1"/>
    <col min="6" max="6" width="15.33203125" bestFit="1" customWidth="1"/>
    <col min="7" max="7" width="28.1640625" bestFit="1" customWidth="1"/>
    <col min="9" max="9" width="13.1640625" bestFit="1" customWidth="1"/>
    <col min="10" max="10" width="28" bestFit="1" customWidth="1"/>
  </cols>
  <sheetData>
    <row r="1" spans="1:10" ht="109.5" customHeight="1" x14ac:dyDescent="0.2">
      <c r="B1" s="282"/>
      <c r="C1" s="282"/>
      <c r="D1" s="282"/>
      <c r="E1" s="282"/>
      <c r="F1" s="282"/>
    </row>
    <row r="2" spans="1:10" x14ac:dyDescent="0.2">
      <c r="A2" s="145" t="s">
        <v>34</v>
      </c>
    </row>
    <row r="3" spans="1:10" x14ac:dyDescent="0.2">
      <c r="A3" s="145"/>
    </row>
    <row r="4" spans="1:10" x14ac:dyDescent="0.2">
      <c r="A4" s="145" t="s">
        <v>1255</v>
      </c>
      <c r="B4" s="145" t="s">
        <v>1256</v>
      </c>
      <c r="C4" s="145" t="s">
        <v>1257</v>
      </c>
      <c r="D4" s="145" t="s">
        <v>1258</v>
      </c>
    </row>
    <row r="5" spans="1:10" x14ac:dyDescent="0.2">
      <c r="A5" t="s">
        <v>1259</v>
      </c>
      <c r="B5" t="s">
        <v>81</v>
      </c>
      <c r="C5" s="139">
        <v>59467.390625</v>
      </c>
      <c r="D5" t="s">
        <v>64</v>
      </c>
      <c r="F5" s="293" t="s">
        <v>1260</v>
      </c>
      <c r="G5" s="294"/>
    </row>
    <row r="6" spans="1:10" x14ac:dyDescent="0.2">
      <c r="A6" t="s">
        <v>1261</v>
      </c>
      <c r="B6" t="s">
        <v>93</v>
      </c>
      <c r="C6" s="139">
        <v>1249672.75</v>
      </c>
      <c r="D6" t="s">
        <v>64</v>
      </c>
      <c r="F6" s="236" t="s">
        <v>1262</v>
      </c>
      <c r="G6" t="s">
        <v>1263</v>
      </c>
      <c r="I6" t="s">
        <v>1262</v>
      </c>
      <c r="J6" t="s">
        <v>1263</v>
      </c>
    </row>
    <row r="7" spans="1:10" x14ac:dyDescent="0.2">
      <c r="A7" t="s">
        <v>1261</v>
      </c>
      <c r="B7" t="s">
        <v>157</v>
      </c>
      <c r="C7" s="139">
        <v>19968.828125</v>
      </c>
      <c r="D7" t="s">
        <v>64</v>
      </c>
      <c r="F7" s="230" t="s">
        <v>64</v>
      </c>
      <c r="G7" s="231">
        <v>1610659.2117614746</v>
      </c>
      <c r="I7" t="s">
        <v>1264</v>
      </c>
      <c r="J7" s="231">
        <v>169633114.93255615</v>
      </c>
    </row>
    <row r="8" spans="1:10" x14ac:dyDescent="0.2">
      <c r="A8" t="s">
        <v>1265</v>
      </c>
      <c r="B8" t="s">
        <v>93</v>
      </c>
      <c r="C8" s="139">
        <v>103033.625</v>
      </c>
      <c r="D8" t="s">
        <v>64</v>
      </c>
      <c r="F8" s="230" t="s">
        <v>66</v>
      </c>
      <c r="G8" s="231">
        <v>17434636.246225595</v>
      </c>
      <c r="I8" t="s">
        <v>139</v>
      </c>
      <c r="J8" s="231">
        <v>53115743.220214844</v>
      </c>
    </row>
    <row r="9" spans="1:10" x14ac:dyDescent="0.2">
      <c r="A9" t="s">
        <v>1265</v>
      </c>
      <c r="B9" t="s">
        <v>1266</v>
      </c>
      <c r="C9" s="139">
        <v>16573.6484375</v>
      </c>
      <c r="D9" t="s">
        <v>64</v>
      </c>
      <c r="F9" s="230" t="s">
        <v>81</v>
      </c>
      <c r="G9" s="231">
        <v>5635232.5710449219</v>
      </c>
      <c r="I9" t="s">
        <v>119</v>
      </c>
      <c r="J9" s="231">
        <v>43984662.299900055</v>
      </c>
    </row>
    <row r="10" spans="1:10" x14ac:dyDescent="0.2">
      <c r="A10" t="s">
        <v>1265</v>
      </c>
      <c r="B10" t="s">
        <v>72</v>
      </c>
      <c r="C10" s="139">
        <v>11672.9140625</v>
      </c>
      <c r="D10" t="s">
        <v>64</v>
      </c>
      <c r="F10" s="230" t="s">
        <v>88</v>
      </c>
      <c r="G10" s="231">
        <v>19962091.74993515</v>
      </c>
      <c r="I10" t="s">
        <v>1267</v>
      </c>
      <c r="J10" s="231">
        <v>26133188.50176239</v>
      </c>
    </row>
    <row r="11" spans="1:10" x14ac:dyDescent="0.2">
      <c r="A11" s="5" t="s">
        <v>1265</v>
      </c>
      <c r="B11" s="5" t="s">
        <v>131</v>
      </c>
      <c r="C11" s="139">
        <v>6337.9150390625</v>
      </c>
      <c r="D11" s="5" t="s">
        <v>64</v>
      </c>
      <c r="F11" s="230" t="s">
        <v>93</v>
      </c>
      <c r="G11" s="231">
        <v>17231266.412809372</v>
      </c>
      <c r="I11" t="s">
        <v>131</v>
      </c>
      <c r="J11" s="231">
        <v>23562028.863983154</v>
      </c>
    </row>
    <row r="12" spans="1:10" x14ac:dyDescent="0.2">
      <c r="A12" t="s">
        <v>1265</v>
      </c>
      <c r="B12" t="s">
        <v>81</v>
      </c>
      <c r="C12" s="139">
        <v>5914.15380859375</v>
      </c>
      <c r="D12" t="s">
        <v>64</v>
      </c>
      <c r="F12" s="230" t="s">
        <v>115</v>
      </c>
      <c r="G12" s="231">
        <v>11753785.315856934</v>
      </c>
      <c r="I12" t="s">
        <v>208</v>
      </c>
      <c r="J12" s="231">
        <v>20239489.752410889</v>
      </c>
    </row>
    <row r="13" spans="1:10" x14ac:dyDescent="0.2">
      <c r="A13" t="s">
        <v>1265</v>
      </c>
      <c r="B13" t="s">
        <v>157</v>
      </c>
      <c r="C13" s="139">
        <v>447.76400756835938</v>
      </c>
      <c r="D13" t="s">
        <v>64</v>
      </c>
      <c r="F13" s="230" t="s">
        <v>119</v>
      </c>
      <c r="G13" s="231">
        <v>43984662.299900055</v>
      </c>
      <c r="I13" t="s">
        <v>88</v>
      </c>
      <c r="J13" s="231">
        <v>19962091.74993515</v>
      </c>
    </row>
    <row r="14" spans="1:10" x14ac:dyDescent="0.2">
      <c r="A14" t="s">
        <v>1268</v>
      </c>
      <c r="B14" t="s">
        <v>93</v>
      </c>
      <c r="C14" s="139">
        <v>55545.00390625</v>
      </c>
      <c r="D14" t="s">
        <v>64</v>
      </c>
      <c r="F14" s="230" t="s">
        <v>131</v>
      </c>
      <c r="G14" s="231">
        <v>23562028.863983154</v>
      </c>
      <c r="I14" t="s">
        <v>66</v>
      </c>
      <c r="J14" s="231">
        <v>17434636.246225595</v>
      </c>
    </row>
    <row r="15" spans="1:10" ht="16" thickBot="1" x14ac:dyDescent="0.25">
      <c r="A15" s="232" t="s">
        <v>1269</v>
      </c>
      <c r="B15" s="232" t="s">
        <v>93</v>
      </c>
      <c r="C15" s="233">
        <v>82025.21875</v>
      </c>
      <c r="D15" s="232" t="s">
        <v>64</v>
      </c>
      <c r="F15" s="230" t="s">
        <v>132</v>
      </c>
      <c r="G15" s="231">
        <v>5155854.1372892261</v>
      </c>
      <c r="I15" t="s">
        <v>93</v>
      </c>
      <c r="J15" s="231">
        <v>17231266.412809372</v>
      </c>
    </row>
    <row r="16" spans="1:10" x14ac:dyDescent="0.2">
      <c r="A16" t="s">
        <v>1261</v>
      </c>
      <c r="B16" t="s">
        <v>93</v>
      </c>
      <c r="C16" s="139">
        <v>8499583</v>
      </c>
      <c r="D16" t="s">
        <v>66</v>
      </c>
      <c r="F16" s="230" t="s">
        <v>137</v>
      </c>
      <c r="G16" s="231">
        <v>10924035.281738281</v>
      </c>
      <c r="I16" t="s">
        <v>193</v>
      </c>
      <c r="J16" s="231">
        <v>15204093.128828123</v>
      </c>
    </row>
    <row r="17" spans="1:10" x14ac:dyDescent="0.2">
      <c r="A17" t="s">
        <v>1261</v>
      </c>
      <c r="B17" t="s">
        <v>157</v>
      </c>
      <c r="C17" s="139">
        <v>387143.6875</v>
      </c>
      <c r="D17" t="s">
        <v>66</v>
      </c>
      <c r="F17" s="230" t="s">
        <v>139</v>
      </c>
      <c r="G17" s="231">
        <v>53115743.220214844</v>
      </c>
      <c r="I17" t="s">
        <v>115</v>
      </c>
      <c r="J17" s="231">
        <v>11753785.315856934</v>
      </c>
    </row>
    <row r="18" spans="1:10" x14ac:dyDescent="0.2">
      <c r="A18" t="s">
        <v>1270</v>
      </c>
      <c r="B18" t="s">
        <v>220</v>
      </c>
      <c r="C18" s="139">
        <v>199155.703125</v>
      </c>
      <c r="D18" t="s">
        <v>66</v>
      </c>
      <c r="F18" s="230" t="s">
        <v>163</v>
      </c>
      <c r="G18" s="231">
        <v>9189257.9354248047</v>
      </c>
      <c r="I18" t="s">
        <v>137</v>
      </c>
      <c r="J18" s="231">
        <v>10924035.281738281</v>
      </c>
    </row>
    <row r="19" spans="1:10" x14ac:dyDescent="0.2">
      <c r="A19" t="s">
        <v>1270</v>
      </c>
      <c r="B19" t="s">
        <v>93</v>
      </c>
      <c r="C19" s="139">
        <v>75022.625</v>
      </c>
      <c r="D19" t="s">
        <v>66</v>
      </c>
      <c r="F19" s="230" t="s">
        <v>193</v>
      </c>
      <c r="G19" s="231">
        <v>15204093.128828123</v>
      </c>
      <c r="I19" t="s">
        <v>163</v>
      </c>
      <c r="J19" s="231">
        <v>9189257.9354248047</v>
      </c>
    </row>
    <row r="20" spans="1:10" x14ac:dyDescent="0.2">
      <c r="A20" s="5" t="s">
        <v>1270</v>
      </c>
      <c r="B20" s="5" t="s">
        <v>132</v>
      </c>
      <c r="C20" s="139">
        <v>73488.1171875</v>
      </c>
      <c r="D20" s="5" t="s">
        <v>66</v>
      </c>
      <c r="F20" s="230" t="s">
        <v>197</v>
      </c>
      <c r="G20" s="231">
        <v>7363255.1361198425</v>
      </c>
      <c r="I20" t="s">
        <v>197</v>
      </c>
      <c r="J20" s="231">
        <v>7363255.1361198425</v>
      </c>
    </row>
    <row r="21" spans="1:10" x14ac:dyDescent="0.2">
      <c r="A21" t="s">
        <v>1270</v>
      </c>
      <c r="B21" s="234" t="s">
        <v>217</v>
      </c>
      <c r="C21" s="139">
        <v>39283.10546875</v>
      </c>
      <c r="D21" t="s">
        <v>66</v>
      </c>
      <c r="F21" s="230" t="s">
        <v>207</v>
      </c>
      <c r="G21" s="231">
        <v>4788497.8546905518</v>
      </c>
      <c r="I21" t="s">
        <v>81</v>
      </c>
      <c r="J21" s="231">
        <v>5635232.5710449219</v>
      </c>
    </row>
    <row r="22" spans="1:10" x14ac:dyDescent="0.2">
      <c r="A22" t="s">
        <v>1270</v>
      </c>
      <c r="B22" t="s">
        <v>120</v>
      </c>
      <c r="C22" s="139">
        <v>1.871999979019165</v>
      </c>
      <c r="D22" t="s">
        <v>66</v>
      </c>
      <c r="F22" s="230" t="s">
        <v>208</v>
      </c>
      <c r="G22" s="231">
        <v>20239489.752410889</v>
      </c>
      <c r="I22" t="s">
        <v>1271</v>
      </c>
      <c r="J22" s="231">
        <v>5336966.3927078247</v>
      </c>
    </row>
    <row r="23" spans="1:10" x14ac:dyDescent="0.2">
      <c r="A23" t="s">
        <v>1265</v>
      </c>
      <c r="B23" t="s">
        <v>93</v>
      </c>
      <c r="C23" s="139">
        <v>4847261</v>
      </c>
      <c r="D23" t="s">
        <v>66</v>
      </c>
      <c r="F23" s="230" t="s">
        <v>1271</v>
      </c>
      <c r="G23" s="231">
        <v>5336966.3927078247</v>
      </c>
      <c r="I23" t="s">
        <v>132</v>
      </c>
      <c r="J23" s="231">
        <v>5155854.1372892261</v>
      </c>
    </row>
    <row r="24" spans="1:10" x14ac:dyDescent="0.2">
      <c r="A24" t="s">
        <v>1265</v>
      </c>
      <c r="B24" t="s">
        <v>72</v>
      </c>
      <c r="C24" s="139">
        <v>814958</v>
      </c>
      <c r="D24" t="s">
        <v>66</v>
      </c>
      <c r="F24" s="230" t="s">
        <v>1267</v>
      </c>
      <c r="G24" s="231">
        <v>26133188.50176239</v>
      </c>
      <c r="I24" t="s">
        <v>207</v>
      </c>
      <c r="J24" s="231">
        <v>4788497.8546905518</v>
      </c>
    </row>
    <row r="25" spans="1:10" x14ac:dyDescent="0.2">
      <c r="A25" t="s">
        <v>1265</v>
      </c>
      <c r="B25" t="s">
        <v>1266</v>
      </c>
      <c r="C25" s="139">
        <v>400830.03125</v>
      </c>
      <c r="D25" t="s">
        <v>66</v>
      </c>
      <c r="F25" s="230" t="s">
        <v>1264</v>
      </c>
      <c r="G25" s="231">
        <v>169633114.93255615</v>
      </c>
      <c r="I25" t="s">
        <v>64</v>
      </c>
      <c r="J25" s="231">
        <v>1610659.2117614746</v>
      </c>
    </row>
    <row r="26" spans="1:10" x14ac:dyDescent="0.2">
      <c r="A26" t="s">
        <v>1265</v>
      </c>
      <c r="B26" t="s">
        <v>131</v>
      </c>
      <c r="C26" s="139">
        <v>298593.125</v>
      </c>
      <c r="D26" t="s">
        <v>66</v>
      </c>
      <c r="F26" s="230" t="s">
        <v>1272</v>
      </c>
      <c r="G26" s="231">
        <v>468257858.94525957</v>
      </c>
    </row>
    <row r="27" spans="1:10" x14ac:dyDescent="0.2">
      <c r="A27" t="s">
        <v>1265</v>
      </c>
      <c r="B27" t="s">
        <v>157</v>
      </c>
      <c r="C27" s="139">
        <v>25397.46875</v>
      </c>
      <c r="D27" t="s">
        <v>66</v>
      </c>
    </row>
    <row r="28" spans="1:10" x14ac:dyDescent="0.2">
      <c r="A28" t="s">
        <v>1265</v>
      </c>
      <c r="B28" t="s">
        <v>81</v>
      </c>
      <c r="C28" s="139">
        <v>1829.9189453125</v>
      </c>
      <c r="D28" t="s">
        <v>66</v>
      </c>
    </row>
    <row r="29" spans="1:10" x14ac:dyDescent="0.2">
      <c r="A29" t="s">
        <v>1265</v>
      </c>
      <c r="B29" t="s">
        <v>64</v>
      </c>
      <c r="C29" s="139">
        <v>32.966999053955078</v>
      </c>
      <c r="D29" t="s">
        <v>66</v>
      </c>
    </row>
    <row r="30" spans="1:10" x14ac:dyDescent="0.2">
      <c r="A30" t="s">
        <v>1268</v>
      </c>
      <c r="B30" t="s">
        <v>93</v>
      </c>
      <c r="C30" s="139">
        <v>1302216.25</v>
      </c>
      <c r="D30" t="s">
        <v>66</v>
      </c>
      <c r="F30" s="311">
        <f>SUMIF(B5:B267,F31,C5:C267)</f>
        <v>353309640.41015625</v>
      </c>
    </row>
    <row r="31" spans="1:10" ht="16" thickBot="1" x14ac:dyDescent="0.25">
      <c r="A31" s="232" t="s">
        <v>1269</v>
      </c>
      <c r="B31" s="232" t="s">
        <v>93</v>
      </c>
      <c r="C31" s="233">
        <v>469839.375</v>
      </c>
      <c r="D31" s="232" t="s">
        <v>66</v>
      </c>
      <c r="F31" t="s">
        <v>93</v>
      </c>
    </row>
    <row r="32" spans="1:10" x14ac:dyDescent="0.2">
      <c r="A32" t="s">
        <v>1261</v>
      </c>
      <c r="B32" t="s">
        <v>93</v>
      </c>
      <c r="C32" s="139">
        <v>1207778.25</v>
      </c>
      <c r="D32" t="s">
        <v>81</v>
      </c>
    </row>
    <row r="33" spans="1:4" x14ac:dyDescent="0.2">
      <c r="A33" t="s">
        <v>1261</v>
      </c>
      <c r="B33" t="s">
        <v>157</v>
      </c>
      <c r="C33" s="139">
        <v>15137.2958984375</v>
      </c>
      <c r="D33" t="s">
        <v>81</v>
      </c>
    </row>
    <row r="34" spans="1:4" x14ac:dyDescent="0.2">
      <c r="A34" t="s">
        <v>1265</v>
      </c>
      <c r="B34" t="s">
        <v>93</v>
      </c>
      <c r="C34" s="139">
        <v>624306.625</v>
      </c>
      <c r="D34" t="s">
        <v>81</v>
      </c>
    </row>
    <row r="35" spans="1:4" x14ac:dyDescent="0.2">
      <c r="A35" t="s">
        <v>1265</v>
      </c>
      <c r="B35" t="s">
        <v>72</v>
      </c>
      <c r="C35" s="139">
        <v>108725.3828125</v>
      </c>
      <c r="D35" t="s">
        <v>81</v>
      </c>
    </row>
    <row r="36" spans="1:4" x14ac:dyDescent="0.2">
      <c r="A36" s="5" t="s">
        <v>1265</v>
      </c>
      <c r="B36" s="5" t="s">
        <v>1266</v>
      </c>
      <c r="C36" s="139">
        <v>52986.22265625</v>
      </c>
      <c r="D36" s="5" t="s">
        <v>81</v>
      </c>
    </row>
    <row r="37" spans="1:4" x14ac:dyDescent="0.2">
      <c r="A37" t="s">
        <v>1265</v>
      </c>
      <c r="B37" t="s">
        <v>131</v>
      </c>
      <c r="C37" s="139">
        <v>46368.640625</v>
      </c>
      <c r="D37" t="s">
        <v>81</v>
      </c>
    </row>
    <row r="38" spans="1:4" x14ac:dyDescent="0.2">
      <c r="A38" t="s">
        <v>1265</v>
      </c>
      <c r="B38" t="s">
        <v>64</v>
      </c>
      <c r="C38" s="139">
        <v>6384.6357421875</v>
      </c>
      <c r="D38" t="s">
        <v>81</v>
      </c>
    </row>
    <row r="39" spans="1:4" x14ac:dyDescent="0.2">
      <c r="A39" t="s">
        <v>1265</v>
      </c>
      <c r="B39" t="s">
        <v>157</v>
      </c>
      <c r="C39" s="139">
        <v>1963.406982421875</v>
      </c>
      <c r="D39" t="s">
        <v>81</v>
      </c>
    </row>
    <row r="40" spans="1:4" x14ac:dyDescent="0.2">
      <c r="A40" t="s">
        <v>1273</v>
      </c>
      <c r="B40" t="s">
        <v>132</v>
      </c>
      <c r="C40" s="139">
        <v>511463.8125</v>
      </c>
      <c r="D40" t="s">
        <v>81</v>
      </c>
    </row>
    <row r="41" spans="1:4" x14ac:dyDescent="0.2">
      <c r="A41" t="s">
        <v>1273</v>
      </c>
      <c r="B41" t="s">
        <v>157</v>
      </c>
      <c r="C41" s="139">
        <v>19312.892578125</v>
      </c>
      <c r="D41" t="s">
        <v>81</v>
      </c>
    </row>
    <row r="42" spans="1:4" x14ac:dyDescent="0.2">
      <c r="A42" t="s">
        <v>1268</v>
      </c>
      <c r="B42" t="s">
        <v>93</v>
      </c>
      <c r="C42" s="139">
        <v>2771296.5</v>
      </c>
      <c r="D42" t="s">
        <v>81</v>
      </c>
    </row>
    <row r="43" spans="1:4" ht="16" thickBot="1" x14ac:dyDescent="0.25">
      <c r="A43" s="232" t="s">
        <v>1269</v>
      </c>
      <c r="B43" s="232" t="s">
        <v>93</v>
      </c>
      <c r="C43" s="233">
        <v>269508.90625</v>
      </c>
      <c r="D43" s="232" t="s">
        <v>81</v>
      </c>
    </row>
    <row r="44" spans="1:4" x14ac:dyDescent="0.2">
      <c r="A44" t="s">
        <v>1261</v>
      </c>
      <c r="B44" t="s">
        <v>93</v>
      </c>
      <c r="C44" s="139">
        <v>11203647</v>
      </c>
      <c r="D44" t="s">
        <v>88</v>
      </c>
    </row>
    <row r="45" spans="1:4" x14ac:dyDescent="0.2">
      <c r="A45" t="s">
        <v>1261</v>
      </c>
      <c r="B45" t="s">
        <v>157</v>
      </c>
      <c r="C45" s="139">
        <v>76024.28125</v>
      </c>
      <c r="D45" t="s">
        <v>88</v>
      </c>
    </row>
    <row r="46" spans="1:4" x14ac:dyDescent="0.2">
      <c r="A46" t="s">
        <v>1265</v>
      </c>
      <c r="B46" t="s">
        <v>93</v>
      </c>
      <c r="C46" s="139">
        <v>3068652.75</v>
      </c>
      <c r="D46" t="s">
        <v>88</v>
      </c>
    </row>
    <row r="47" spans="1:4" x14ac:dyDescent="0.2">
      <c r="A47" t="s">
        <v>1265</v>
      </c>
      <c r="B47" t="s">
        <v>72</v>
      </c>
      <c r="C47" s="139">
        <v>1278693.75</v>
      </c>
      <c r="D47" t="s">
        <v>88</v>
      </c>
    </row>
    <row r="48" spans="1:4" x14ac:dyDescent="0.2">
      <c r="A48" t="s">
        <v>1265</v>
      </c>
      <c r="B48" t="s">
        <v>1266</v>
      </c>
      <c r="C48" s="139">
        <v>1053656.75</v>
      </c>
      <c r="D48" t="s">
        <v>88</v>
      </c>
    </row>
    <row r="49" spans="1:4" x14ac:dyDescent="0.2">
      <c r="A49" t="s">
        <v>1265</v>
      </c>
      <c r="B49" t="s">
        <v>131</v>
      </c>
      <c r="C49" s="139">
        <v>259997.625</v>
      </c>
      <c r="D49" t="s">
        <v>88</v>
      </c>
    </row>
    <row r="50" spans="1:4" x14ac:dyDescent="0.2">
      <c r="A50" t="s">
        <v>1265</v>
      </c>
      <c r="B50" t="s">
        <v>157</v>
      </c>
      <c r="C50" s="139">
        <v>12618.3046875</v>
      </c>
      <c r="D50" t="s">
        <v>88</v>
      </c>
    </row>
    <row r="51" spans="1:4" x14ac:dyDescent="0.2">
      <c r="A51" t="s">
        <v>1265</v>
      </c>
      <c r="B51" t="s">
        <v>81</v>
      </c>
      <c r="C51" s="139">
        <v>1309.072998046875</v>
      </c>
      <c r="D51" t="s">
        <v>88</v>
      </c>
    </row>
    <row r="52" spans="1:4" x14ac:dyDescent="0.2">
      <c r="A52" t="s">
        <v>1265</v>
      </c>
      <c r="B52" t="s">
        <v>64</v>
      </c>
      <c r="C52" s="139">
        <v>6.2159996032714844</v>
      </c>
      <c r="D52" t="s">
        <v>88</v>
      </c>
    </row>
    <row r="53" spans="1:4" x14ac:dyDescent="0.2">
      <c r="A53" t="s">
        <v>1274</v>
      </c>
      <c r="B53" t="s">
        <v>186</v>
      </c>
      <c r="C53" s="139">
        <v>2097402.25</v>
      </c>
      <c r="D53" t="s">
        <v>88</v>
      </c>
    </row>
    <row r="54" spans="1:4" x14ac:dyDescent="0.2">
      <c r="A54" t="s">
        <v>1275</v>
      </c>
      <c r="B54" t="s">
        <v>81</v>
      </c>
      <c r="C54" s="139">
        <v>427597.5</v>
      </c>
      <c r="D54" t="s">
        <v>88</v>
      </c>
    </row>
    <row r="55" spans="1:4" ht="16" thickBot="1" x14ac:dyDescent="0.25">
      <c r="A55" s="232" t="s">
        <v>1269</v>
      </c>
      <c r="B55" s="232" t="s">
        <v>93</v>
      </c>
      <c r="C55" s="233">
        <v>482486.25</v>
      </c>
      <c r="D55" s="232" t="s">
        <v>88</v>
      </c>
    </row>
    <row r="56" spans="1:4" x14ac:dyDescent="0.2">
      <c r="A56" t="s">
        <v>1276</v>
      </c>
      <c r="B56" t="s">
        <v>81</v>
      </c>
      <c r="C56" s="139">
        <v>3907805</v>
      </c>
      <c r="D56" t="s">
        <v>93</v>
      </c>
    </row>
    <row r="57" spans="1:4" x14ac:dyDescent="0.2">
      <c r="A57" t="s">
        <v>1265</v>
      </c>
      <c r="B57" t="s">
        <v>1266</v>
      </c>
      <c r="C57" s="139">
        <v>1173538.125</v>
      </c>
      <c r="D57" t="s">
        <v>93</v>
      </c>
    </row>
    <row r="58" spans="1:4" x14ac:dyDescent="0.2">
      <c r="A58" s="5" t="s">
        <v>1265</v>
      </c>
      <c r="B58" s="5" t="s">
        <v>72</v>
      </c>
      <c r="C58" s="139">
        <v>404894</v>
      </c>
      <c r="D58" s="5" t="s">
        <v>93</v>
      </c>
    </row>
    <row r="59" spans="1:4" x14ac:dyDescent="0.2">
      <c r="A59" t="s">
        <v>1265</v>
      </c>
      <c r="B59" t="s">
        <v>131</v>
      </c>
      <c r="C59" s="139">
        <v>60243.65234375</v>
      </c>
      <c r="D59" t="s">
        <v>93</v>
      </c>
    </row>
    <row r="60" spans="1:4" x14ac:dyDescent="0.2">
      <c r="A60" t="s">
        <v>1265</v>
      </c>
      <c r="B60" t="s">
        <v>157</v>
      </c>
      <c r="C60" s="139">
        <v>16997.626953125</v>
      </c>
      <c r="D60" t="s">
        <v>93</v>
      </c>
    </row>
    <row r="61" spans="1:4" x14ac:dyDescent="0.2">
      <c r="A61" t="s">
        <v>1265</v>
      </c>
      <c r="B61" t="s">
        <v>81</v>
      </c>
      <c r="C61" s="139">
        <v>357.75601196289062</v>
      </c>
      <c r="D61" t="s">
        <v>93</v>
      </c>
    </row>
    <row r="62" spans="1:4" x14ac:dyDescent="0.2">
      <c r="A62" t="s">
        <v>1265</v>
      </c>
      <c r="B62" t="s">
        <v>64</v>
      </c>
      <c r="C62" s="139">
        <v>24.065000534057617</v>
      </c>
      <c r="D62" t="s">
        <v>93</v>
      </c>
    </row>
    <row r="63" spans="1:4" x14ac:dyDescent="0.2">
      <c r="A63" t="s">
        <v>1273</v>
      </c>
      <c r="B63" t="s">
        <v>132</v>
      </c>
      <c r="C63" s="139">
        <v>4902374.5</v>
      </c>
      <c r="D63" t="s">
        <v>93</v>
      </c>
    </row>
    <row r="64" spans="1:4" x14ac:dyDescent="0.2">
      <c r="A64" t="s">
        <v>1273</v>
      </c>
      <c r="B64" t="s">
        <v>157</v>
      </c>
      <c r="C64" s="139">
        <v>1432821.375</v>
      </c>
      <c r="D64" t="s">
        <v>93</v>
      </c>
    </row>
    <row r="65" spans="1:4" x14ac:dyDescent="0.2">
      <c r="A65" t="s">
        <v>1275</v>
      </c>
      <c r="B65" t="s">
        <v>81</v>
      </c>
      <c r="C65" s="139">
        <v>1408718.25</v>
      </c>
      <c r="D65" t="s">
        <v>93</v>
      </c>
    </row>
    <row r="66" spans="1:4" x14ac:dyDescent="0.2">
      <c r="A66" t="s">
        <v>1277</v>
      </c>
      <c r="B66" t="s">
        <v>193</v>
      </c>
      <c r="C66" s="139">
        <v>3564089.5</v>
      </c>
      <c r="D66" t="s">
        <v>93</v>
      </c>
    </row>
    <row r="67" spans="1:4" x14ac:dyDescent="0.2">
      <c r="A67" t="s">
        <v>1277</v>
      </c>
      <c r="B67" t="s">
        <v>81</v>
      </c>
      <c r="C67" s="139">
        <v>322094.75</v>
      </c>
      <c r="D67" t="s">
        <v>93</v>
      </c>
    </row>
    <row r="68" spans="1:4" ht="16" thickBot="1" x14ac:dyDescent="0.25">
      <c r="A68" s="232" t="s">
        <v>1277</v>
      </c>
      <c r="B68" s="232" t="s">
        <v>186</v>
      </c>
      <c r="C68" s="233">
        <v>37307.8125</v>
      </c>
      <c r="D68" s="232" t="s">
        <v>93</v>
      </c>
    </row>
    <row r="69" spans="1:4" x14ac:dyDescent="0.2">
      <c r="A69" t="s">
        <v>1278</v>
      </c>
      <c r="B69" t="s">
        <v>96</v>
      </c>
      <c r="C69" s="139">
        <v>462434.375</v>
      </c>
      <c r="D69" t="s">
        <v>115</v>
      </c>
    </row>
    <row r="70" spans="1:4" x14ac:dyDescent="0.2">
      <c r="A70" t="s">
        <v>1278</v>
      </c>
      <c r="B70" t="s">
        <v>120</v>
      </c>
      <c r="C70" s="139">
        <v>172530.8125</v>
      </c>
      <c r="D70" t="s">
        <v>115</v>
      </c>
    </row>
    <row r="71" spans="1:4" x14ac:dyDescent="0.2">
      <c r="A71" t="s">
        <v>1261</v>
      </c>
      <c r="B71" t="s">
        <v>93</v>
      </c>
      <c r="C71" s="139">
        <v>2609763</v>
      </c>
      <c r="D71" t="s">
        <v>115</v>
      </c>
    </row>
    <row r="72" spans="1:4" x14ac:dyDescent="0.2">
      <c r="A72" t="s">
        <v>1261</v>
      </c>
      <c r="B72" t="s">
        <v>157</v>
      </c>
      <c r="C72" s="139">
        <v>13677.669921875</v>
      </c>
      <c r="D72" t="s">
        <v>115</v>
      </c>
    </row>
    <row r="73" spans="1:4" x14ac:dyDescent="0.2">
      <c r="A73" t="s">
        <v>1265</v>
      </c>
      <c r="B73" t="s">
        <v>93</v>
      </c>
      <c r="C73" s="139">
        <v>4524305.5</v>
      </c>
      <c r="D73" t="s">
        <v>115</v>
      </c>
    </row>
    <row r="74" spans="1:4" x14ac:dyDescent="0.2">
      <c r="A74" t="s">
        <v>1265</v>
      </c>
      <c r="B74" t="s">
        <v>72</v>
      </c>
      <c r="C74" s="139">
        <v>1917573.5</v>
      </c>
      <c r="D74" t="s">
        <v>115</v>
      </c>
    </row>
    <row r="75" spans="1:4" x14ac:dyDescent="0.2">
      <c r="A75" t="s">
        <v>1265</v>
      </c>
      <c r="B75" t="s">
        <v>131</v>
      </c>
      <c r="C75" s="139">
        <v>682554.25</v>
      </c>
      <c r="D75" t="s">
        <v>115</v>
      </c>
    </row>
    <row r="76" spans="1:4" x14ac:dyDescent="0.2">
      <c r="A76" t="s">
        <v>1265</v>
      </c>
      <c r="B76" t="s">
        <v>1266</v>
      </c>
      <c r="C76" s="139">
        <v>564908.75</v>
      </c>
      <c r="D76" t="s">
        <v>115</v>
      </c>
    </row>
    <row r="77" spans="1:4" x14ac:dyDescent="0.2">
      <c r="A77" t="s">
        <v>1265</v>
      </c>
      <c r="B77" t="s">
        <v>157</v>
      </c>
      <c r="C77" s="139">
        <v>6474.56884765625</v>
      </c>
      <c r="D77" t="s">
        <v>115</v>
      </c>
    </row>
    <row r="78" spans="1:4" x14ac:dyDescent="0.2">
      <c r="A78" t="s">
        <v>1265</v>
      </c>
      <c r="B78" t="s">
        <v>81</v>
      </c>
      <c r="C78" s="139">
        <v>2301.35009765625</v>
      </c>
      <c r="D78" t="s">
        <v>115</v>
      </c>
    </row>
    <row r="79" spans="1:4" x14ac:dyDescent="0.2">
      <c r="A79" t="s">
        <v>1265</v>
      </c>
      <c r="B79" t="s">
        <v>64</v>
      </c>
      <c r="C79" s="139">
        <v>577.35198974609375</v>
      </c>
      <c r="D79" t="s">
        <v>115</v>
      </c>
    </row>
    <row r="80" spans="1:4" x14ac:dyDescent="0.2">
      <c r="A80" t="s">
        <v>1268</v>
      </c>
      <c r="B80" t="s">
        <v>93</v>
      </c>
      <c r="C80" s="139">
        <v>362405.8125</v>
      </c>
      <c r="D80" t="s">
        <v>115</v>
      </c>
    </row>
    <row r="81" spans="1:4" ht="16" thickBot="1" x14ac:dyDescent="0.25">
      <c r="A81" s="232" t="s">
        <v>1269</v>
      </c>
      <c r="B81" s="232" t="s">
        <v>93</v>
      </c>
      <c r="C81" s="233">
        <v>434278.375</v>
      </c>
      <c r="D81" s="232" t="s">
        <v>115</v>
      </c>
    </row>
    <row r="82" spans="1:4" x14ac:dyDescent="0.2">
      <c r="A82" s="5" t="s">
        <v>1259</v>
      </c>
      <c r="B82" s="5" t="s">
        <v>81</v>
      </c>
      <c r="C82" s="139">
        <v>1064742.5</v>
      </c>
      <c r="D82" s="5" t="s">
        <v>119</v>
      </c>
    </row>
    <row r="83" spans="1:4" x14ac:dyDescent="0.2">
      <c r="A83" t="s">
        <v>1261</v>
      </c>
      <c r="B83" t="s">
        <v>93</v>
      </c>
      <c r="C83" s="139">
        <v>20319762</v>
      </c>
      <c r="D83" t="s">
        <v>119</v>
      </c>
    </row>
    <row r="84" spans="1:4" x14ac:dyDescent="0.2">
      <c r="A84" t="s">
        <v>1261</v>
      </c>
      <c r="B84" t="s">
        <v>157</v>
      </c>
      <c r="C84" s="139">
        <v>151569.5</v>
      </c>
      <c r="D84" t="s">
        <v>119</v>
      </c>
    </row>
    <row r="85" spans="1:4" x14ac:dyDescent="0.2">
      <c r="A85" t="s">
        <v>1265</v>
      </c>
      <c r="B85" t="s">
        <v>93</v>
      </c>
      <c r="C85" s="139">
        <v>7993142</v>
      </c>
      <c r="D85" t="s">
        <v>119</v>
      </c>
    </row>
    <row r="86" spans="1:4" x14ac:dyDescent="0.2">
      <c r="A86" s="5" t="s">
        <v>1265</v>
      </c>
      <c r="B86" s="5" t="s">
        <v>72</v>
      </c>
      <c r="C86" s="139">
        <v>7785868.5</v>
      </c>
      <c r="D86" s="5" t="s">
        <v>119</v>
      </c>
    </row>
    <row r="87" spans="1:4" x14ac:dyDescent="0.2">
      <c r="A87" t="s">
        <v>1265</v>
      </c>
      <c r="B87" t="s">
        <v>131</v>
      </c>
      <c r="C87" s="139">
        <v>1301894</v>
      </c>
      <c r="D87" t="s">
        <v>119</v>
      </c>
    </row>
    <row r="88" spans="1:4" x14ac:dyDescent="0.2">
      <c r="A88" t="s">
        <v>1265</v>
      </c>
      <c r="B88" t="s">
        <v>1266</v>
      </c>
      <c r="C88" s="139">
        <v>1284307.625</v>
      </c>
      <c r="D88" t="s">
        <v>119</v>
      </c>
    </row>
    <row r="89" spans="1:4" x14ac:dyDescent="0.2">
      <c r="A89" t="s">
        <v>1265</v>
      </c>
      <c r="B89" t="s">
        <v>157</v>
      </c>
      <c r="C89" s="139">
        <v>36160.421875</v>
      </c>
      <c r="D89" t="s">
        <v>119</v>
      </c>
    </row>
    <row r="90" spans="1:4" x14ac:dyDescent="0.2">
      <c r="A90" t="s">
        <v>1265</v>
      </c>
      <c r="B90" t="s">
        <v>81</v>
      </c>
      <c r="C90" s="139">
        <v>857.051025390625</v>
      </c>
      <c r="D90" t="s">
        <v>119</v>
      </c>
    </row>
    <row r="91" spans="1:4" x14ac:dyDescent="0.2">
      <c r="A91" t="s">
        <v>1265</v>
      </c>
      <c r="B91" t="s">
        <v>64</v>
      </c>
      <c r="C91" s="139">
        <v>51.326999664306641</v>
      </c>
      <c r="D91" t="s">
        <v>119</v>
      </c>
    </row>
    <row r="92" spans="1:4" x14ac:dyDescent="0.2">
      <c r="A92" s="5" t="s">
        <v>1268</v>
      </c>
      <c r="B92" s="5" t="s">
        <v>93</v>
      </c>
      <c r="C92" s="139">
        <v>2425414.25</v>
      </c>
      <c r="D92" s="5" t="s">
        <v>119</v>
      </c>
    </row>
    <row r="93" spans="1:4" ht="16" thickBot="1" x14ac:dyDescent="0.25">
      <c r="A93" s="232" t="s">
        <v>1269</v>
      </c>
      <c r="B93" s="232" t="s">
        <v>93</v>
      </c>
      <c r="C93" s="233">
        <v>1620893.125</v>
      </c>
      <c r="D93" s="232" t="s">
        <v>119</v>
      </c>
    </row>
    <row r="94" spans="1:4" x14ac:dyDescent="0.2">
      <c r="A94" t="s">
        <v>1261</v>
      </c>
      <c r="B94" t="s">
        <v>93</v>
      </c>
      <c r="C94" s="139">
        <v>7345026.5</v>
      </c>
      <c r="D94" t="s">
        <v>131</v>
      </c>
    </row>
    <row r="95" spans="1:4" x14ac:dyDescent="0.2">
      <c r="A95" t="s">
        <v>1261</v>
      </c>
      <c r="B95" t="s">
        <v>157</v>
      </c>
      <c r="C95" s="139">
        <v>432868.09375</v>
      </c>
      <c r="D95" t="s">
        <v>131</v>
      </c>
    </row>
    <row r="96" spans="1:4" x14ac:dyDescent="0.2">
      <c r="A96" t="s">
        <v>1265</v>
      </c>
      <c r="B96" t="s">
        <v>93</v>
      </c>
      <c r="C96" s="139">
        <v>753798.4375</v>
      </c>
      <c r="D96" t="s">
        <v>131</v>
      </c>
    </row>
    <row r="97" spans="1:4" x14ac:dyDescent="0.2">
      <c r="A97" t="s">
        <v>1265</v>
      </c>
      <c r="B97" t="s">
        <v>72</v>
      </c>
      <c r="C97" s="139">
        <v>472834.46875</v>
      </c>
      <c r="D97" t="s">
        <v>131</v>
      </c>
    </row>
    <row r="98" spans="1:4" x14ac:dyDescent="0.2">
      <c r="A98" t="s">
        <v>1265</v>
      </c>
      <c r="B98" t="s">
        <v>1266</v>
      </c>
      <c r="C98" s="139">
        <v>47222.45703125</v>
      </c>
      <c r="D98" t="s">
        <v>131</v>
      </c>
    </row>
    <row r="99" spans="1:4" x14ac:dyDescent="0.2">
      <c r="A99" t="s">
        <v>1265</v>
      </c>
      <c r="B99" t="s">
        <v>157</v>
      </c>
      <c r="C99" s="139">
        <v>7523.001953125</v>
      </c>
      <c r="D99" t="s">
        <v>131</v>
      </c>
    </row>
    <row r="100" spans="1:4" x14ac:dyDescent="0.2">
      <c r="A100" t="s">
        <v>1265</v>
      </c>
      <c r="B100" t="s">
        <v>81</v>
      </c>
      <c r="C100" s="139">
        <v>78.279998779296875</v>
      </c>
      <c r="D100" t="s">
        <v>131</v>
      </c>
    </row>
    <row r="101" spans="1:4" x14ac:dyDescent="0.2">
      <c r="A101" t="s">
        <v>1274</v>
      </c>
      <c r="B101" t="s">
        <v>186</v>
      </c>
      <c r="C101" s="139">
        <v>2143966.75</v>
      </c>
      <c r="D101" t="s">
        <v>131</v>
      </c>
    </row>
    <row r="102" spans="1:4" x14ac:dyDescent="0.2">
      <c r="A102" t="s">
        <v>1274</v>
      </c>
      <c r="B102" t="s">
        <v>84</v>
      </c>
      <c r="C102" s="139">
        <v>934503.125</v>
      </c>
      <c r="D102" t="s">
        <v>131</v>
      </c>
    </row>
    <row r="103" spans="1:4" x14ac:dyDescent="0.2">
      <c r="A103" t="s">
        <v>1273</v>
      </c>
      <c r="B103" t="s">
        <v>157</v>
      </c>
      <c r="C103" s="139">
        <v>4014696</v>
      </c>
      <c r="D103" t="s">
        <v>131</v>
      </c>
    </row>
    <row r="104" spans="1:4" x14ac:dyDescent="0.2">
      <c r="A104" t="s">
        <v>1273</v>
      </c>
      <c r="B104" t="s">
        <v>132</v>
      </c>
      <c r="C104" s="139">
        <v>3588847.75</v>
      </c>
      <c r="D104" t="s">
        <v>131</v>
      </c>
    </row>
    <row r="105" spans="1:4" ht="16" thickBot="1" x14ac:dyDescent="0.25">
      <c r="A105" s="232" t="s">
        <v>1268</v>
      </c>
      <c r="B105" s="232" t="s">
        <v>93</v>
      </c>
      <c r="C105" s="233">
        <v>3820664</v>
      </c>
      <c r="D105" s="232" t="s">
        <v>131</v>
      </c>
    </row>
    <row r="106" spans="1:4" x14ac:dyDescent="0.2">
      <c r="A106" t="s">
        <v>1279</v>
      </c>
      <c r="B106" t="s">
        <v>93</v>
      </c>
      <c r="C106" s="139">
        <v>432649</v>
      </c>
      <c r="D106" t="s">
        <v>132</v>
      </c>
    </row>
    <row r="107" spans="1:4" x14ac:dyDescent="0.2">
      <c r="A107" t="s">
        <v>1279</v>
      </c>
      <c r="B107" t="s">
        <v>181</v>
      </c>
      <c r="C107" s="139">
        <v>0.236000001430511</v>
      </c>
      <c r="D107" t="s">
        <v>132</v>
      </c>
    </row>
    <row r="108" spans="1:4" x14ac:dyDescent="0.2">
      <c r="A108" s="5" t="s">
        <v>1261</v>
      </c>
      <c r="B108" s="5" t="s">
        <v>93</v>
      </c>
      <c r="C108" s="139">
        <v>2919522.25</v>
      </c>
      <c r="D108" s="5" t="s">
        <v>132</v>
      </c>
    </row>
    <row r="109" spans="1:4" x14ac:dyDescent="0.2">
      <c r="A109" t="s">
        <v>1261</v>
      </c>
      <c r="B109" t="s">
        <v>157</v>
      </c>
      <c r="C109" s="139">
        <v>77909.2265625</v>
      </c>
      <c r="D109" t="s">
        <v>132</v>
      </c>
    </row>
    <row r="110" spans="1:4" x14ac:dyDescent="0.2">
      <c r="A110" t="s">
        <v>1265</v>
      </c>
      <c r="B110" t="s">
        <v>93</v>
      </c>
      <c r="C110" s="139">
        <v>563954.75</v>
      </c>
      <c r="D110" t="s">
        <v>132</v>
      </c>
    </row>
    <row r="111" spans="1:4" x14ac:dyDescent="0.2">
      <c r="A111" t="s">
        <v>1265</v>
      </c>
      <c r="B111" t="s">
        <v>72</v>
      </c>
      <c r="C111" s="139">
        <v>58743.51171875</v>
      </c>
      <c r="D111" t="s">
        <v>132</v>
      </c>
    </row>
    <row r="112" spans="1:4" x14ac:dyDescent="0.2">
      <c r="A112" s="5" t="s">
        <v>1265</v>
      </c>
      <c r="B112" s="5" t="s">
        <v>1266</v>
      </c>
      <c r="C112" s="139">
        <v>49025.2578125</v>
      </c>
      <c r="D112" s="5" t="s">
        <v>132</v>
      </c>
    </row>
    <row r="113" spans="1:4" x14ac:dyDescent="0.2">
      <c r="A113" t="s">
        <v>1265</v>
      </c>
      <c r="B113" t="s">
        <v>157</v>
      </c>
      <c r="C113" s="139">
        <v>21466.662109375</v>
      </c>
      <c r="D113" t="s">
        <v>132</v>
      </c>
    </row>
    <row r="114" spans="1:4" x14ac:dyDescent="0.2">
      <c r="A114" t="s">
        <v>1265</v>
      </c>
      <c r="B114" t="s">
        <v>131</v>
      </c>
      <c r="C114" s="139">
        <v>15410.4443359375</v>
      </c>
      <c r="D114" t="s">
        <v>132</v>
      </c>
    </row>
    <row r="115" spans="1:4" x14ac:dyDescent="0.2">
      <c r="A115" t="s">
        <v>1265</v>
      </c>
      <c r="B115" t="s">
        <v>81</v>
      </c>
      <c r="C115" s="139">
        <v>6.9650001525878906</v>
      </c>
      <c r="D115" t="s">
        <v>132</v>
      </c>
    </row>
    <row r="116" spans="1:4" x14ac:dyDescent="0.2">
      <c r="A116" t="s">
        <v>1265</v>
      </c>
      <c r="B116" t="s">
        <v>64</v>
      </c>
      <c r="C116" s="139">
        <v>0.36500000953674316</v>
      </c>
      <c r="D116" t="s">
        <v>132</v>
      </c>
    </row>
    <row r="117" spans="1:4" x14ac:dyDescent="0.2">
      <c r="A117" t="s">
        <v>1275</v>
      </c>
      <c r="B117" t="s">
        <v>81</v>
      </c>
      <c r="C117" s="139">
        <v>353740.09375</v>
      </c>
      <c r="D117" t="s">
        <v>132</v>
      </c>
    </row>
    <row r="118" spans="1:4" ht="16" thickBot="1" x14ac:dyDescent="0.25">
      <c r="A118" s="232" t="s">
        <v>1269</v>
      </c>
      <c r="B118" s="232" t="s">
        <v>93</v>
      </c>
      <c r="C118" s="233">
        <v>663425.375</v>
      </c>
      <c r="D118" s="232" t="s">
        <v>132</v>
      </c>
    </row>
    <row r="119" spans="1:4" x14ac:dyDescent="0.2">
      <c r="A119" t="s">
        <v>1259</v>
      </c>
      <c r="B119" t="s">
        <v>81</v>
      </c>
      <c r="C119" s="139">
        <v>477026.40625</v>
      </c>
      <c r="D119" t="s">
        <v>137</v>
      </c>
    </row>
    <row r="120" spans="1:4" x14ac:dyDescent="0.2">
      <c r="A120" t="s">
        <v>1261</v>
      </c>
      <c r="B120" t="s">
        <v>93</v>
      </c>
      <c r="C120" s="139">
        <v>4099594.25</v>
      </c>
      <c r="D120" t="s">
        <v>137</v>
      </c>
    </row>
    <row r="121" spans="1:4" x14ac:dyDescent="0.2">
      <c r="A121" t="s">
        <v>1261</v>
      </c>
      <c r="B121" t="s">
        <v>157</v>
      </c>
      <c r="C121" s="139">
        <v>11962.341796875</v>
      </c>
      <c r="D121" t="s">
        <v>137</v>
      </c>
    </row>
    <row r="122" spans="1:4" x14ac:dyDescent="0.2">
      <c r="A122" t="s">
        <v>1265</v>
      </c>
      <c r="B122" t="s">
        <v>93</v>
      </c>
      <c r="C122" s="139">
        <v>2560544.25</v>
      </c>
      <c r="D122" t="s">
        <v>137</v>
      </c>
    </row>
    <row r="123" spans="1:4" x14ac:dyDescent="0.2">
      <c r="A123" t="s">
        <v>1265</v>
      </c>
      <c r="B123" t="s">
        <v>72</v>
      </c>
      <c r="C123" s="139">
        <v>1420659.25</v>
      </c>
      <c r="D123" t="s">
        <v>137</v>
      </c>
    </row>
    <row r="124" spans="1:4" x14ac:dyDescent="0.2">
      <c r="A124" t="s">
        <v>1265</v>
      </c>
      <c r="B124" t="s">
        <v>131</v>
      </c>
      <c r="C124" s="139">
        <v>353800.59375</v>
      </c>
      <c r="D124" t="s">
        <v>137</v>
      </c>
    </row>
    <row r="125" spans="1:4" x14ac:dyDescent="0.2">
      <c r="A125" t="s">
        <v>1265</v>
      </c>
      <c r="B125" t="s">
        <v>1266</v>
      </c>
      <c r="C125" s="139">
        <v>275276.9375</v>
      </c>
      <c r="D125" t="s">
        <v>137</v>
      </c>
    </row>
    <row r="126" spans="1:4" x14ac:dyDescent="0.2">
      <c r="A126" t="s">
        <v>1265</v>
      </c>
      <c r="B126" t="s">
        <v>157</v>
      </c>
      <c r="C126" s="139">
        <v>4419.3349609375</v>
      </c>
      <c r="D126" t="s">
        <v>137</v>
      </c>
    </row>
    <row r="127" spans="1:4" x14ac:dyDescent="0.2">
      <c r="A127" t="s">
        <v>1265</v>
      </c>
      <c r="B127" t="s">
        <v>81</v>
      </c>
      <c r="C127" s="139">
        <v>1110.0369873046875</v>
      </c>
      <c r="D127" t="s">
        <v>137</v>
      </c>
    </row>
    <row r="128" spans="1:4" x14ac:dyDescent="0.2">
      <c r="A128" t="s">
        <v>1265</v>
      </c>
      <c r="B128" t="s">
        <v>64</v>
      </c>
      <c r="C128" s="139">
        <v>143.4429931640625</v>
      </c>
      <c r="D128" t="s">
        <v>137</v>
      </c>
    </row>
    <row r="129" spans="1:4" x14ac:dyDescent="0.2">
      <c r="A129" t="s">
        <v>1273</v>
      </c>
      <c r="B129" t="s">
        <v>132</v>
      </c>
      <c r="C129" s="139">
        <v>769785.6875</v>
      </c>
      <c r="D129" t="s">
        <v>137</v>
      </c>
    </row>
    <row r="130" spans="1:4" x14ac:dyDescent="0.2">
      <c r="A130" t="s">
        <v>1273</v>
      </c>
      <c r="B130" t="s">
        <v>157</v>
      </c>
      <c r="C130" s="139">
        <v>416257.9375</v>
      </c>
      <c r="D130" t="s">
        <v>137</v>
      </c>
    </row>
    <row r="131" spans="1:4" ht="16" thickBot="1" x14ac:dyDescent="0.25">
      <c r="A131" s="232" t="s">
        <v>1269</v>
      </c>
      <c r="B131" s="232" t="s">
        <v>93</v>
      </c>
      <c r="C131" s="233">
        <v>533454.8125</v>
      </c>
      <c r="D131" s="232" t="s">
        <v>137</v>
      </c>
    </row>
    <row r="132" spans="1:4" x14ac:dyDescent="0.2">
      <c r="A132" t="s">
        <v>1261</v>
      </c>
      <c r="B132" t="s">
        <v>93</v>
      </c>
      <c r="C132" s="139">
        <v>29015858</v>
      </c>
      <c r="D132" t="s">
        <v>139</v>
      </c>
    </row>
    <row r="133" spans="1:4" x14ac:dyDescent="0.2">
      <c r="A133" t="s">
        <v>1261</v>
      </c>
      <c r="B133" t="s">
        <v>157</v>
      </c>
      <c r="C133" s="139">
        <v>111881.8828125</v>
      </c>
      <c r="D133" t="s">
        <v>139</v>
      </c>
    </row>
    <row r="134" spans="1:4" x14ac:dyDescent="0.2">
      <c r="A134" t="s">
        <v>1270</v>
      </c>
      <c r="B134" t="s">
        <v>93</v>
      </c>
      <c r="C134" s="139">
        <v>1617554.375</v>
      </c>
      <c r="D134" t="s">
        <v>139</v>
      </c>
    </row>
    <row r="135" spans="1:4" x14ac:dyDescent="0.2">
      <c r="A135" t="s">
        <v>1270</v>
      </c>
      <c r="B135" t="s">
        <v>220</v>
      </c>
      <c r="C135" s="139">
        <v>484290</v>
      </c>
      <c r="D135" t="s">
        <v>139</v>
      </c>
    </row>
    <row r="136" spans="1:4" x14ac:dyDescent="0.2">
      <c r="A136" t="s">
        <v>1270</v>
      </c>
      <c r="B136" s="234" t="s">
        <v>217</v>
      </c>
      <c r="C136" s="139">
        <v>376437.625</v>
      </c>
      <c r="D136" t="s">
        <v>139</v>
      </c>
    </row>
    <row r="137" spans="1:4" x14ac:dyDescent="0.2">
      <c r="A137" t="s">
        <v>1270</v>
      </c>
      <c r="B137" t="s">
        <v>132</v>
      </c>
      <c r="C137" s="139">
        <v>189291.65625</v>
      </c>
      <c r="D137" t="s">
        <v>139</v>
      </c>
    </row>
    <row r="138" spans="1:4" x14ac:dyDescent="0.2">
      <c r="A138" t="s">
        <v>1270</v>
      </c>
      <c r="B138" t="s">
        <v>120</v>
      </c>
      <c r="C138" s="139">
        <v>1305.2760009765625</v>
      </c>
      <c r="D138" t="s">
        <v>139</v>
      </c>
    </row>
    <row r="139" spans="1:4" x14ac:dyDescent="0.2">
      <c r="A139" t="s">
        <v>1265</v>
      </c>
      <c r="B139" t="s">
        <v>93</v>
      </c>
      <c r="C139" s="139">
        <v>13008247</v>
      </c>
      <c r="D139" t="s">
        <v>139</v>
      </c>
    </row>
    <row r="140" spans="1:4" x14ac:dyDescent="0.2">
      <c r="A140" t="s">
        <v>1265</v>
      </c>
      <c r="B140" t="s">
        <v>1266</v>
      </c>
      <c r="C140" s="139">
        <v>3129859.5</v>
      </c>
      <c r="D140" t="s">
        <v>139</v>
      </c>
    </row>
    <row r="141" spans="1:4" x14ac:dyDescent="0.2">
      <c r="A141" t="s">
        <v>1265</v>
      </c>
      <c r="B141" t="s">
        <v>72</v>
      </c>
      <c r="C141" s="139">
        <v>1161545.875</v>
      </c>
      <c r="D141" t="s">
        <v>139</v>
      </c>
    </row>
    <row r="142" spans="1:4" x14ac:dyDescent="0.2">
      <c r="A142" t="s">
        <v>1265</v>
      </c>
      <c r="B142" t="s">
        <v>131</v>
      </c>
      <c r="C142" s="139">
        <v>207493.90625</v>
      </c>
      <c r="D142" t="s">
        <v>139</v>
      </c>
    </row>
    <row r="143" spans="1:4" x14ac:dyDescent="0.2">
      <c r="A143" s="5" t="s">
        <v>1265</v>
      </c>
      <c r="B143" s="5" t="s">
        <v>157</v>
      </c>
      <c r="C143" s="139">
        <v>116703.921875</v>
      </c>
      <c r="D143" s="5" t="s">
        <v>139</v>
      </c>
    </row>
    <row r="144" spans="1:4" x14ac:dyDescent="0.2">
      <c r="A144" t="s">
        <v>1265</v>
      </c>
      <c r="B144" t="s">
        <v>81</v>
      </c>
      <c r="C144" s="139">
        <v>1772.676025390625</v>
      </c>
      <c r="D144" t="s">
        <v>139</v>
      </c>
    </row>
    <row r="145" spans="1:4" x14ac:dyDescent="0.2">
      <c r="A145" t="s">
        <v>1265</v>
      </c>
      <c r="B145" t="s">
        <v>64</v>
      </c>
      <c r="C145" s="139">
        <v>399.6510009765625</v>
      </c>
      <c r="D145" t="s">
        <v>139</v>
      </c>
    </row>
    <row r="146" spans="1:4" x14ac:dyDescent="0.2">
      <c r="A146" t="s">
        <v>1268</v>
      </c>
      <c r="B146" t="s">
        <v>93</v>
      </c>
      <c r="C146" s="139">
        <v>1887657.875</v>
      </c>
      <c r="D146" t="s">
        <v>139</v>
      </c>
    </row>
    <row r="147" spans="1:4" ht="16" thickBot="1" x14ac:dyDescent="0.25">
      <c r="A147" s="232" t="s">
        <v>1269</v>
      </c>
      <c r="B147" s="232" t="s">
        <v>93</v>
      </c>
      <c r="C147" s="233">
        <v>1805444</v>
      </c>
      <c r="D147" s="232" t="s">
        <v>139</v>
      </c>
    </row>
    <row r="148" spans="1:4" x14ac:dyDescent="0.2">
      <c r="A148" t="s">
        <v>1261</v>
      </c>
      <c r="B148" t="s">
        <v>93</v>
      </c>
      <c r="C148" s="139">
        <v>5553221</v>
      </c>
      <c r="D148" t="s">
        <v>163</v>
      </c>
    </row>
    <row r="149" spans="1:4" x14ac:dyDescent="0.2">
      <c r="A149" t="s">
        <v>1261</v>
      </c>
      <c r="B149" t="s">
        <v>157</v>
      </c>
      <c r="C149" s="139">
        <v>178698.421875</v>
      </c>
      <c r="D149" t="s">
        <v>163</v>
      </c>
    </row>
    <row r="150" spans="1:4" x14ac:dyDescent="0.2">
      <c r="A150" t="s">
        <v>1265</v>
      </c>
      <c r="B150" t="s">
        <v>93</v>
      </c>
      <c r="C150" s="139">
        <v>1525354.5</v>
      </c>
      <c r="D150" t="s">
        <v>163</v>
      </c>
    </row>
    <row r="151" spans="1:4" x14ac:dyDescent="0.2">
      <c r="A151" t="s">
        <v>1265</v>
      </c>
      <c r="B151" t="s">
        <v>72</v>
      </c>
      <c r="C151" s="139">
        <v>394062.15625</v>
      </c>
      <c r="D151" t="s">
        <v>163</v>
      </c>
    </row>
    <row r="152" spans="1:4" x14ac:dyDescent="0.2">
      <c r="A152" t="s">
        <v>1265</v>
      </c>
      <c r="B152" t="s">
        <v>1266</v>
      </c>
      <c r="C152" s="139">
        <v>119952.5390625</v>
      </c>
      <c r="D152" t="s">
        <v>163</v>
      </c>
    </row>
    <row r="153" spans="1:4" x14ac:dyDescent="0.2">
      <c r="A153" t="s">
        <v>1265</v>
      </c>
      <c r="B153" t="s">
        <v>131</v>
      </c>
      <c r="C153" s="139">
        <v>109100.53125</v>
      </c>
      <c r="D153" t="s">
        <v>163</v>
      </c>
    </row>
    <row r="154" spans="1:4" x14ac:dyDescent="0.2">
      <c r="A154" t="s">
        <v>1265</v>
      </c>
      <c r="B154" t="s">
        <v>157</v>
      </c>
      <c r="C154" s="139">
        <v>5632.60302734375</v>
      </c>
      <c r="D154" t="s">
        <v>163</v>
      </c>
    </row>
    <row r="155" spans="1:4" x14ac:dyDescent="0.2">
      <c r="A155" t="s">
        <v>1265</v>
      </c>
      <c r="B155" t="s">
        <v>81</v>
      </c>
      <c r="C155" s="139">
        <v>1235.4739990234375</v>
      </c>
      <c r="D155" t="s">
        <v>163</v>
      </c>
    </row>
    <row r="156" spans="1:4" x14ac:dyDescent="0.2">
      <c r="A156" t="s">
        <v>1268</v>
      </c>
      <c r="B156" t="s">
        <v>93</v>
      </c>
      <c r="C156" s="139">
        <v>498915.0625</v>
      </c>
      <c r="D156" t="s">
        <v>163</v>
      </c>
    </row>
    <row r="157" spans="1:4" x14ac:dyDescent="0.2">
      <c r="A157" t="s">
        <v>1269</v>
      </c>
      <c r="B157" t="s">
        <v>93</v>
      </c>
      <c r="C157" s="139">
        <v>476470.8125</v>
      </c>
      <c r="D157" t="s">
        <v>163</v>
      </c>
    </row>
    <row r="158" spans="1:4" x14ac:dyDescent="0.2">
      <c r="A158" t="s">
        <v>1277</v>
      </c>
      <c r="B158" t="s">
        <v>81</v>
      </c>
      <c r="C158" s="139">
        <v>305541.96875</v>
      </c>
      <c r="D158" t="s">
        <v>163</v>
      </c>
    </row>
    <row r="159" spans="1:4" x14ac:dyDescent="0.2">
      <c r="A159" t="s">
        <v>1277</v>
      </c>
      <c r="B159" t="s">
        <v>193</v>
      </c>
      <c r="C159" s="139">
        <v>12401.9072265625</v>
      </c>
      <c r="D159" t="s">
        <v>163</v>
      </c>
    </row>
    <row r="160" spans="1:4" ht="16" thickBot="1" x14ac:dyDescent="0.25">
      <c r="A160" s="232" t="s">
        <v>1277</v>
      </c>
      <c r="B160" s="232" t="s">
        <v>186</v>
      </c>
      <c r="C160" s="233">
        <v>8670.958984375</v>
      </c>
      <c r="D160" s="232" t="s">
        <v>163</v>
      </c>
    </row>
    <row r="161" spans="1:4" x14ac:dyDescent="0.2">
      <c r="A161" t="s">
        <v>1276</v>
      </c>
      <c r="B161" t="s">
        <v>185</v>
      </c>
      <c r="C161" s="139">
        <v>333731.75</v>
      </c>
      <c r="D161" t="s">
        <v>193</v>
      </c>
    </row>
    <row r="162" spans="1:4" x14ac:dyDescent="0.2">
      <c r="A162" t="s">
        <v>1276</v>
      </c>
      <c r="B162" t="s">
        <v>81</v>
      </c>
      <c r="C162" s="139">
        <v>129228.8203125</v>
      </c>
      <c r="D162" t="s">
        <v>193</v>
      </c>
    </row>
    <row r="163" spans="1:4" x14ac:dyDescent="0.2">
      <c r="A163" t="s">
        <v>1261</v>
      </c>
      <c r="B163" t="s">
        <v>93</v>
      </c>
      <c r="C163" s="139">
        <v>8699722</v>
      </c>
      <c r="D163" t="s">
        <v>193</v>
      </c>
    </row>
    <row r="164" spans="1:4" x14ac:dyDescent="0.2">
      <c r="A164" t="s">
        <v>1261</v>
      </c>
      <c r="B164" t="s">
        <v>157</v>
      </c>
      <c r="C164" s="139">
        <v>24477.50390625</v>
      </c>
      <c r="D164" t="s">
        <v>193</v>
      </c>
    </row>
    <row r="165" spans="1:4" x14ac:dyDescent="0.2">
      <c r="A165" t="s">
        <v>1265</v>
      </c>
      <c r="B165" t="s">
        <v>93</v>
      </c>
      <c r="C165" s="139">
        <v>2976064.75</v>
      </c>
      <c r="D165" t="s">
        <v>193</v>
      </c>
    </row>
    <row r="166" spans="1:4" x14ac:dyDescent="0.2">
      <c r="A166" t="s">
        <v>1265</v>
      </c>
      <c r="B166" t="s">
        <v>72</v>
      </c>
      <c r="C166" s="139">
        <v>1161231</v>
      </c>
      <c r="D166" t="s">
        <v>193</v>
      </c>
    </row>
    <row r="167" spans="1:4" x14ac:dyDescent="0.2">
      <c r="A167" t="s">
        <v>1265</v>
      </c>
      <c r="B167" t="s">
        <v>1266</v>
      </c>
      <c r="C167" s="139">
        <v>399251.875</v>
      </c>
      <c r="D167" t="s">
        <v>193</v>
      </c>
    </row>
    <row r="168" spans="1:4" x14ac:dyDescent="0.2">
      <c r="A168" t="s">
        <v>1265</v>
      </c>
      <c r="B168" t="s">
        <v>131</v>
      </c>
      <c r="C168" s="139">
        <v>150554.34375</v>
      </c>
      <c r="D168" t="s">
        <v>193</v>
      </c>
    </row>
    <row r="169" spans="1:4" x14ac:dyDescent="0.2">
      <c r="A169" s="5" t="s">
        <v>1265</v>
      </c>
      <c r="B169" s="5" t="s">
        <v>157</v>
      </c>
      <c r="C169" s="139">
        <v>7102.5390625</v>
      </c>
      <c r="D169" s="5" t="s">
        <v>193</v>
      </c>
    </row>
    <row r="170" spans="1:4" x14ac:dyDescent="0.2">
      <c r="A170" t="s">
        <v>1265</v>
      </c>
      <c r="B170" t="s">
        <v>81</v>
      </c>
      <c r="C170" s="139">
        <v>372.375</v>
      </c>
      <c r="D170" t="s">
        <v>193</v>
      </c>
    </row>
    <row r="171" spans="1:4" x14ac:dyDescent="0.2">
      <c r="A171" t="s">
        <v>1265</v>
      </c>
      <c r="B171" t="s">
        <v>64</v>
      </c>
      <c r="C171" s="139">
        <v>7.9999998211860657E-2</v>
      </c>
      <c r="D171" t="s">
        <v>193</v>
      </c>
    </row>
    <row r="172" spans="1:4" x14ac:dyDescent="0.2">
      <c r="A172" t="s">
        <v>1273</v>
      </c>
      <c r="B172" t="s">
        <v>132</v>
      </c>
      <c r="C172" s="139">
        <v>886350.9375</v>
      </c>
      <c r="D172" t="s">
        <v>193</v>
      </c>
    </row>
    <row r="173" spans="1:4" x14ac:dyDescent="0.2">
      <c r="A173" s="5" t="s">
        <v>1273</v>
      </c>
      <c r="B173" s="5" t="s">
        <v>157</v>
      </c>
      <c r="C173" s="139">
        <v>15945.685546875</v>
      </c>
      <c r="D173" s="5" t="s">
        <v>193</v>
      </c>
    </row>
    <row r="174" spans="1:4" ht="16" thickBot="1" x14ac:dyDescent="0.25">
      <c r="A174" s="232" t="s">
        <v>1269</v>
      </c>
      <c r="B174" s="232" t="s">
        <v>93</v>
      </c>
      <c r="C174" s="233">
        <v>420059.46875</v>
      </c>
      <c r="D174" s="232" t="s">
        <v>193</v>
      </c>
    </row>
    <row r="175" spans="1:4" x14ac:dyDescent="0.2">
      <c r="A175" t="s">
        <v>1261</v>
      </c>
      <c r="B175" t="s">
        <v>93</v>
      </c>
      <c r="C175" s="139">
        <v>2150219.75</v>
      </c>
      <c r="D175" t="s">
        <v>197</v>
      </c>
    </row>
    <row r="176" spans="1:4" x14ac:dyDescent="0.2">
      <c r="A176" t="s">
        <v>1261</v>
      </c>
      <c r="B176" t="s">
        <v>157</v>
      </c>
      <c r="C176" s="139">
        <v>22842.09375</v>
      </c>
      <c r="D176" t="s">
        <v>197</v>
      </c>
    </row>
    <row r="177" spans="1:4" x14ac:dyDescent="0.2">
      <c r="A177" t="s">
        <v>1265</v>
      </c>
      <c r="B177" t="s">
        <v>93</v>
      </c>
      <c r="C177" s="139">
        <v>2317822</v>
      </c>
      <c r="D177" t="s">
        <v>197</v>
      </c>
    </row>
    <row r="178" spans="1:4" x14ac:dyDescent="0.2">
      <c r="A178" t="s">
        <v>1265</v>
      </c>
      <c r="B178" t="s">
        <v>131</v>
      </c>
      <c r="C178" s="139">
        <v>414568.28125</v>
      </c>
      <c r="D178" t="s">
        <v>197</v>
      </c>
    </row>
    <row r="179" spans="1:4" x14ac:dyDescent="0.2">
      <c r="A179" t="s">
        <v>1265</v>
      </c>
      <c r="B179" t="s">
        <v>72</v>
      </c>
      <c r="C179" s="139">
        <v>394958.875</v>
      </c>
      <c r="D179" t="s">
        <v>197</v>
      </c>
    </row>
    <row r="180" spans="1:4" x14ac:dyDescent="0.2">
      <c r="A180" t="s">
        <v>1265</v>
      </c>
      <c r="B180" t="s">
        <v>1266</v>
      </c>
      <c r="C180" s="139">
        <v>53416.36328125</v>
      </c>
      <c r="D180" t="s">
        <v>197</v>
      </c>
    </row>
    <row r="181" spans="1:4" x14ac:dyDescent="0.2">
      <c r="A181" t="s">
        <v>1265</v>
      </c>
      <c r="B181" t="s">
        <v>157</v>
      </c>
      <c r="C181" s="139">
        <v>6613.18408203125</v>
      </c>
      <c r="D181" t="s">
        <v>197</v>
      </c>
    </row>
    <row r="182" spans="1:4" x14ac:dyDescent="0.2">
      <c r="A182" t="s">
        <v>1265</v>
      </c>
      <c r="B182" t="s">
        <v>81</v>
      </c>
      <c r="C182" s="139">
        <v>625.91900634765625</v>
      </c>
      <c r="D182" t="s">
        <v>197</v>
      </c>
    </row>
    <row r="183" spans="1:4" x14ac:dyDescent="0.2">
      <c r="A183" t="s">
        <v>1265</v>
      </c>
      <c r="B183" t="s">
        <v>64</v>
      </c>
      <c r="C183" s="139">
        <v>10.701000213623047</v>
      </c>
      <c r="D183" t="s">
        <v>197</v>
      </c>
    </row>
    <row r="184" spans="1:4" x14ac:dyDescent="0.2">
      <c r="A184" t="s">
        <v>1273</v>
      </c>
      <c r="B184" t="s">
        <v>132</v>
      </c>
      <c r="C184" s="139">
        <v>480480.65625</v>
      </c>
      <c r="D184" t="s">
        <v>197</v>
      </c>
    </row>
    <row r="185" spans="1:4" x14ac:dyDescent="0.2">
      <c r="A185" t="s">
        <v>1273</v>
      </c>
      <c r="B185" t="s">
        <v>157</v>
      </c>
      <c r="C185" s="139">
        <v>369096.28125</v>
      </c>
      <c r="D185" t="s">
        <v>197</v>
      </c>
    </row>
    <row r="186" spans="1:4" x14ac:dyDescent="0.2">
      <c r="A186" t="s">
        <v>1280</v>
      </c>
      <c r="B186" t="s">
        <v>131</v>
      </c>
      <c r="C186" s="139">
        <v>812366.0625</v>
      </c>
      <c r="D186" t="s">
        <v>197</v>
      </c>
    </row>
    <row r="187" spans="1:4" ht="16" thickBot="1" x14ac:dyDescent="0.25">
      <c r="A187" s="232" t="s">
        <v>1275</v>
      </c>
      <c r="B187" s="232" t="s">
        <v>81</v>
      </c>
      <c r="C187" s="233">
        <v>340234.96875</v>
      </c>
      <c r="D187" s="232" t="s">
        <v>197</v>
      </c>
    </row>
    <row r="188" spans="1:4" x14ac:dyDescent="0.2">
      <c r="A188" s="5" t="s">
        <v>1261</v>
      </c>
      <c r="B188" s="5" t="s">
        <v>93</v>
      </c>
      <c r="C188" s="139">
        <v>2435720.75</v>
      </c>
      <c r="D188" s="5" t="s">
        <v>207</v>
      </c>
    </row>
    <row r="189" spans="1:4" x14ac:dyDescent="0.2">
      <c r="A189" t="s">
        <v>1261</v>
      </c>
      <c r="B189" t="s">
        <v>157</v>
      </c>
      <c r="C189" s="139">
        <v>4566.0107421875</v>
      </c>
      <c r="D189" t="s">
        <v>207</v>
      </c>
    </row>
    <row r="190" spans="1:4" x14ac:dyDescent="0.2">
      <c r="A190" t="s">
        <v>1265</v>
      </c>
      <c r="B190" t="s">
        <v>93</v>
      </c>
      <c r="C190" s="139">
        <v>1157111.5</v>
      </c>
      <c r="D190" t="s">
        <v>207</v>
      </c>
    </row>
    <row r="191" spans="1:4" x14ac:dyDescent="0.2">
      <c r="A191" t="s">
        <v>1265</v>
      </c>
      <c r="B191" t="s">
        <v>72</v>
      </c>
      <c r="C191" s="139">
        <v>105395.8671875</v>
      </c>
      <c r="D191" t="s">
        <v>207</v>
      </c>
    </row>
    <row r="192" spans="1:4" x14ac:dyDescent="0.2">
      <c r="A192" t="s">
        <v>1265</v>
      </c>
      <c r="B192" t="s">
        <v>131</v>
      </c>
      <c r="C192" s="139">
        <v>97275.1875</v>
      </c>
      <c r="D192" t="s">
        <v>207</v>
      </c>
    </row>
    <row r="193" spans="1:4" x14ac:dyDescent="0.2">
      <c r="A193" t="s">
        <v>1265</v>
      </c>
      <c r="B193" t="s">
        <v>1266</v>
      </c>
      <c r="C193" s="139">
        <v>32183.537109375</v>
      </c>
      <c r="D193" t="s">
        <v>207</v>
      </c>
    </row>
    <row r="194" spans="1:4" x14ac:dyDescent="0.2">
      <c r="A194" s="5" t="s">
        <v>1265</v>
      </c>
      <c r="B194" s="5" t="s">
        <v>157</v>
      </c>
      <c r="C194" s="139">
        <v>3157.12109375</v>
      </c>
      <c r="D194" s="5" t="s">
        <v>207</v>
      </c>
    </row>
    <row r="195" spans="1:4" x14ac:dyDescent="0.2">
      <c r="A195" t="s">
        <v>1265</v>
      </c>
      <c r="B195" t="s">
        <v>81</v>
      </c>
      <c r="C195" s="139">
        <v>455.52099609375</v>
      </c>
      <c r="D195" t="s">
        <v>207</v>
      </c>
    </row>
    <row r="196" spans="1:4" x14ac:dyDescent="0.2">
      <c r="A196" t="s">
        <v>1265</v>
      </c>
      <c r="B196" t="s">
        <v>64</v>
      </c>
      <c r="C196" s="139">
        <v>24.070999145507812</v>
      </c>
      <c r="D196" t="s">
        <v>207</v>
      </c>
    </row>
    <row r="197" spans="1:4" x14ac:dyDescent="0.2">
      <c r="A197" t="s">
        <v>1273</v>
      </c>
      <c r="B197" t="s">
        <v>132</v>
      </c>
      <c r="C197" s="139">
        <v>436800.59375</v>
      </c>
      <c r="D197" t="s">
        <v>207</v>
      </c>
    </row>
    <row r="198" spans="1:4" x14ac:dyDescent="0.2">
      <c r="A198" t="s">
        <v>1273</v>
      </c>
      <c r="B198" t="s">
        <v>157</v>
      </c>
      <c r="C198" s="139">
        <v>116862.7890625</v>
      </c>
      <c r="D198" t="s">
        <v>207</v>
      </c>
    </row>
    <row r="199" spans="1:4" x14ac:dyDescent="0.2">
      <c r="A199" t="s">
        <v>1268</v>
      </c>
      <c r="B199" t="s">
        <v>93</v>
      </c>
      <c r="C199" s="139">
        <v>256757.1875</v>
      </c>
      <c r="D199" t="s">
        <v>207</v>
      </c>
    </row>
    <row r="200" spans="1:4" ht="16" thickBot="1" x14ac:dyDescent="0.25">
      <c r="A200" s="232" t="s">
        <v>1269</v>
      </c>
      <c r="B200" s="232" t="s">
        <v>93</v>
      </c>
      <c r="C200" s="233">
        <v>142187.71875</v>
      </c>
      <c r="D200" s="232" t="s">
        <v>207</v>
      </c>
    </row>
    <row r="201" spans="1:4" x14ac:dyDescent="0.2">
      <c r="A201" t="s">
        <v>1261</v>
      </c>
      <c r="B201" t="s">
        <v>93</v>
      </c>
      <c r="C201" s="139">
        <v>9275468</v>
      </c>
      <c r="D201" t="s">
        <v>208</v>
      </c>
    </row>
    <row r="202" spans="1:4" x14ac:dyDescent="0.2">
      <c r="A202" t="s">
        <v>1261</v>
      </c>
      <c r="B202" t="s">
        <v>157</v>
      </c>
      <c r="C202" s="139">
        <v>15131.875</v>
      </c>
      <c r="D202" t="s">
        <v>208</v>
      </c>
    </row>
    <row r="203" spans="1:4" x14ac:dyDescent="0.2">
      <c r="A203" t="s">
        <v>1270</v>
      </c>
      <c r="B203" t="s">
        <v>93</v>
      </c>
      <c r="C203" s="139">
        <v>533255.5</v>
      </c>
      <c r="D203" t="s">
        <v>208</v>
      </c>
    </row>
    <row r="204" spans="1:4" x14ac:dyDescent="0.2">
      <c r="A204" t="s">
        <v>1270</v>
      </c>
      <c r="B204" s="234" t="s">
        <v>217</v>
      </c>
      <c r="C204" s="139">
        <v>114442.2109375</v>
      </c>
      <c r="D204" t="s">
        <v>208</v>
      </c>
    </row>
    <row r="205" spans="1:4" x14ac:dyDescent="0.2">
      <c r="A205" t="s">
        <v>1270</v>
      </c>
      <c r="B205" t="s">
        <v>132</v>
      </c>
      <c r="C205" s="139">
        <v>32752.544921875</v>
      </c>
      <c r="D205" t="s">
        <v>208</v>
      </c>
    </row>
    <row r="206" spans="1:4" x14ac:dyDescent="0.2">
      <c r="A206" t="s">
        <v>1270</v>
      </c>
      <c r="B206" t="s">
        <v>220</v>
      </c>
      <c r="C206" s="139">
        <v>22361.97265625</v>
      </c>
      <c r="D206" t="s">
        <v>208</v>
      </c>
    </row>
    <row r="207" spans="1:4" x14ac:dyDescent="0.2">
      <c r="A207" t="s">
        <v>1270</v>
      </c>
      <c r="B207" t="s">
        <v>120</v>
      </c>
      <c r="C207" s="139">
        <v>1815.3460693359375</v>
      </c>
      <c r="D207" t="s">
        <v>208</v>
      </c>
    </row>
    <row r="208" spans="1:4" x14ac:dyDescent="0.2">
      <c r="A208" t="s">
        <v>1265</v>
      </c>
      <c r="B208" t="s">
        <v>93</v>
      </c>
      <c r="C208" s="139">
        <v>4882686.5</v>
      </c>
      <c r="D208" t="s">
        <v>208</v>
      </c>
    </row>
    <row r="209" spans="1:4" x14ac:dyDescent="0.2">
      <c r="A209" t="s">
        <v>1265</v>
      </c>
      <c r="B209" t="s">
        <v>1266</v>
      </c>
      <c r="C209" s="139">
        <v>3020662</v>
      </c>
      <c r="D209" t="s">
        <v>208</v>
      </c>
    </row>
    <row r="210" spans="1:4" x14ac:dyDescent="0.2">
      <c r="A210" t="s">
        <v>1265</v>
      </c>
      <c r="B210" t="s">
        <v>72</v>
      </c>
      <c r="C210" s="139">
        <v>443987.21875</v>
      </c>
      <c r="D210" t="s">
        <v>208</v>
      </c>
    </row>
    <row r="211" spans="1:4" x14ac:dyDescent="0.2">
      <c r="A211" t="s">
        <v>1265</v>
      </c>
      <c r="B211" t="s">
        <v>131</v>
      </c>
      <c r="C211" s="139">
        <v>56823.1796875</v>
      </c>
      <c r="D211" t="s">
        <v>208</v>
      </c>
    </row>
    <row r="212" spans="1:4" x14ac:dyDescent="0.2">
      <c r="A212" t="s">
        <v>1265</v>
      </c>
      <c r="B212" t="s">
        <v>157</v>
      </c>
      <c r="C212" s="139">
        <v>8626.1708984375</v>
      </c>
      <c r="D212" t="s">
        <v>208</v>
      </c>
    </row>
    <row r="213" spans="1:4" x14ac:dyDescent="0.2">
      <c r="A213" t="s">
        <v>1265</v>
      </c>
      <c r="B213" t="s">
        <v>81</v>
      </c>
      <c r="C213" s="139">
        <v>243.36299133300781</v>
      </c>
      <c r="D213" t="s">
        <v>208</v>
      </c>
    </row>
    <row r="214" spans="1:4" x14ac:dyDescent="0.2">
      <c r="A214" t="s">
        <v>1265</v>
      </c>
      <c r="B214" t="s">
        <v>64</v>
      </c>
      <c r="C214" s="139">
        <v>136.18299865722656</v>
      </c>
      <c r="D214" t="s">
        <v>208</v>
      </c>
    </row>
    <row r="215" spans="1:4" x14ac:dyDescent="0.2">
      <c r="A215" t="s">
        <v>1273</v>
      </c>
      <c r="B215" t="s">
        <v>132</v>
      </c>
      <c r="C215" s="139">
        <v>453533.8125</v>
      </c>
      <c r="D215" t="s">
        <v>208</v>
      </c>
    </row>
    <row r="216" spans="1:4" x14ac:dyDescent="0.2">
      <c r="A216" t="s">
        <v>1273</v>
      </c>
      <c r="B216" t="s">
        <v>157</v>
      </c>
      <c r="C216" s="139">
        <v>373781.3125</v>
      </c>
      <c r="D216" t="s">
        <v>208</v>
      </c>
    </row>
    <row r="217" spans="1:4" ht="16" thickBot="1" x14ac:dyDescent="0.25">
      <c r="A217" s="232" t="s">
        <v>1268</v>
      </c>
      <c r="B217" s="232" t="s">
        <v>93</v>
      </c>
      <c r="C217" s="233">
        <v>1003782.5625</v>
      </c>
      <c r="D217" s="232" t="s">
        <v>208</v>
      </c>
    </row>
    <row r="218" spans="1:4" x14ac:dyDescent="0.2">
      <c r="A218" t="s">
        <v>1278</v>
      </c>
      <c r="B218" t="s">
        <v>96</v>
      </c>
      <c r="C218" s="139">
        <v>243290.078125</v>
      </c>
      <c r="D218" t="s">
        <v>1271</v>
      </c>
    </row>
    <row r="219" spans="1:4" x14ac:dyDescent="0.2">
      <c r="A219" t="s">
        <v>1278</v>
      </c>
      <c r="B219" t="s">
        <v>120</v>
      </c>
      <c r="C219" s="139">
        <v>76298.2890625</v>
      </c>
      <c r="D219" t="s">
        <v>1271</v>
      </c>
    </row>
    <row r="220" spans="1:4" x14ac:dyDescent="0.2">
      <c r="A220" t="s">
        <v>1261</v>
      </c>
      <c r="B220" t="s">
        <v>93</v>
      </c>
      <c r="C220" s="139">
        <v>3173721.75</v>
      </c>
      <c r="D220" t="s">
        <v>1271</v>
      </c>
    </row>
    <row r="221" spans="1:4" x14ac:dyDescent="0.2">
      <c r="A221" t="s">
        <v>1261</v>
      </c>
      <c r="B221" t="s">
        <v>157</v>
      </c>
      <c r="C221" s="139">
        <v>8515.283203125</v>
      </c>
      <c r="D221" t="s">
        <v>1271</v>
      </c>
    </row>
    <row r="222" spans="1:4" x14ac:dyDescent="0.2">
      <c r="A222" t="s">
        <v>1265</v>
      </c>
      <c r="B222" t="s">
        <v>93</v>
      </c>
      <c r="C222" s="139">
        <v>271492.9375</v>
      </c>
      <c r="D222" t="s">
        <v>1271</v>
      </c>
    </row>
    <row r="223" spans="1:4" x14ac:dyDescent="0.2">
      <c r="A223" t="s">
        <v>1265</v>
      </c>
      <c r="B223" t="s">
        <v>72</v>
      </c>
      <c r="C223" s="139">
        <v>190775.546875</v>
      </c>
      <c r="D223" t="s">
        <v>1271</v>
      </c>
    </row>
    <row r="224" spans="1:4" x14ac:dyDescent="0.2">
      <c r="A224" t="s">
        <v>1265</v>
      </c>
      <c r="B224" t="s">
        <v>1266</v>
      </c>
      <c r="C224" s="139">
        <v>63508.34375</v>
      </c>
      <c r="D224" t="s">
        <v>1271</v>
      </c>
    </row>
    <row r="225" spans="1:4" x14ac:dyDescent="0.2">
      <c r="A225" s="5" t="s">
        <v>1265</v>
      </c>
      <c r="B225" s="5" t="s">
        <v>157</v>
      </c>
      <c r="C225" s="139">
        <v>27209.2890625</v>
      </c>
      <c r="D225" s="5" t="s">
        <v>1271</v>
      </c>
    </row>
    <row r="226" spans="1:4" x14ac:dyDescent="0.2">
      <c r="A226" t="s">
        <v>1265</v>
      </c>
      <c r="B226" t="s">
        <v>131</v>
      </c>
      <c r="C226" s="139">
        <v>23756.328125</v>
      </c>
      <c r="D226" t="s">
        <v>1271</v>
      </c>
    </row>
    <row r="227" spans="1:4" x14ac:dyDescent="0.2">
      <c r="A227" t="s">
        <v>1265</v>
      </c>
      <c r="B227" t="s">
        <v>81</v>
      </c>
      <c r="C227" s="139">
        <v>171.27000427246094</v>
      </c>
      <c r="D227" t="s">
        <v>1271</v>
      </c>
    </row>
    <row r="228" spans="1:4" x14ac:dyDescent="0.2">
      <c r="A228" t="s">
        <v>1265</v>
      </c>
      <c r="B228" t="s">
        <v>64</v>
      </c>
      <c r="C228" s="139">
        <v>64.527000427246094</v>
      </c>
      <c r="D228" t="s">
        <v>1271</v>
      </c>
    </row>
    <row r="229" spans="1:4" x14ac:dyDescent="0.2">
      <c r="A229" t="s">
        <v>1273</v>
      </c>
      <c r="B229" t="s">
        <v>157</v>
      </c>
      <c r="C229" s="139">
        <v>659919</v>
      </c>
      <c r="D229" t="s">
        <v>1271</v>
      </c>
    </row>
    <row r="230" spans="1:4" x14ac:dyDescent="0.2">
      <c r="A230" t="s">
        <v>1273</v>
      </c>
      <c r="B230" t="s">
        <v>132</v>
      </c>
      <c r="C230" s="139">
        <v>223728.875</v>
      </c>
      <c r="D230" t="s">
        <v>1271</v>
      </c>
    </row>
    <row r="231" spans="1:4" ht="16" thickBot="1" x14ac:dyDescent="0.25">
      <c r="A231" s="232" t="s">
        <v>1268</v>
      </c>
      <c r="B231" s="232" t="s">
        <v>93</v>
      </c>
      <c r="C231" s="233">
        <v>374514.875</v>
      </c>
      <c r="D231" s="232" t="s">
        <v>1271</v>
      </c>
    </row>
    <row r="232" spans="1:4" x14ac:dyDescent="0.2">
      <c r="A232" t="s">
        <v>1261</v>
      </c>
      <c r="B232" t="s">
        <v>93</v>
      </c>
      <c r="C232" s="139">
        <v>14713414</v>
      </c>
      <c r="D232" s="234" t="s">
        <v>230</v>
      </c>
    </row>
    <row r="233" spans="1:4" x14ac:dyDescent="0.2">
      <c r="A233" t="s">
        <v>1261</v>
      </c>
      <c r="B233" t="s">
        <v>157</v>
      </c>
      <c r="C233" s="139">
        <v>37015.90234375</v>
      </c>
      <c r="D233" s="234" t="s">
        <v>230</v>
      </c>
    </row>
    <row r="234" spans="1:4" x14ac:dyDescent="0.2">
      <c r="A234" s="5" t="s">
        <v>1270</v>
      </c>
      <c r="B234" s="5" t="s">
        <v>93</v>
      </c>
      <c r="C234" s="139">
        <v>230258.28125</v>
      </c>
      <c r="D234" s="234" t="s">
        <v>230</v>
      </c>
    </row>
    <row r="235" spans="1:4" x14ac:dyDescent="0.2">
      <c r="A235" t="s">
        <v>1270</v>
      </c>
      <c r="B235" t="s">
        <v>120</v>
      </c>
      <c r="C235" s="139">
        <v>38875.24609375</v>
      </c>
      <c r="D235" s="234" t="s">
        <v>230</v>
      </c>
    </row>
    <row r="236" spans="1:4" x14ac:dyDescent="0.2">
      <c r="A236" t="s">
        <v>1270</v>
      </c>
      <c r="B236" t="s">
        <v>132</v>
      </c>
      <c r="C236" s="139">
        <v>18615.25390625</v>
      </c>
      <c r="D236" s="234" t="s">
        <v>230</v>
      </c>
    </row>
    <row r="237" spans="1:4" x14ac:dyDescent="0.2">
      <c r="A237" t="s">
        <v>1270</v>
      </c>
      <c r="B237" t="s">
        <v>220</v>
      </c>
      <c r="C237" s="139">
        <v>16474.927734375</v>
      </c>
      <c r="D237" s="234" t="s">
        <v>230</v>
      </c>
    </row>
    <row r="238" spans="1:4" x14ac:dyDescent="0.2">
      <c r="A238" t="s">
        <v>1270</v>
      </c>
      <c r="B238" s="234" t="s">
        <v>217</v>
      </c>
      <c r="C238" s="139">
        <v>760.80401611328125</v>
      </c>
      <c r="D238" s="234" t="s">
        <v>230</v>
      </c>
    </row>
    <row r="239" spans="1:4" x14ac:dyDescent="0.2">
      <c r="A239" t="s">
        <v>1265</v>
      </c>
      <c r="B239" t="s">
        <v>93</v>
      </c>
      <c r="C239" s="139">
        <v>5257572</v>
      </c>
      <c r="D239" s="234" t="s">
        <v>230</v>
      </c>
    </row>
    <row r="240" spans="1:4" x14ac:dyDescent="0.2">
      <c r="A240" t="s">
        <v>1265</v>
      </c>
      <c r="B240" t="s">
        <v>72</v>
      </c>
      <c r="C240" s="139">
        <v>3009805.5</v>
      </c>
      <c r="D240" s="234" t="s">
        <v>230</v>
      </c>
    </row>
    <row r="241" spans="1:4" x14ac:dyDescent="0.2">
      <c r="A241" t="s">
        <v>1265</v>
      </c>
      <c r="B241" t="s">
        <v>131</v>
      </c>
      <c r="C241" s="139">
        <v>1255998.125</v>
      </c>
      <c r="D241" s="234" t="s">
        <v>230</v>
      </c>
    </row>
    <row r="242" spans="1:4" x14ac:dyDescent="0.2">
      <c r="A242" t="s">
        <v>1265</v>
      </c>
      <c r="B242" t="s">
        <v>1266</v>
      </c>
      <c r="C242" s="139">
        <v>509045.65625</v>
      </c>
      <c r="D242" s="234" t="s">
        <v>230</v>
      </c>
    </row>
    <row r="243" spans="1:4" x14ac:dyDescent="0.2">
      <c r="A243" t="s">
        <v>1265</v>
      </c>
      <c r="B243" t="s">
        <v>157</v>
      </c>
      <c r="C243" s="139">
        <v>22225.494140625</v>
      </c>
      <c r="D243" s="234" t="s">
        <v>230</v>
      </c>
    </row>
    <row r="244" spans="1:4" x14ac:dyDescent="0.2">
      <c r="A244" t="s">
        <v>1265</v>
      </c>
      <c r="B244" t="s">
        <v>81</v>
      </c>
      <c r="C244" s="139">
        <v>1294.136962890625</v>
      </c>
      <c r="D244" s="234" t="s">
        <v>230</v>
      </c>
    </row>
    <row r="245" spans="1:4" x14ac:dyDescent="0.2">
      <c r="A245" t="s">
        <v>1265</v>
      </c>
      <c r="B245" t="s">
        <v>64</v>
      </c>
      <c r="C245" s="139">
        <v>188.55400085449219</v>
      </c>
      <c r="D245" s="234" t="s">
        <v>230</v>
      </c>
    </row>
    <row r="246" spans="1:4" x14ac:dyDescent="0.2">
      <c r="A246" t="s">
        <v>1269</v>
      </c>
      <c r="B246" t="s">
        <v>93</v>
      </c>
      <c r="C246" s="139">
        <v>538295.3125</v>
      </c>
      <c r="D246" s="234" t="s">
        <v>230</v>
      </c>
    </row>
    <row r="247" spans="1:4" x14ac:dyDescent="0.2">
      <c r="A247" t="s">
        <v>1277</v>
      </c>
      <c r="B247" t="s">
        <v>193</v>
      </c>
      <c r="C247" s="139">
        <v>352849.625</v>
      </c>
      <c r="D247" s="234" t="s">
        <v>230</v>
      </c>
    </row>
    <row r="248" spans="1:4" x14ac:dyDescent="0.2">
      <c r="A248" t="s">
        <v>1277</v>
      </c>
      <c r="B248" t="s">
        <v>81</v>
      </c>
      <c r="C248" s="139">
        <v>130422.4765625</v>
      </c>
      <c r="D248" s="234" t="s">
        <v>230</v>
      </c>
    </row>
    <row r="249" spans="1:4" ht="16" thickBot="1" x14ac:dyDescent="0.25">
      <c r="A249" s="232" t="s">
        <v>1277</v>
      </c>
      <c r="B249" s="232" t="s">
        <v>186</v>
      </c>
      <c r="C249" s="233">
        <v>77.206001281738281</v>
      </c>
      <c r="D249" s="310" t="s">
        <v>230</v>
      </c>
    </row>
    <row r="250" spans="1:4" x14ac:dyDescent="0.2">
      <c r="A250" t="s">
        <v>1261</v>
      </c>
      <c r="B250" t="s">
        <v>93</v>
      </c>
      <c r="C250" s="139">
        <v>106158032</v>
      </c>
      <c r="D250" s="234" t="s">
        <v>231</v>
      </c>
    </row>
    <row r="251" spans="1:4" x14ac:dyDescent="0.2">
      <c r="A251" t="s">
        <v>1261</v>
      </c>
      <c r="B251" t="s">
        <v>157</v>
      </c>
      <c r="C251" s="139">
        <v>1427054.125</v>
      </c>
      <c r="D251" s="234" t="s">
        <v>231</v>
      </c>
    </row>
    <row r="252" spans="1:4" x14ac:dyDescent="0.2">
      <c r="A252" t="s">
        <v>1270</v>
      </c>
      <c r="B252" t="s">
        <v>93</v>
      </c>
      <c r="C252" s="139">
        <v>1015842.625</v>
      </c>
      <c r="D252" s="234" t="s">
        <v>231</v>
      </c>
    </row>
    <row r="253" spans="1:4" x14ac:dyDescent="0.2">
      <c r="A253" t="s">
        <v>1270</v>
      </c>
      <c r="B253" t="s">
        <v>220</v>
      </c>
      <c r="C253" s="139">
        <v>670362.5625</v>
      </c>
      <c r="D253" s="234" t="s">
        <v>231</v>
      </c>
    </row>
    <row r="254" spans="1:4" x14ac:dyDescent="0.2">
      <c r="A254" t="s">
        <v>1270</v>
      </c>
      <c r="B254" t="s">
        <v>132</v>
      </c>
      <c r="C254" s="139">
        <v>406920.5</v>
      </c>
      <c r="D254" s="234" t="s">
        <v>231</v>
      </c>
    </row>
    <row r="255" spans="1:4" x14ac:dyDescent="0.2">
      <c r="A255" t="s">
        <v>1270</v>
      </c>
      <c r="B255" s="234" t="s">
        <v>217</v>
      </c>
      <c r="C255" s="139">
        <v>144891.171875</v>
      </c>
      <c r="D255" s="234" t="s">
        <v>231</v>
      </c>
    </row>
    <row r="256" spans="1:4" x14ac:dyDescent="0.2">
      <c r="A256" t="s">
        <v>1270</v>
      </c>
      <c r="B256" t="s">
        <v>120</v>
      </c>
      <c r="C256" s="139">
        <v>256.760986328125</v>
      </c>
      <c r="D256" s="234" t="s">
        <v>231</v>
      </c>
    </row>
    <row r="257" spans="1:4" x14ac:dyDescent="0.2">
      <c r="A257" t="s">
        <v>1265</v>
      </c>
      <c r="B257" t="s">
        <v>93</v>
      </c>
      <c r="C257" s="139">
        <v>24889568</v>
      </c>
      <c r="D257" s="234" t="s">
        <v>231</v>
      </c>
    </row>
    <row r="258" spans="1:4" x14ac:dyDescent="0.2">
      <c r="A258" t="s">
        <v>1265</v>
      </c>
      <c r="B258" t="s">
        <v>1266</v>
      </c>
      <c r="C258" s="139">
        <v>15288211</v>
      </c>
      <c r="D258" s="234" t="s">
        <v>231</v>
      </c>
    </row>
    <row r="259" spans="1:4" x14ac:dyDescent="0.2">
      <c r="A259" s="5" t="s">
        <v>1265</v>
      </c>
      <c r="B259" s="5" t="s">
        <v>72</v>
      </c>
      <c r="C259" s="139">
        <v>7273296</v>
      </c>
      <c r="D259" s="234" t="s">
        <v>231</v>
      </c>
    </row>
    <row r="260" spans="1:4" x14ac:dyDescent="0.2">
      <c r="A260" t="s">
        <v>1265</v>
      </c>
      <c r="B260" t="s">
        <v>131</v>
      </c>
      <c r="C260" s="139">
        <v>4657695.5</v>
      </c>
      <c r="D260" s="234" t="s">
        <v>231</v>
      </c>
    </row>
    <row r="261" spans="1:4" x14ac:dyDescent="0.2">
      <c r="A261" t="s">
        <v>1265</v>
      </c>
      <c r="B261" t="s">
        <v>157</v>
      </c>
      <c r="C261" s="139">
        <v>256474.265625</v>
      </c>
      <c r="D261" s="234" t="s">
        <v>231</v>
      </c>
    </row>
    <row r="262" spans="1:4" x14ac:dyDescent="0.2">
      <c r="A262" t="s">
        <v>1265</v>
      </c>
      <c r="B262" t="s">
        <v>81</v>
      </c>
      <c r="C262" s="139">
        <v>25173.40234375</v>
      </c>
      <c r="D262" s="234" t="s">
        <v>231</v>
      </c>
    </row>
    <row r="263" spans="1:4" x14ac:dyDescent="0.2">
      <c r="A263" t="s">
        <v>1265</v>
      </c>
      <c r="B263" t="s">
        <v>64</v>
      </c>
      <c r="C263" s="139">
        <v>950.15399169921875</v>
      </c>
      <c r="D263" s="234" t="s">
        <v>231</v>
      </c>
    </row>
    <row r="264" spans="1:4" x14ac:dyDescent="0.2">
      <c r="A264" t="s">
        <v>1269</v>
      </c>
      <c r="B264" t="s">
        <v>93</v>
      </c>
      <c r="C264" s="139">
        <v>4752875.5</v>
      </c>
      <c r="D264" s="234" t="s">
        <v>231</v>
      </c>
    </row>
    <row r="265" spans="1:4" x14ac:dyDescent="0.2">
      <c r="A265" t="s">
        <v>1277</v>
      </c>
      <c r="B265" t="s">
        <v>81</v>
      </c>
      <c r="C265" s="139">
        <v>2107497.5</v>
      </c>
      <c r="D265" s="234" t="s">
        <v>231</v>
      </c>
    </row>
    <row r="266" spans="1:4" x14ac:dyDescent="0.2">
      <c r="A266" t="s">
        <v>1277</v>
      </c>
      <c r="B266" t="s">
        <v>193</v>
      </c>
      <c r="C266" s="139">
        <v>549653.1875</v>
      </c>
      <c r="D266" s="234" t="s">
        <v>231</v>
      </c>
    </row>
    <row r="267" spans="1:4" ht="16" thickBot="1" x14ac:dyDescent="0.25">
      <c r="A267" s="232" t="s">
        <v>1277</v>
      </c>
      <c r="B267" s="232" t="s">
        <v>186</v>
      </c>
      <c r="C267" s="233">
        <v>8360.677734375</v>
      </c>
      <c r="D267" s="310" t="s">
        <v>231</v>
      </c>
    </row>
    <row r="268" spans="1:4" x14ac:dyDescent="0.2">
      <c r="C268" s="235"/>
    </row>
  </sheetData>
  <autoFilter ref="I6:J25" xr:uid="{B2639DE6-5F89-414D-8576-8A0CF1C7B44F}">
    <sortState xmlns:xlrd2="http://schemas.microsoft.com/office/spreadsheetml/2017/richdata2" ref="I7:J25">
      <sortCondition descending="1" ref="J6:J25"/>
    </sortState>
  </autoFilter>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641E-4902-4D14-BAAD-D2075B545DD6}">
  <dimension ref="A1:G88"/>
  <sheetViews>
    <sheetView topLeftCell="B42" workbookViewId="0">
      <selection activeCell="C1" sqref="C1"/>
    </sheetView>
  </sheetViews>
  <sheetFormatPr baseColWidth="10" defaultColWidth="9.1640625" defaultRowHeight="15" x14ac:dyDescent="0.2"/>
  <cols>
    <col min="1" max="1" width="22.33203125" style="234" customWidth="1"/>
    <col min="2" max="2" width="33.5" style="234" customWidth="1"/>
    <col min="3" max="3" width="89" style="234" customWidth="1"/>
    <col min="4" max="4" width="24.6640625" style="234" customWidth="1"/>
    <col min="5" max="16384" width="9.1640625" style="234"/>
  </cols>
  <sheetData>
    <row r="1" spans="1:7" ht="102" customHeight="1" x14ac:dyDescent="0.2"/>
    <row r="2" spans="1:7" ht="48" x14ac:dyDescent="0.2">
      <c r="A2" s="258" t="s">
        <v>241</v>
      </c>
      <c r="B2" s="259" t="s">
        <v>1281</v>
      </c>
      <c r="C2" s="259" t="s">
        <v>1282</v>
      </c>
      <c r="D2" s="259" t="s">
        <v>244</v>
      </c>
      <c r="E2" s="259" t="s">
        <v>1283</v>
      </c>
      <c r="F2" s="259" t="s">
        <v>246</v>
      </c>
      <c r="G2" s="259" t="s">
        <v>247</v>
      </c>
    </row>
    <row r="3" spans="1:7" ht="96" x14ac:dyDescent="0.2">
      <c r="A3" s="258" t="s">
        <v>1284</v>
      </c>
      <c r="B3" s="260" t="s">
        <v>1285</v>
      </c>
      <c r="C3" s="260" t="s">
        <v>1286</v>
      </c>
      <c r="D3" s="261" t="s">
        <v>1287</v>
      </c>
      <c r="E3" s="262">
        <v>44958</v>
      </c>
      <c r="F3" s="263" t="s">
        <v>1288</v>
      </c>
      <c r="G3" s="263" t="s">
        <v>1288</v>
      </c>
    </row>
    <row r="4" spans="1:7" ht="64" x14ac:dyDescent="0.2">
      <c r="A4" s="264" t="s">
        <v>1289</v>
      </c>
      <c r="B4" s="260" t="s">
        <v>1290</v>
      </c>
      <c r="C4" s="260" t="s">
        <v>1291</v>
      </c>
      <c r="D4" s="265" t="s">
        <v>1292</v>
      </c>
      <c r="E4" s="262">
        <v>44958</v>
      </c>
      <c r="F4" s="263">
        <v>2023</v>
      </c>
      <c r="G4" s="263">
        <v>2021</v>
      </c>
    </row>
    <row r="5" spans="1:7" x14ac:dyDescent="0.2">
      <c r="A5" s="350" t="s">
        <v>1293</v>
      </c>
      <c r="B5" s="350"/>
      <c r="C5" s="350"/>
      <c r="D5" s="350"/>
      <c r="E5" s="350"/>
      <c r="F5" s="350"/>
      <c r="G5" s="350"/>
    </row>
    <row r="6" spans="1:7" x14ac:dyDescent="0.2">
      <c r="A6" s="351" t="s">
        <v>1294</v>
      </c>
      <c r="B6" s="351"/>
      <c r="C6" s="351"/>
    </row>
    <row r="7" spans="1:7" x14ac:dyDescent="0.2">
      <c r="A7" s="266"/>
    </row>
    <row r="8" spans="1:7" x14ac:dyDescent="0.2">
      <c r="A8" s="267" t="s">
        <v>1295</v>
      </c>
      <c r="B8" s="268"/>
      <c r="C8" s="268"/>
      <c r="D8" s="268"/>
      <c r="E8" s="268"/>
      <c r="F8" s="268"/>
      <c r="G8" s="268"/>
    </row>
    <row r="9" spans="1:7" x14ac:dyDescent="0.2">
      <c r="A9" s="269" t="s">
        <v>1296</v>
      </c>
    </row>
    <row r="10" spans="1:7" x14ac:dyDescent="0.2">
      <c r="A10" s="270" t="s">
        <v>1297</v>
      </c>
      <c r="B10" s="274" t="s">
        <v>1298</v>
      </c>
      <c r="C10" s="274" t="s">
        <v>1299</v>
      </c>
      <c r="D10" s="268"/>
      <c r="E10" s="268"/>
      <c r="F10" s="268"/>
      <c r="G10" s="268"/>
    </row>
    <row r="11" spans="1:7" x14ac:dyDescent="0.2">
      <c r="A11" s="270" t="s">
        <v>1300</v>
      </c>
      <c r="B11" s="271" t="s">
        <v>1301</v>
      </c>
      <c r="C11" s="271" t="s">
        <v>1302</v>
      </c>
      <c r="D11" s="268"/>
      <c r="E11" s="268"/>
      <c r="F11" s="268"/>
      <c r="G11" s="268"/>
    </row>
    <row r="12" spans="1:7" x14ac:dyDescent="0.2">
      <c r="A12" s="270"/>
      <c r="B12" s="271" t="s">
        <v>1303</v>
      </c>
      <c r="C12" s="271" t="s">
        <v>1304</v>
      </c>
      <c r="D12" s="268"/>
      <c r="E12" s="268"/>
      <c r="F12" s="268"/>
      <c r="G12" s="268"/>
    </row>
    <row r="13" spans="1:7" x14ac:dyDescent="0.2">
      <c r="A13" s="270"/>
      <c r="B13" s="271" t="s">
        <v>1305</v>
      </c>
      <c r="C13" s="271" t="s">
        <v>1306</v>
      </c>
      <c r="D13" s="268"/>
      <c r="E13" s="268"/>
      <c r="F13" s="268"/>
      <c r="G13" s="268"/>
    </row>
    <row r="14" spans="1:7" x14ac:dyDescent="0.2">
      <c r="A14" s="270"/>
      <c r="B14" s="271" t="s">
        <v>1307</v>
      </c>
      <c r="C14" s="271" t="s">
        <v>1308</v>
      </c>
      <c r="D14" s="268"/>
      <c r="E14" s="268"/>
      <c r="F14" s="268"/>
      <c r="G14" s="268"/>
    </row>
    <row r="15" spans="1:7" x14ac:dyDescent="0.2">
      <c r="A15" s="270"/>
      <c r="B15" s="271" t="s">
        <v>1309</v>
      </c>
      <c r="C15" s="271" t="s">
        <v>1310</v>
      </c>
      <c r="D15" s="268"/>
      <c r="E15" s="268"/>
      <c r="F15" s="268"/>
      <c r="G15" s="268"/>
    </row>
    <row r="16" spans="1:7" x14ac:dyDescent="0.2">
      <c r="A16" s="270"/>
      <c r="B16" s="271" t="s">
        <v>1311</v>
      </c>
      <c r="C16" s="271" t="s">
        <v>1312</v>
      </c>
      <c r="D16" s="268"/>
      <c r="E16" s="268"/>
      <c r="F16" s="268"/>
      <c r="G16" s="268"/>
    </row>
    <row r="17" spans="1:7" x14ac:dyDescent="0.2">
      <c r="A17" s="270"/>
      <c r="B17" s="257">
        <v>160250</v>
      </c>
      <c r="C17" s="271" t="s">
        <v>1313</v>
      </c>
      <c r="D17" s="268"/>
      <c r="E17" s="268"/>
      <c r="F17" s="268"/>
      <c r="G17" s="268"/>
    </row>
    <row r="18" spans="1:7" x14ac:dyDescent="0.2">
      <c r="A18" s="270" t="s">
        <v>1314</v>
      </c>
      <c r="B18" s="257" t="s">
        <v>1315</v>
      </c>
      <c r="C18" s="257" t="s">
        <v>1316</v>
      </c>
      <c r="D18" s="268"/>
      <c r="E18" s="268"/>
      <c r="F18" s="268"/>
      <c r="G18" s="268"/>
    </row>
    <row r="19" spans="1:7" x14ac:dyDescent="0.2">
      <c r="A19" s="270"/>
      <c r="B19" s="257" t="s">
        <v>1317</v>
      </c>
      <c r="C19" s="257" t="s">
        <v>1318</v>
      </c>
      <c r="D19" s="268"/>
      <c r="E19" s="268"/>
      <c r="F19" s="268"/>
      <c r="G19" s="268"/>
    </row>
    <row r="20" spans="1:7" x14ac:dyDescent="0.2">
      <c r="A20" s="270" t="s">
        <v>1319</v>
      </c>
      <c r="B20" s="257" t="s">
        <v>1320</v>
      </c>
      <c r="C20" s="271" t="s">
        <v>1321</v>
      </c>
      <c r="D20" s="268"/>
      <c r="E20" s="268"/>
      <c r="F20" s="268"/>
      <c r="G20" s="268"/>
    </row>
    <row r="21" spans="1:7" x14ac:dyDescent="0.2">
      <c r="A21" s="270"/>
      <c r="B21" s="257" t="s">
        <v>1322</v>
      </c>
      <c r="C21" s="271" t="s">
        <v>1323</v>
      </c>
      <c r="D21" s="268"/>
      <c r="E21" s="268"/>
      <c r="F21" s="268"/>
      <c r="G21" s="268"/>
    </row>
    <row r="22" spans="1:7" x14ac:dyDescent="0.2">
      <c r="A22" s="270"/>
      <c r="B22" s="257" t="s">
        <v>1324</v>
      </c>
      <c r="C22" s="271" t="s">
        <v>1325</v>
      </c>
      <c r="D22" s="268"/>
      <c r="E22" s="268"/>
      <c r="F22" s="268"/>
      <c r="G22" s="268"/>
    </row>
    <row r="23" spans="1:7" x14ac:dyDescent="0.2">
      <c r="A23" s="270"/>
      <c r="B23" s="257" t="s">
        <v>1326</v>
      </c>
      <c r="C23" s="271" t="s">
        <v>1327</v>
      </c>
      <c r="D23" s="268"/>
      <c r="E23" s="268"/>
      <c r="F23" s="268"/>
      <c r="G23" s="268"/>
    </row>
    <row r="24" spans="1:7" x14ac:dyDescent="0.2">
      <c r="A24" s="270"/>
      <c r="B24" s="257" t="s">
        <v>1328</v>
      </c>
      <c r="C24" s="271" t="s">
        <v>1329</v>
      </c>
      <c r="D24" s="268"/>
      <c r="E24" s="268"/>
      <c r="F24" s="268"/>
      <c r="G24" s="268"/>
    </row>
    <row r="25" spans="1:7" x14ac:dyDescent="0.2">
      <c r="A25" s="270"/>
      <c r="B25" s="257" t="s">
        <v>1330</v>
      </c>
      <c r="C25" s="271" t="s">
        <v>1331</v>
      </c>
      <c r="D25" s="268"/>
      <c r="E25" s="268"/>
      <c r="F25" s="268"/>
      <c r="G25" s="268"/>
    </row>
    <row r="26" spans="1:7" x14ac:dyDescent="0.2">
      <c r="A26" s="130" t="s">
        <v>1332</v>
      </c>
      <c r="B26" s="275" t="s">
        <v>1333</v>
      </c>
      <c r="C26" s="257" t="s">
        <v>1334</v>
      </c>
      <c r="D26" s="268"/>
      <c r="E26" s="268"/>
      <c r="F26" s="268"/>
      <c r="G26" s="268"/>
    </row>
    <row r="27" spans="1:7" x14ac:dyDescent="0.2">
      <c r="A27" s="272" t="s">
        <v>1335</v>
      </c>
      <c r="B27" s="273"/>
      <c r="C27" s="273"/>
      <c r="D27" s="268"/>
      <c r="E27" s="268"/>
      <c r="F27" s="268"/>
      <c r="G27" s="268"/>
    </row>
    <row r="28" spans="1:7" x14ac:dyDescent="0.2">
      <c r="A28" s="270" t="s">
        <v>1336</v>
      </c>
      <c r="B28" s="257">
        <v>851712</v>
      </c>
      <c r="C28" s="257" t="s">
        <v>1337</v>
      </c>
      <c r="D28" s="268"/>
      <c r="E28" s="268"/>
      <c r="F28" s="268"/>
      <c r="G28" s="268"/>
    </row>
    <row r="29" spans="1:7" x14ac:dyDescent="0.2">
      <c r="A29" s="270" t="s">
        <v>1338</v>
      </c>
      <c r="B29" s="257">
        <v>847130</v>
      </c>
      <c r="C29" s="257" t="s">
        <v>1339</v>
      </c>
      <c r="D29" s="268"/>
      <c r="E29" s="268"/>
      <c r="F29" s="268"/>
      <c r="G29" s="268"/>
    </row>
    <row r="30" spans="1:7" x14ac:dyDescent="0.2">
      <c r="A30" s="270"/>
      <c r="B30" s="257">
        <v>847141</v>
      </c>
      <c r="C30" s="257" t="s">
        <v>1340</v>
      </c>
      <c r="D30" s="268"/>
      <c r="E30" s="268"/>
      <c r="F30" s="268"/>
      <c r="G30" s="268"/>
    </row>
    <row r="31" spans="1:7" x14ac:dyDescent="0.2">
      <c r="A31" s="270"/>
      <c r="B31" s="257">
        <v>847149</v>
      </c>
      <c r="C31" s="257" t="s">
        <v>1341</v>
      </c>
      <c r="D31" s="268"/>
      <c r="E31" s="268"/>
      <c r="F31" s="268"/>
      <c r="G31" s="268"/>
    </row>
    <row r="32" spans="1:7" x14ac:dyDescent="0.2">
      <c r="A32" s="270"/>
      <c r="B32" s="257">
        <v>847150</v>
      </c>
      <c r="C32" s="257" t="s">
        <v>1342</v>
      </c>
      <c r="D32" s="268"/>
      <c r="E32" s="268"/>
      <c r="F32" s="268"/>
      <c r="G32" s="268"/>
    </row>
    <row r="33" spans="1:7" x14ac:dyDescent="0.2">
      <c r="A33" s="270"/>
      <c r="B33" s="257">
        <v>847160</v>
      </c>
      <c r="C33" s="257" t="s">
        <v>1343</v>
      </c>
      <c r="D33" s="268"/>
      <c r="E33" s="268"/>
      <c r="F33" s="268"/>
      <c r="G33" s="268"/>
    </row>
    <row r="34" spans="1:7" x14ac:dyDescent="0.2">
      <c r="A34" s="270"/>
      <c r="B34" s="257">
        <v>847170</v>
      </c>
      <c r="C34" s="257" t="s">
        <v>1344</v>
      </c>
      <c r="D34" s="268"/>
      <c r="E34" s="268"/>
      <c r="F34" s="268"/>
      <c r="G34" s="268"/>
    </row>
    <row r="35" spans="1:7" x14ac:dyDescent="0.2">
      <c r="A35" s="270"/>
      <c r="B35" s="257">
        <v>847180</v>
      </c>
      <c r="C35" s="257" t="s">
        <v>1345</v>
      </c>
      <c r="D35" s="268"/>
      <c r="E35" s="268"/>
      <c r="F35" s="268"/>
      <c r="G35" s="268"/>
    </row>
    <row r="36" spans="1:7" x14ac:dyDescent="0.2">
      <c r="A36" s="270" t="s">
        <v>1346</v>
      </c>
      <c r="B36" s="271" t="s">
        <v>1347</v>
      </c>
      <c r="C36" s="271" t="s">
        <v>1348</v>
      </c>
      <c r="D36" s="268"/>
      <c r="E36" s="268"/>
      <c r="F36" s="268"/>
      <c r="G36" s="268"/>
    </row>
    <row r="37" spans="1:7" x14ac:dyDescent="0.2">
      <c r="A37" s="270"/>
      <c r="B37" s="271" t="s">
        <v>1349</v>
      </c>
      <c r="C37" s="271" t="s">
        <v>1350</v>
      </c>
      <c r="D37" s="268"/>
      <c r="E37" s="268"/>
      <c r="F37" s="268"/>
      <c r="G37" s="268"/>
    </row>
    <row r="38" spans="1:7" x14ac:dyDescent="0.2">
      <c r="A38" s="270"/>
      <c r="B38" s="271" t="s">
        <v>1351</v>
      </c>
      <c r="C38" s="271" t="s">
        <v>1352</v>
      </c>
    </row>
    <row r="39" spans="1:7" x14ac:dyDescent="0.2">
      <c r="A39" s="270"/>
      <c r="B39" s="271" t="s">
        <v>1353</v>
      </c>
      <c r="C39" s="271" t="s">
        <v>1354</v>
      </c>
    </row>
    <row r="40" spans="1:7" x14ac:dyDescent="0.2">
      <c r="A40" s="270"/>
      <c r="B40" s="271" t="s">
        <v>1355</v>
      </c>
      <c r="C40" s="271" t="s">
        <v>1356</v>
      </c>
    </row>
    <row r="41" spans="1:7" x14ac:dyDescent="0.2">
      <c r="A41" s="270"/>
      <c r="B41" s="257" t="s">
        <v>1357</v>
      </c>
      <c r="C41" s="271" t="s">
        <v>1358</v>
      </c>
    </row>
    <row r="42" spans="1:7" x14ac:dyDescent="0.2">
      <c r="A42" s="270" t="s">
        <v>1359</v>
      </c>
      <c r="B42" s="257" t="s">
        <v>1360</v>
      </c>
      <c r="C42" s="257" t="s">
        <v>1361</v>
      </c>
    </row>
    <row r="43" spans="1:7" x14ac:dyDescent="0.2">
      <c r="A43" s="270"/>
      <c r="B43" s="257" t="s">
        <v>1362</v>
      </c>
      <c r="C43" s="257" t="s">
        <v>1363</v>
      </c>
    </row>
    <row r="44" spans="1:7" x14ac:dyDescent="0.2">
      <c r="A44" s="270" t="s">
        <v>1364</v>
      </c>
      <c r="B44" s="257">
        <v>284330</v>
      </c>
      <c r="C44" s="271" t="s">
        <v>1365</v>
      </c>
    </row>
    <row r="45" spans="1:7" x14ac:dyDescent="0.2">
      <c r="A45" s="270"/>
      <c r="B45" s="257">
        <v>710811</v>
      </c>
      <c r="C45" s="271" t="s">
        <v>1366</v>
      </c>
    </row>
    <row r="46" spans="1:7" x14ac:dyDescent="0.2">
      <c r="A46" s="270"/>
      <c r="B46" s="257">
        <v>710812</v>
      </c>
      <c r="C46" s="271" t="s">
        <v>1367</v>
      </c>
    </row>
    <row r="47" spans="1:7" x14ac:dyDescent="0.2">
      <c r="A47" s="270"/>
      <c r="B47" s="257">
        <v>710813</v>
      </c>
      <c r="C47" s="271" t="s">
        <v>1368</v>
      </c>
    </row>
    <row r="48" spans="1:7" x14ac:dyDescent="0.2">
      <c r="A48" s="270"/>
      <c r="B48" s="257">
        <v>710820</v>
      </c>
      <c r="C48" s="271" t="s">
        <v>1369</v>
      </c>
    </row>
    <row r="49" spans="1:3" x14ac:dyDescent="0.2">
      <c r="A49" s="130" t="s">
        <v>1370</v>
      </c>
      <c r="B49" s="276">
        <v>230660</v>
      </c>
      <c r="C49" s="257" t="s">
        <v>1371</v>
      </c>
    </row>
    <row r="50" spans="1:3" x14ac:dyDescent="0.2">
      <c r="A50" s="130"/>
      <c r="B50" s="276">
        <v>120710</v>
      </c>
      <c r="C50" s="257" t="s">
        <v>1372</v>
      </c>
    </row>
    <row r="51" spans="1:3" x14ac:dyDescent="0.2">
      <c r="A51" s="130"/>
      <c r="B51" s="275" t="s">
        <v>1373</v>
      </c>
      <c r="C51" s="257" t="s">
        <v>1374</v>
      </c>
    </row>
    <row r="52" spans="1:3" x14ac:dyDescent="0.2">
      <c r="A52" s="130"/>
      <c r="B52" s="276">
        <v>151321</v>
      </c>
      <c r="C52" s="257" t="s">
        <v>1375</v>
      </c>
    </row>
    <row r="53" spans="1:3" x14ac:dyDescent="0.2">
      <c r="A53" s="130"/>
      <c r="B53" s="276">
        <v>151329</v>
      </c>
      <c r="C53" s="257" t="s">
        <v>1376</v>
      </c>
    </row>
    <row r="54" spans="1:3" x14ac:dyDescent="0.2">
      <c r="A54" s="270" t="s">
        <v>1377</v>
      </c>
      <c r="B54" s="257" t="s">
        <v>1378</v>
      </c>
      <c r="C54" s="257" t="s">
        <v>1280</v>
      </c>
    </row>
    <row r="55" spans="1:3" x14ac:dyDescent="0.2">
      <c r="A55" s="130" t="s">
        <v>1379</v>
      </c>
      <c r="B55" s="276">
        <v>854140</v>
      </c>
      <c r="C55" s="257" t="s">
        <v>1380</v>
      </c>
    </row>
    <row r="56" spans="1:3" x14ac:dyDescent="0.2">
      <c r="A56" s="270" t="s">
        <v>1381</v>
      </c>
      <c r="B56" s="257">
        <v>121293</v>
      </c>
      <c r="C56" s="271" t="s">
        <v>1382</v>
      </c>
    </row>
    <row r="57" spans="1:3" x14ac:dyDescent="0.2">
      <c r="A57" s="270"/>
      <c r="B57" s="257">
        <v>170310</v>
      </c>
      <c r="C57" s="271" t="s">
        <v>1383</v>
      </c>
    </row>
    <row r="58" spans="1:3" x14ac:dyDescent="0.2">
      <c r="A58" s="270"/>
      <c r="B58" s="257">
        <v>170113</v>
      </c>
      <c r="C58" s="271" t="s">
        <v>1384</v>
      </c>
    </row>
    <row r="59" spans="1:3" x14ac:dyDescent="0.2">
      <c r="A59" s="270"/>
      <c r="B59" s="257">
        <v>170114</v>
      </c>
      <c r="C59" s="271" t="s">
        <v>1385</v>
      </c>
    </row>
    <row r="60" spans="1:3" x14ac:dyDescent="0.2">
      <c r="A60" s="130" t="s">
        <v>1386</v>
      </c>
      <c r="B60" s="275" t="s">
        <v>1387</v>
      </c>
      <c r="C60" s="257" t="s">
        <v>1388</v>
      </c>
    </row>
    <row r="61" spans="1:3" x14ac:dyDescent="0.2">
      <c r="A61" s="130"/>
      <c r="B61" s="275" t="s">
        <v>1389</v>
      </c>
      <c r="C61" s="257" t="s">
        <v>1390</v>
      </c>
    </row>
    <row r="62" spans="1:3" x14ac:dyDescent="0.2">
      <c r="A62" s="130"/>
      <c r="B62" s="275" t="s">
        <v>1391</v>
      </c>
      <c r="C62" s="257" t="s">
        <v>1392</v>
      </c>
    </row>
    <row r="63" spans="1:3" x14ac:dyDescent="0.2">
      <c r="A63" s="130"/>
      <c r="B63" s="275" t="s">
        <v>1393</v>
      </c>
      <c r="C63" s="257" t="s">
        <v>1394</v>
      </c>
    </row>
    <row r="64" spans="1:3" x14ac:dyDescent="0.2">
      <c r="A64" s="130"/>
      <c r="B64" s="275" t="s">
        <v>1395</v>
      </c>
      <c r="C64" s="257" t="s">
        <v>1396</v>
      </c>
    </row>
    <row r="65" spans="1:3" x14ac:dyDescent="0.2">
      <c r="A65" s="130"/>
      <c r="B65" s="275" t="s">
        <v>1397</v>
      </c>
      <c r="C65" s="257" t="s">
        <v>1398</v>
      </c>
    </row>
    <row r="66" spans="1:3" x14ac:dyDescent="0.2">
      <c r="A66" s="130"/>
      <c r="B66" s="275" t="s">
        <v>1399</v>
      </c>
      <c r="C66" s="257" t="s">
        <v>1400</v>
      </c>
    </row>
    <row r="67" spans="1:3" x14ac:dyDescent="0.2">
      <c r="A67" s="130"/>
      <c r="B67" s="275" t="s">
        <v>1401</v>
      </c>
      <c r="C67" s="257" t="s">
        <v>1402</v>
      </c>
    </row>
    <row r="68" spans="1:3" x14ac:dyDescent="0.2">
      <c r="A68" s="130"/>
      <c r="B68" s="275" t="s">
        <v>1403</v>
      </c>
      <c r="C68" s="257" t="s">
        <v>1404</v>
      </c>
    </row>
    <row r="69" spans="1:3" x14ac:dyDescent="0.2">
      <c r="A69" s="130"/>
      <c r="B69" s="275" t="s">
        <v>1405</v>
      </c>
      <c r="C69" s="257" t="s">
        <v>1406</v>
      </c>
    </row>
    <row r="70" spans="1:3" x14ac:dyDescent="0.2">
      <c r="A70" s="130"/>
      <c r="B70" s="275" t="s">
        <v>1407</v>
      </c>
      <c r="C70" s="257" t="s">
        <v>1408</v>
      </c>
    </row>
    <row r="71" spans="1:3" x14ac:dyDescent="0.2">
      <c r="A71" s="130"/>
      <c r="B71" s="276">
        <v>630790</v>
      </c>
      <c r="C71" s="257" t="s">
        <v>1409</v>
      </c>
    </row>
    <row r="72" spans="1:3" x14ac:dyDescent="0.2">
      <c r="A72" s="270" t="s">
        <v>1410</v>
      </c>
      <c r="B72" s="257" t="s">
        <v>1411</v>
      </c>
      <c r="C72" s="271" t="s">
        <v>1412</v>
      </c>
    </row>
    <row r="73" spans="1:3" x14ac:dyDescent="0.2">
      <c r="A73" s="270"/>
      <c r="B73" s="257" t="s">
        <v>1413</v>
      </c>
      <c r="C73" s="271" t="s">
        <v>1414</v>
      </c>
    </row>
    <row r="74" spans="1:3" x14ac:dyDescent="0.2">
      <c r="A74" s="270"/>
      <c r="B74" s="257" t="s">
        <v>1415</v>
      </c>
      <c r="C74" s="271" t="s">
        <v>1416</v>
      </c>
    </row>
    <row r="75" spans="1:3" x14ac:dyDescent="0.2">
      <c r="A75" s="270"/>
      <c r="B75" s="257" t="s">
        <v>1417</v>
      </c>
      <c r="C75" s="271" t="s">
        <v>1418</v>
      </c>
    </row>
    <row r="76" spans="1:3" x14ac:dyDescent="0.2">
      <c r="A76" s="270"/>
      <c r="B76" s="257" t="s">
        <v>1419</v>
      </c>
      <c r="C76" s="271" t="s">
        <v>1420</v>
      </c>
    </row>
    <row r="77" spans="1:3" x14ac:dyDescent="0.2">
      <c r="A77" s="270"/>
      <c r="B77" s="257" t="s">
        <v>1421</v>
      </c>
      <c r="C77" s="271" t="s">
        <v>1422</v>
      </c>
    </row>
    <row r="78" spans="1:3" x14ac:dyDescent="0.2">
      <c r="A78" s="270"/>
      <c r="B78" s="257" t="s">
        <v>1423</v>
      </c>
      <c r="C78" s="271" t="s">
        <v>1424</v>
      </c>
    </row>
    <row r="79" spans="1:3" x14ac:dyDescent="0.2">
      <c r="A79" s="270"/>
      <c r="B79" s="257" t="s">
        <v>1425</v>
      </c>
      <c r="C79" s="271" t="s">
        <v>1426</v>
      </c>
    </row>
    <row r="80" spans="1:3" x14ac:dyDescent="0.2">
      <c r="A80" s="270"/>
      <c r="B80" s="257" t="s">
        <v>1427</v>
      </c>
      <c r="C80" s="271" t="s">
        <v>1428</v>
      </c>
    </row>
    <row r="81" spans="1:3" x14ac:dyDescent="0.2">
      <c r="A81" s="270"/>
      <c r="B81" s="257" t="s">
        <v>1429</v>
      </c>
      <c r="C81" s="271" t="s">
        <v>1430</v>
      </c>
    </row>
    <row r="82" spans="1:3" x14ac:dyDescent="0.2">
      <c r="A82" s="270"/>
      <c r="B82" s="257" t="s">
        <v>1431</v>
      </c>
      <c r="C82" s="271" t="s">
        <v>1432</v>
      </c>
    </row>
    <row r="83" spans="1:3" x14ac:dyDescent="0.2">
      <c r="A83" s="270"/>
      <c r="B83" s="257" t="s">
        <v>1433</v>
      </c>
      <c r="C83" s="271" t="s">
        <v>1434</v>
      </c>
    </row>
    <row r="84" spans="1:3" x14ac:dyDescent="0.2">
      <c r="A84" s="270"/>
      <c r="B84" s="257" t="s">
        <v>1435</v>
      </c>
      <c r="C84" s="271" t="s">
        <v>1436</v>
      </c>
    </row>
    <row r="85" spans="1:3" x14ac:dyDescent="0.2">
      <c r="A85" s="270"/>
      <c r="B85" s="257" t="s">
        <v>1437</v>
      </c>
      <c r="C85" s="271" t="s">
        <v>1438</v>
      </c>
    </row>
    <row r="86" spans="1:3" x14ac:dyDescent="0.2">
      <c r="A86" s="270"/>
      <c r="B86" s="257" t="s">
        <v>1439</v>
      </c>
      <c r="C86" s="271" t="s">
        <v>1440</v>
      </c>
    </row>
    <row r="87" spans="1:3" x14ac:dyDescent="0.2">
      <c r="A87" s="270"/>
      <c r="B87" s="257" t="s">
        <v>1441</v>
      </c>
      <c r="C87" s="271" t="s">
        <v>1442</v>
      </c>
    </row>
    <row r="88" spans="1:3" x14ac:dyDescent="0.2">
      <c r="A88" s="145"/>
    </row>
  </sheetData>
  <mergeCells count="2">
    <mergeCell ref="A5:G5"/>
    <mergeCell ref="A6:C6"/>
  </mergeCells>
  <phoneticPr fontId="32" type="noConversion"/>
  <hyperlinks>
    <hyperlink ref="D3" r:id="rId1" xr:uid="{BED19850-74F0-4626-B25C-A1D84534B2BC}"/>
    <hyperlink ref="D4" r:id="rId2" xr:uid="{63650C3E-5655-45C1-9429-5531C50CFD57}"/>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E078-C850-4744-96D1-93DF653579F0}">
  <dimension ref="A1:B256"/>
  <sheetViews>
    <sheetView workbookViewId="0">
      <selection activeCell="N7" sqref="N7"/>
    </sheetView>
  </sheetViews>
  <sheetFormatPr baseColWidth="10" defaultColWidth="8.83203125" defaultRowHeight="15" x14ac:dyDescent="0.2"/>
  <cols>
    <col min="1" max="1" width="21.1640625" customWidth="1"/>
    <col min="2" max="2" width="18.1640625" bestFit="1" customWidth="1"/>
  </cols>
  <sheetData>
    <row r="1" spans="1:2" ht="114" customHeight="1" x14ac:dyDescent="0.2"/>
    <row r="3" spans="1:2" x14ac:dyDescent="0.2">
      <c r="A3" s="145" t="s">
        <v>1443</v>
      </c>
    </row>
    <row r="4" spans="1:2" x14ac:dyDescent="0.2">
      <c r="A4" s="234" t="s">
        <v>1444</v>
      </c>
    </row>
    <row r="5" spans="1:2" x14ac:dyDescent="0.2">
      <c r="A5" t="s">
        <v>1445</v>
      </c>
    </row>
    <row r="6" spans="1:2" x14ac:dyDescent="0.2">
      <c r="A6" s="234" t="s">
        <v>1446</v>
      </c>
    </row>
    <row r="8" spans="1:2" x14ac:dyDescent="0.2">
      <c r="A8" s="248" t="s">
        <v>1447</v>
      </c>
      <c r="B8" s="249"/>
    </row>
    <row r="9" spans="1:2" x14ac:dyDescent="0.2">
      <c r="A9" s="250" t="s">
        <v>1448</v>
      </c>
      <c r="B9" s="251" t="s">
        <v>1449</v>
      </c>
    </row>
    <row r="10" spans="1:2" ht="48" x14ac:dyDescent="0.2">
      <c r="A10" s="252" t="s">
        <v>1450</v>
      </c>
      <c r="B10" s="253" t="s">
        <v>1451</v>
      </c>
    </row>
    <row r="11" spans="1:2" x14ac:dyDescent="0.2">
      <c r="A11" s="252" t="s">
        <v>1452</v>
      </c>
      <c r="B11" s="254" t="s">
        <v>1453</v>
      </c>
    </row>
    <row r="12" spans="1:2" x14ac:dyDescent="0.2">
      <c r="A12" s="252" t="s">
        <v>1454</v>
      </c>
      <c r="B12" s="254" t="s">
        <v>1455</v>
      </c>
    </row>
    <row r="13" spans="1:2" x14ac:dyDescent="0.2">
      <c r="A13" s="252" t="s">
        <v>1456</v>
      </c>
      <c r="B13" s="254" t="s">
        <v>1457</v>
      </c>
    </row>
    <row r="14" spans="1:2" x14ac:dyDescent="0.2">
      <c r="A14" s="252" t="s">
        <v>1458</v>
      </c>
      <c r="B14" s="254" t="s">
        <v>1459</v>
      </c>
    </row>
    <row r="15" spans="1:2" x14ac:dyDescent="0.2">
      <c r="A15" s="255" t="s">
        <v>1460</v>
      </c>
      <c r="B15" s="256" t="s">
        <v>967</v>
      </c>
    </row>
    <row r="16" spans="1:2" x14ac:dyDescent="0.2">
      <c r="A16" s="246"/>
      <c r="B16" s="247"/>
    </row>
    <row r="17" spans="1:2" x14ac:dyDescent="0.2">
      <c r="A17" s="145" t="s">
        <v>1461</v>
      </c>
    </row>
    <row r="18" spans="1:2" x14ac:dyDescent="0.2">
      <c r="A18" s="130" t="s">
        <v>1462</v>
      </c>
      <c r="B18" s="130" t="s">
        <v>1463</v>
      </c>
    </row>
    <row r="19" spans="1:2" x14ac:dyDescent="0.2">
      <c r="A19" s="243" t="s">
        <v>55</v>
      </c>
      <c r="B19" s="243">
        <v>4</v>
      </c>
    </row>
    <row r="20" spans="1:2" x14ac:dyDescent="0.2">
      <c r="A20" s="243" t="s">
        <v>57</v>
      </c>
      <c r="B20" s="243">
        <v>8</v>
      </c>
    </row>
    <row r="21" spans="1:2" x14ac:dyDescent="0.2">
      <c r="A21" s="243" t="s">
        <v>59</v>
      </c>
      <c r="B21" s="243">
        <v>12</v>
      </c>
    </row>
    <row r="22" spans="1:2" x14ac:dyDescent="0.2">
      <c r="A22" s="243" t="s">
        <v>1464</v>
      </c>
      <c r="B22" s="243">
        <v>16</v>
      </c>
    </row>
    <row r="23" spans="1:2" x14ac:dyDescent="0.2">
      <c r="A23" s="243" t="s">
        <v>1465</v>
      </c>
      <c r="B23" s="243">
        <v>20</v>
      </c>
    </row>
    <row r="24" spans="1:2" x14ac:dyDescent="0.2">
      <c r="A24" s="243" t="s">
        <v>61</v>
      </c>
      <c r="B24" s="243">
        <v>24</v>
      </c>
    </row>
    <row r="25" spans="1:2" x14ac:dyDescent="0.2">
      <c r="A25" s="243" t="s">
        <v>62</v>
      </c>
      <c r="B25" s="243">
        <v>28</v>
      </c>
    </row>
    <row r="26" spans="1:2" x14ac:dyDescent="0.2">
      <c r="A26" s="243" t="s">
        <v>68</v>
      </c>
      <c r="B26" s="243">
        <v>31</v>
      </c>
    </row>
    <row r="27" spans="1:2" x14ac:dyDescent="0.2">
      <c r="A27" s="243" t="s">
        <v>64</v>
      </c>
      <c r="B27" s="243">
        <v>32</v>
      </c>
    </row>
    <row r="28" spans="1:2" x14ac:dyDescent="0.2">
      <c r="A28" s="243" t="s">
        <v>66</v>
      </c>
      <c r="B28" s="243">
        <v>36</v>
      </c>
    </row>
    <row r="29" spans="1:2" x14ac:dyDescent="0.2">
      <c r="A29" s="243" t="s">
        <v>67</v>
      </c>
      <c r="B29" s="243">
        <v>40</v>
      </c>
    </row>
    <row r="30" spans="1:2" x14ac:dyDescent="0.2">
      <c r="A30" s="243" t="s">
        <v>69</v>
      </c>
      <c r="B30" s="243">
        <v>44</v>
      </c>
    </row>
    <row r="31" spans="1:2" x14ac:dyDescent="0.2">
      <c r="A31" s="243" t="s">
        <v>70</v>
      </c>
      <c r="B31" s="243">
        <v>48</v>
      </c>
    </row>
    <row r="32" spans="1:2" x14ac:dyDescent="0.2">
      <c r="A32" s="243" t="s">
        <v>72</v>
      </c>
      <c r="B32" s="243">
        <v>50</v>
      </c>
    </row>
    <row r="33" spans="1:2" x14ac:dyDescent="0.2">
      <c r="A33" s="243" t="s">
        <v>65</v>
      </c>
      <c r="B33" s="243">
        <v>51</v>
      </c>
    </row>
    <row r="34" spans="1:2" x14ac:dyDescent="0.2">
      <c r="A34" s="243" t="s">
        <v>73</v>
      </c>
      <c r="B34" s="243">
        <v>52</v>
      </c>
    </row>
    <row r="35" spans="1:2" x14ac:dyDescent="0.2">
      <c r="A35" s="243" t="s">
        <v>75</v>
      </c>
      <c r="B35" s="243">
        <v>56</v>
      </c>
    </row>
    <row r="36" spans="1:2" x14ac:dyDescent="0.2">
      <c r="A36" s="243" t="s">
        <v>1466</v>
      </c>
      <c r="B36" s="243">
        <v>58</v>
      </c>
    </row>
    <row r="37" spans="1:2" x14ac:dyDescent="0.2">
      <c r="A37" s="243" t="s">
        <v>1467</v>
      </c>
      <c r="B37" s="243">
        <v>60</v>
      </c>
    </row>
    <row r="38" spans="1:2" x14ac:dyDescent="0.2">
      <c r="A38" s="243" t="s">
        <v>1468</v>
      </c>
      <c r="B38" s="243">
        <v>64</v>
      </c>
    </row>
    <row r="39" spans="1:2" x14ac:dyDescent="0.2">
      <c r="A39" s="243" t="s">
        <v>1469</v>
      </c>
      <c r="B39" s="243">
        <v>68</v>
      </c>
    </row>
    <row r="40" spans="1:2" x14ac:dyDescent="0.2">
      <c r="A40" s="243" t="s">
        <v>1470</v>
      </c>
      <c r="B40" s="243">
        <v>70</v>
      </c>
    </row>
    <row r="41" spans="1:2" x14ac:dyDescent="0.2">
      <c r="A41" s="243" t="s">
        <v>80</v>
      </c>
      <c r="B41" s="243">
        <v>72</v>
      </c>
    </row>
    <row r="42" spans="1:2" x14ac:dyDescent="0.2">
      <c r="A42" s="243" t="s">
        <v>81</v>
      </c>
      <c r="B42" s="243">
        <v>76</v>
      </c>
    </row>
    <row r="43" spans="1:2" x14ac:dyDescent="0.2">
      <c r="A43" s="243" t="s">
        <v>76</v>
      </c>
      <c r="B43" s="243">
        <v>84</v>
      </c>
    </row>
    <row r="44" spans="1:2" x14ac:dyDescent="0.2">
      <c r="A44" s="243" t="s">
        <v>1471</v>
      </c>
      <c r="B44" s="243">
        <v>86</v>
      </c>
    </row>
    <row r="45" spans="1:2" x14ac:dyDescent="0.2">
      <c r="A45" s="243" t="s">
        <v>1472</v>
      </c>
      <c r="B45" s="243">
        <v>90</v>
      </c>
    </row>
    <row r="46" spans="1:2" x14ac:dyDescent="0.2">
      <c r="A46" s="243" t="s">
        <v>1473</v>
      </c>
      <c r="B46" s="243">
        <v>92</v>
      </c>
    </row>
    <row r="47" spans="1:2" x14ac:dyDescent="0.2">
      <c r="A47" s="243" t="s">
        <v>82</v>
      </c>
      <c r="B47" s="243">
        <v>96</v>
      </c>
    </row>
    <row r="48" spans="1:2" x14ac:dyDescent="0.2">
      <c r="A48" s="243" t="s">
        <v>83</v>
      </c>
      <c r="B48" s="243">
        <v>100</v>
      </c>
    </row>
    <row r="49" spans="1:2" x14ac:dyDescent="0.2">
      <c r="A49" s="243" t="s">
        <v>169</v>
      </c>
      <c r="B49" s="243">
        <v>104</v>
      </c>
    </row>
    <row r="50" spans="1:2" x14ac:dyDescent="0.2">
      <c r="A50" s="243" t="s">
        <v>85</v>
      </c>
      <c r="B50" s="243">
        <v>108</v>
      </c>
    </row>
    <row r="51" spans="1:2" x14ac:dyDescent="0.2">
      <c r="A51" s="243" t="s">
        <v>74</v>
      </c>
      <c r="B51" s="243">
        <v>112</v>
      </c>
    </row>
    <row r="52" spans="1:2" x14ac:dyDescent="0.2">
      <c r="A52" s="243" t="s">
        <v>86</v>
      </c>
      <c r="B52" s="243">
        <v>116</v>
      </c>
    </row>
    <row r="53" spans="1:2" x14ac:dyDescent="0.2">
      <c r="A53" s="243" t="s">
        <v>87</v>
      </c>
      <c r="B53" s="243">
        <v>120</v>
      </c>
    </row>
    <row r="54" spans="1:2" x14ac:dyDescent="0.2">
      <c r="A54" s="243" t="s">
        <v>88</v>
      </c>
      <c r="B54" s="243">
        <v>124</v>
      </c>
    </row>
    <row r="55" spans="1:2" x14ac:dyDescent="0.2">
      <c r="A55" s="243" t="s">
        <v>1474</v>
      </c>
      <c r="B55" s="243">
        <v>132</v>
      </c>
    </row>
    <row r="56" spans="1:2" x14ac:dyDescent="0.2">
      <c r="A56" s="243" t="s">
        <v>1475</v>
      </c>
      <c r="B56" s="243">
        <v>136</v>
      </c>
    </row>
    <row r="57" spans="1:2" x14ac:dyDescent="0.2">
      <c r="A57" s="243" t="s">
        <v>1476</v>
      </c>
      <c r="B57" s="243">
        <v>140</v>
      </c>
    </row>
    <row r="58" spans="1:2" x14ac:dyDescent="0.2">
      <c r="A58" s="243" t="s">
        <v>211</v>
      </c>
      <c r="B58" s="243">
        <v>144</v>
      </c>
    </row>
    <row r="59" spans="1:2" x14ac:dyDescent="0.2">
      <c r="A59" s="243" t="s">
        <v>91</v>
      </c>
      <c r="B59" s="243">
        <v>148</v>
      </c>
    </row>
    <row r="60" spans="1:2" x14ac:dyDescent="0.2">
      <c r="A60" s="243" t="s">
        <v>92</v>
      </c>
      <c r="B60" s="243">
        <v>152</v>
      </c>
    </row>
    <row r="61" spans="1:2" x14ac:dyDescent="0.2">
      <c r="A61" s="243" t="s">
        <v>93</v>
      </c>
      <c r="B61" s="243">
        <v>156</v>
      </c>
    </row>
    <row r="62" spans="1:2" x14ac:dyDescent="0.2">
      <c r="A62" s="243" t="s">
        <v>1477</v>
      </c>
      <c r="B62" s="243">
        <v>162</v>
      </c>
    </row>
    <row r="63" spans="1:2" x14ac:dyDescent="0.2">
      <c r="A63" s="243" t="s">
        <v>1478</v>
      </c>
      <c r="B63" s="243">
        <v>166</v>
      </c>
    </row>
    <row r="64" spans="1:2" x14ac:dyDescent="0.2">
      <c r="A64" s="243" t="s">
        <v>94</v>
      </c>
      <c r="B64" s="243">
        <v>170</v>
      </c>
    </row>
    <row r="65" spans="1:2" x14ac:dyDescent="0.2">
      <c r="A65" s="243" t="s">
        <v>1479</v>
      </c>
      <c r="B65" s="243">
        <v>174</v>
      </c>
    </row>
    <row r="66" spans="1:2" x14ac:dyDescent="0.2">
      <c r="A66" s="243" t="s">
        <v>1480</v>
      </c>
      <c r="B66" s="243">
        <v>175</v>
      </c>
    </row>
    <row r="67" spans="1:2" x14ac:dyDescent="0.2">
      <c r="A67" s="243" t="s">
        <v>1481</v>
      </c>
      <c r="B67" s="243">
        <v>178</v>
      </c>
    </row>
    <row r="68" spans="1:2" x14ac:dyDescent="0.2">
      <c r="A68" s="243" t="s">
        <v>1482</v>
      </c>
      <c r="B68" s="243">
        <v>180</v>
      </c>
    </row>
    <row r="69" spans="1:2" x14ac:dyDescent="0.2">
      <c r="A69" s="243" t="s">
        <v>1483</v>
      </c>
      <c r="B69" s="243">
        <v>184</v>
      </c>
    </row>
    <row r="70" spans="1:2" x14ac:dyDescent="0.2">
      <c r="A70" s="243" t="s">
        <v>95</v>
      </c>
      <c r="B70" s="243">
        <v>188</v>
      </c>
    </row>
    <row r="71" spans="1:2" x14ac:dyDescent="0.2">
      <c r="A71" s="243" t="s">
        <v>97</v>
      </c>
      <c r="B71" s="243">
        <v>191</v>
      </c>
    </row>
    <row r="72" spans="1:2" x14ac:dyDescent="0.2">
      <c r="A72" s="243" t="s">
        <v>98</v>
      </c>
      <c r="B72" s="243">
        <v>192</v>
      </c>
    </row>
    <row r="73" spans="1:2" x14ac:dyDescent="0.2">
      <c r="A73" s="243" t="s">
        <v>99</v>
      </c>
      <c r="B73" s="243">
        <v>196</v>
      </c>
    </row>
    <row r="74" spans="1:2" x14ac:dyDescent="0.2">
      <c r="A74" s="243" t="s">
        <v>1484</v>
      </c>
      <c r="B74" s="243">
        <v>200</v>
      </c>
    </row>
    <row r="75" spans="1:2" x14ac:dyDescent="0.2">
      <c r="A75" s="243" t="s">
        <v>100</v>
      </c>
      <c r="B75" s="243">
        <v>203</v>
      </c>
    </row>
    <row r="76" spans="1:2" x14ac:dyDescent="0.2">
      <c r="A76" s="243" t="s">
        <v>77</v>
      </c>
      <c r="B76" s="243">
        <v>204</v>
      </c>
    </row>
    <row r="77" spans="1:2" x14ac:dyDescent="0.2">
      <c r="A77" s="243" t="s">
        <v>102</v>
      </c>
      <c r="B77" s="243">
        <v>208</v>
      </c>
    </row>
    <row r="78" spans="1:2" x14ac:dyDescent="0.2">
      <c r="A78" s="243" t="s">
        <v>1485</v>
      </c>
      <c r="B78" s="243">
        <v>212</v>
      </c>
    </row>
    <row r="79" spans="1:2" x14ac:dyDescent="0.2">
      <c r="A79" s="243" t="s">
        <v>1486</v>
      </c>
      <c r="B79" s="243">
        <v>214</v>
      </c>
    </row>
    <row r="80" spans="1:2" x14ac:dyDescent="0.2">
      <c r="A80" s="243" t="s">
        <v>105</v>
      </c>
      <c r="B80" s="243">
        <v>218</v>
      </c>
    </row>
    <row r="81" spans="1:2" x14ac:dyDescent="0.2">
      <c r="A81" s="243" t="s">
        <v>107</v>
      </c>
      <c r="B81" s="243">
        <v>222</v>
      </c>
    </row>
    <row r="82" spans="1:2" x14ac:dyDescent="0.2">
      <c r="A82" s="243" t="s">
        <v>108</v>
      </c>
      <c r="B82" s="243">
        <v>226</v>
      </c>
    </row>
    <row r="83" spans="1:2" x14ac:dyDescent="0.2">
      <c r="A83" s="243" t="s">
        <v>112</v>
      </c>
      <c r="B83" s="243">
        <v>231</v>
      </c>
    </row>
    <row r="84" spans="1:2" x14ac:dyDescent="0.2">
      <c r="A84" s="243" t="s">
        <v>109</v>
      </c>
      <c r="B84" s="243">
        <v>232</v>
      </c>
    </row>
    <row r="85" spans="1:2" x14ac:dyDescent="0.2">
      <c r="A85" s="243" t="s">
        <v>110</v>
      </c>
      <c r="B85" s="243">
        <v>233</v>
      </c>
    </row>
    <row r="86" spans="1:2" x14ac:dyDescent="0.2">
      <c r="A86" s="243" t="s">
        <v>1487</v>
      </c>
      <c r="B86" s="243">
        <v>238</v>
      </c>
    </row>
    <row r="87" spans="1:2" x14ac:dyDescent="0.2">
      <c r="A87" s="243" t="s">
        <v>113</v>
      </c>
      <c r="B87" s="243">
        <v>242</v>
      </c>
    </row>
    <row r="88" spans="1:2" x14ac:dyDescent="0.2">
      <c r="A88" s="243" t="s">
        <v>114</v>
      </c>
      <c r="B88" s="243">
        <v>246</v>
      </c>
    </row>
    <row r="89" spans="1:2" x14ac:dyDescent="0.2">
      <c r="A89" s="243" t="s">
        <v>115</v>
      </c>
      <c r="B89" s="243">
        <v>251</v>
      </c>
    </row>
    <row r="90" spans="1:2" x14ac:dyDescent="0.2">
      <c r="A90" s="243" t="s">
        <v>1488</v>
      </c>
      <c r="B90" s="243">
        <v>258</v>
      </c>
    </row>
    <row r="91" spans="1:2" x14ac:dyDescent="0.2">
      <c r="A91" s="243" t="s">
        <v>1489</v>
      </c>
      <c r="B91" s="243">
        <v>260</v>
      </c>
    </row>
    <row r="92" spans="1:2" x14ac:dyDescent="0.2">
      <c r="A92" s="243" t="s">
        <v>103</v>
      </c>
      <c r="B92" s="243">
        <v>262</v>
      </c>
    </row>
    <row r="93" spans="1:2" x14ac:dyDescent="0.2">
      <c r="A93" s="243" t="s">
        <v>116</v>
      </c>
      <c r="B93" s="243">
        <v>266</v>
      </c>
    </row>
    <row r="94" spans="1:2" x14ac:dyDescent="0.2">
      <c r="A94" s="243" t="s">
        <v>118</v>
      </c>
      <c r="B94" s="243">
        <v>268</v>
      </c>
    </row>
    <row r="95" spans="1:2" x14ac:dyDescent="0.2">
      <c r="A95" s="243" t="s">
        <v>117</v>
      </c>
      <c r="B95" s="243">
        <v>270</v>
      </c>
    </row>
    <row r="96" spans="1:2" x14ac:dyDescent="0.2">
      <c r="A96" s="243" t="s">
        <v>1490</v>
      </c>
      <c r="B96" s="243">
        <v>275</v>
      </c>
    </row>
    <row r="97" spans="1:2" x14ac:dyDescent="0.2">
      <c r="A97" s="243" t="s">
        <v>119</v>
      </c>
      <c r="B97" s="243">
        <v>276</v>
      </c>
    </row>
    <row r="98" spans="1:2" x14ac:dyDescent="0.2">
      <c r="A98" s="243" t="s">
        <v>1491</v>
      </c>
      <c r="B98" s="243">
        <v>278</v>
      </c>
    </row>
    <row r="99" spans="1:2" x14ac:dyDescent="0.2">
      <c r="A99" s="243" t="s">
        <v>1492</v>
      </c>
      <c r="B99" s="243">
        <v>280</v>
      </c>
    </row>
    <row r="100" spans="1:2" x14ac:dyDescent="0.2">
      <c r="A100" s="243" t="s">
        <v>120</v>
      </c>
      <c r="B100" s="243">
        <v>288</v>
      </c>
    </row>
    <row r="101" spans="1:2" x14ac:dyDescent="0.2">
      <c r="A101" s="243" t="s">
        <v>1493</v>
      </c>
      <c r="B101" s="243">
        <v>292</v>
      </c>
    </row>
    <row r="102" spans="1:2" x14ac:dyDescent="0.2">
      <c r="A102" s="243" t="s">
        <v>1494</v>
      </c>
      <c r="B102" s="243">
        <v>296</v>
      </c>
    </row>
    <row r="103" spans="1:2" x14ac:dyDescent="0.2">
      <c r="A103" s="243" t="s">
        <v>121</v>
      </c>
      <c r="B103" s="243">
        <v>300</v>
      </c>
    </row>
    <row r="104" spans="1:2" x14ac:dyDescent="0.2">
      <c r="A104" s="243" t="s">
        <v>1495</v>
      </c>
      <c r="B104" s="243">
        <v>304</v>
      </c>
    </row>
    <row r="105" spans="1:2" x14ac:dyDescent="0.2">
      <c r="A105" s="243" t="s">
        <v>1496</v>
      </c>
      <c r="B105" s="243">
        <v>308</v>
      </c>
    </row>
    <row r="106" spans="1:2" x14ac:dyDescent="0.2">
      <c r="A106" s="243" t="s">
        <v>1497</v>
      </c>
      <c r="B106" s="243">
        <v>316</v>
      </c>
    </row>
    <row r="107" spans="1:2" x14ac:dyDescent="0.2">
      <c r="A107" s="243" t="s">
        <v>122</v>
      </c>
      <c r="B107" s="243">
        <v>320</v>
      </c>
    </row>
    <row r="108" spans="1:2" x14ac:dyDescent="0.2">
      <c r="A108" s="243" t="s">
        <v>123</v>
      </c>
      <c r="B108" s="243">
        <v>324</v>
      </c>
    </row>
    <row r="109" spans="1:2" x14ac:dyDescent="0.2">
      <c r="A109" s="243" t="s">
        <v>125</v>
      </c>
      <c r="B109" s="243">
        <v>328</v>
      </c>
    </row>
    <row r="110" spans="1:2" x14ac:dyDescent="0.2">
      <c r="A110" s="243" t="s">
        <v>126</v>
      </c>
      <c r="B110" s="243">
        <v>332</v>
      </c>
    </row>
    <row r="111" spans="1:2" x14ac:dyDescent="0.2">
      <c r="A111" s="243" t="s">
        <v>127</v>
      </c>
      <c r="B111" s="243">
        <v>340</v>
      </c>
    </row>
    <row r="112" spans="1:2" x14ac:dyDescent="0.2">
      <c r="A112" s="243" t="s">
        <v>1498</v>
      </c>
      <c r="B112" s="243">
        <v>344</v>
      </c>
    </row>
    <row r="113" spans="1:2" x14ac:dyDescent="0.2">
      <c r="A113" s="243" t="s">
        <v>129</v>
      </c>
      <c r="B113" s="243">
        <v>348</v>
      </c>
    </row>
    <row r="114" spans="1:2" x14ac:dyDescent="0.2">
      <c r="A114" s="243" t="s">
        <v>130</v>
      </c>
      <c r="B114" s="243">
        <v>352</v>
      </c>
    </row>
    <row r="115" spans="1:2" x14ac:dyDescent="0.2">
      <c r="A115" s="243" t="s">
        <v>132</v>
      </c>
      <c r="B115" s="243">
        <v>360</v>
      </c>
    </row>
    <row r="116" spans="1:2" x14ac:dyDescent="0.2">
      <c r="A116" s="243" t="s">
        <v>133</v>
      </c>
      <c r="B116" s="243">
        <v>364</v>
      </c>
    </row>
    <row r="117" spans="1:2" x14ac:dyDescent="0.2">
      <c r="A117" s="243" t="s">
        <v>134</v>
      </c>
      <c r="B117" s="243">
        <v>368</v>
      </c>
    </row>
    <row r="118" spans="1:2" x14ac:dyDescent="0.2">
      <c r="A118" s="243" t="s">
        <v>135</v>
      </c>
      <c r="B118" s="243">
        <v>372</v>
      </c>
    </row>
    <row r="119" spans="1:2" x14ac:dyDescent="0.2">
      <c r="A119" s="243" t="s">
        <v>136</v>
      </c>
      <c r="B119" s="243">
        <v>376</v>
      </c>
    </row>
    <row r="120" spans="1:2" x14ac:dyDescent="0.2">
      <c r="A120" s="243" t="s">
        <v>137</v>
      </c>
      <c r="B120" s="243">
        <v>380</v>
      </c>
    </row>
    <row r="121" spans="1:2" x14ac:dyDescent="0.2">
      <c r="A121" s="243" t="s">
        <v>1499</v>
      </c>
      <c r="B121" s="243">
        <v>384</v>
      </c>
    </row>
    <row r="122" spans="1:2" x14ac:dyDescent="0.2">
      <c r="A122" s="243" t="s">
        <v>138</v>
      </c>
      <c r="B122" s="243">
        <v>388</v>
      </c>
    </row>
    <row r="123" spans="1:2" x14ac:dyDescent="0.2">
      <c r="A123" s="243" t="s">
        <v>139</v>
      </c>
      <c r="B123" s="243">
        <v>392</v>
      </c>
    </row>
    <row r="124" spans="1:2" x14ac:dyDescent="0.2">
      <c r="A124" s="243" t="s">
        <v>141</v>
      </c>
      <c r="B124" s="243">
        <v>398</v>
      </c>
    </row>
    <row r="125" spans="1:2" x14ac:dyDescent="0.2">
      <c r="A125" s="243" t="s">
        <v>140</v>
      </c>
      <c r="B125" s="243">
        <v>400</v>
      </c>
    </row>
    <row r="126" spans="1:2" x14ac:dyDescent="0.2">
      <c r="A126" s="243" t="s">
        <v>142</v>
      </c>
      <c r="B126" s="243">
        <v>404</v>
      </c>
    </row>
    <row r="127" spans="1:2" x14ac:dyDescent="0.2">
      <c r="A127" s="243" t="s">
        <v>1500</v>
      </c>
      <c r="B127" s="243">
        <v>408</v>
      </c>
    </row>
    <row r="128" spans="1:2" x14ac:dyDescent="0.2">
      <c r="A128" s="243" t="s">
        <v>1501</v>
      </c>
      <c r="B128" s="243">
        <v>410</v>
      </c>
    </row>
    <row r="129" spans="1:2" x14ac:dyDescent="0.2">
      <c r="A129" s="243" t="s">
        <v>144</v>
      </c>
      <c r="B129" s="243">
        <v>414</v>
      </c>
    </row>
    <row r="130" spans="1:2" x14ac:dyDescent="0.2">
      <c r="A130" s="243" t="s">
        <v>145</v>
      </c>
      <c r="B130" s="243">
        <v>417</v>
      </c>
    </row>
    <row r="131" spans="1:2" x14ac:dyDescent="0.2">
      <c r="A131" s="243" t="s">
        <v>1502</v>
      </c>
      <c r="B131" s="243">
        <v>418</v>
      </c>
    </row>
    <row r="132" spans="1:2" x14ac:dyDescent="0.2">
      <c r="A132" s="243" t="s">
        <v>148</v>
      </c>
      <c r="B132" s="243">
        <v>422</v>
      </c>
    </row>
    <row r="133" spans="1:2" x14ac:dyDescent="0.2">
      <c r="A133" s="243" t="s">
        <v>149</v>
      </c>
      <c r="B133" s="243">
        <v>426</v>
      </c>
    </row>
    <row r="134" spans="1:2" x14ac:dyDescent="0.2">
      <c r="A134" s="243" t="s">
        <v>147</v>
      </c>
      <c r="B134" s="243">
        <v>428</v>
      </c>
    </row>
    <row r="135" spans="1:2" x14ac:dyDescent="0.2">
      <c r="A135" s="243" t="s">
        <v>150</v>
      </c>
      <c r="B135" s="243">
        <v>430</v>
      </c>
    </row>
    <row r="136" spans="1:2" x14ac:dyDescent="0.2">
      <c r="A136" s="243" t="s">
        <v>151</v>
      </c>
      <c r="B136" s="243">
        <v>434</v>
      </c>
    </row>
    <row r="137" spans="1:2" x14ac:dyDescent="0.2">
      <c r="A137" s="243" t="s">
        <v>153</v>
      </c>
      <c r="B137" s="243">
        <v>440</v>
      </c>
    </row>
    <row r="138" spans="1:2" x14ac:dyDescent="0.2">
      <c r="A138" s="243" t="s">
        <v>154</v>
      </c>
      <c r="B138" s="243">
        <v>442</v>
      </c>
    </row>
    <row r="139" spans="1:2" x14ac:dyDescent="0.2">
      <c r="A139" s="243" t="s">
        <v>1503</v>
      </c>
      <c r="B139" s="243">
        <v>446</v>
      </c>
    </row>
    <row r="140" spans="1:2" x14ac:dyDescent="0.2">
      <c r="A140" s="243" t="s">
        <v>155</v>
      </c>
      <c r="B140" s="243">
        <v>450</v>
      </c>
    </row>
    <row r="141" spans="1:2" x14ac:dyDescent="0.2">
      <c r="A141" s="243" t="s">
        <v>156</v>
      </c>
      <c r="B141" s="243">
        <v>454</v>
      </c>
    </row>
    <row r="142" spans="1:2" x14ac:dyDescent="0.2">
      <c r="A142" s="243" t="s">
        <v>157</v>
      </c>
      <c r="B142" s="243">
        <v>458</v>
      </c>
    </row>
    <row r="143" spans="1:2" x14ac:dyDescent="0.2">
      <c r="A143" s="243" t="s">
        <v>158</v>
      </c>
      <c r="B143" s="243">
        <v>462</v>
      </c>
    </row>
    <row r="144" spans="1:2" x14ac:dyDescent="0.2">
      <c r="A144" s="243" t="s">
        <v>159</v>
      </c>
      <c r="B144" s="243">
        <v>466</v>
      </c>
    </row>
    <row r="145" spans="1:2" x14ac:dyDescent="0.2">
      <c r="A145" s="243" t="s">
        <v>160</v>
      </c>
      <c r="B145" s="243">
        <v>470</v>
      </c>
    </row>
    <row r="146" spans="1:2" x14ac:dyDescent="0.2">
      <c r="A146" s="243" t="s">
        <v>161</v>
      </c>
      <c r="B146" s="243">
        <v>478</v>
      </c>
    </row>
    <row r="147" spans="1:2" x14ac:dyDescent="0.2">
      <c r="A147" s="243" t="s">
        <v>162</v>
      </c>
      <c r="B147" s="243">
        <v>480</v>
      </c>
    </row>
    <row r="148" spans="1:2" x14ac:dyDescent="0.2">
      <c r="A148" s="243" t="s">
        <v>163</v>
      </c>
      <c r="B148" s="243">
        <v>484</v>
      </c>
    </row>
    <row r="149" spans="1:2" x14ac:dyDescent="0.2">
      <c r="A149" s="243" t="s">
        <v>1504</v>
      </c>
      <c r="B149" s="243">
        <v>490</v>
      </c>
    </row>
    <row r="150" spans="1:2" x14ac:dyDescent="0.2">
      <c r="A150" s="243" t="s">
        <v>165</v>
      </c>
      <c r="B150" s="243">
        <v>496</v>
      </c>
    </row>
    <row r="151" spans="1:2" x14ac:dyDescent="0.2">
      <c r="A151" s="243" t="s">
        <v>1505</v>
      </c>
      <c r="B151" s="243">
        <v>498</v>
      </c>
    </row>
    <row r="152" spans="1:2" x14ac:dyDescent="0.2">
      <c r="A152" s="243" t="s">
        <v>166</v>
      </c>
      <c r="B152" s="243">
        <v>499</v>
      </c>
    </row>
    <row r="153" spans="1:2" x14ac:dyDescent="0.2">
      <c r="A153" s="243" t="s">
        <v>1506</v>
      </c>
      <c r="B153" s="243">
        <v>500</v>
      </c>
    </row>
    <row r="154" spans="1:2" x14ac:dyDescent="0.2">
      <c r="A154" s="243" t="s">
        <v>167</v>
      </c>
      <c r="B154" s="243">
        <v>504</v>
      </c>
    </row>
    <row r="155" spans="1:2" x14ac:dyDescent="0.2">
      <c r="A155" s="243" t="s">
        <v>168</v>
      </c>
      <c r="B155" s="243">
        <v>508</v>
      </c>
    </row>
    <row r="156" spans="1:2" x14ac:dyDescent="0.2">
      <c r="A156" s="243" t="s">
        <v>180</v>
      </c>
      <c r="B156" s="243">
        <v>512</v>
      </c>
    </row>
    <row r="157" spans="1:2" x14ac:dyDescent="0.2">
      <c r="A157" s="243" t="s">
        <v>170</v>
      </c>
      <c r="B157" s="243">
        <v>516</v>
      </c>
    </row>
    <row r="158" spans="1:2" x14ac:dyDescent="0.2">
      <c r="A158" s="243" t="s">
        <v>1507</v>
      </c>
      <c r="B158" s="243">
        <v>520</v>
      </c>
    </row>
    <row r="159" spans="1:2" x14ac:dyDescent="0.2">
      <c r="A159" s="243" t="s">
        <v>171</v>
      </c>
      <c r="B159" s="243">
        <v>524</v>
      </c>
    </row>
    <row r="160" spans="1:2" x14ac:dyDescent="0.2">
      <c r="A160" s="243" t="s">
        <v>172</v>
      </c>
      <c r="B160" s="243">
        <v>528</v>
      </c>
    </row>
    <row r="161" spans="1:2" x14ac:dyDescent="0.2">
      <c r="A161" s="243" t="s">
        <v>1508</v>
      </c>
      <c r="B161" s="243">
        <v>530</v>
      </c>
    </row>
    <row r="162" spans="1:2" x14ac:dyDescent="0.2">
      <c r="A162" s="243" t="s">
        <v>1509</v>
      </c>
      <c r="B162" s="243">
        <v>531</v>
      </c>
    </row>
    <row r="163" spans="1:2" x14ac:dyDescent="0.2">
      <c r="A163" s="243" t="s">
        <v>1510</v>
      </c>
      <c r="B163" s="243">
        <v>533</v>
      </c>
    </row>
    <row r="164" spans="1:2" x14ac:dyDescent="0.2">
      <c r="A164" s="243" t="s">
        <v>1511</v>
      </c>
      <c r="B164" s="243">
        <v>534</v>
      </c>
    </row>
    <row r="165" spans="1:2" x14ac:dyDescent="0.2">
      <c r="A165" s="243" t="s">
        <v>1512</v>
      </c>
      <c r="B165" s="243">
        <v>535</v>
      </c>
    </row>
    <row r="166" spans="1:2" x14ac:dyDescent="0.2">
      <c r="A166" s="243" t="s">
        <v>1513</v>
      </c>
      <c r="B166" s="243">
        <v>540</v>
      </c>
    </row>
    <row r="167" spans="1:2" x14ac:dyDescent="0.2">
      <c r="A167" s="243" t="s">
        <v>234</v>
      </c>
      <c r="B167" s="243">
        <v>548</v>
      </c>
    </row>
    <row r="168" spans="1:2" x14ac:dyDescent="0.2">
      <c r="A168" s="243" t="s">
        <v>173</v>
      </c>
      <c r="B168" s="243">
        <v>554</v>
      </c>
    </row>
    <row r="169" spans="1:2" x14ac:dyDescent="0.2">
      <c r="A169" s="243" t="s">
        <v>174</v>
      </c>
      <c r="B169" s="243">
        <v>558</v>
      </c>
    </row>
    <row r="170" spans="1:2" x14ac:dyDescent="0.2">
      <c r="A170" s="243" t="s">
        <v>175</v>
      </c>
      <c r="B170" s="243">
        <v>562</v>
      </c>
    </row>
    <row r="171" spans="1:2" x14ac:dyDescent="0.2">
      <c r="A171" s="243" t="s">
        <v>176</v>
      </c>
      <c r="B171" s="243">
        <v>566</v>
      </c>
    </row>
    <row r="172" spans="1:2" x14ac:dyDescent="0.2">
      <c r="A172" s="243" t="s">
        <v>1514</v>
      </c>
      <c r="B172" s="243">
        <v>570</v>
      </c>
    </row>
    <row r="173" spans="1:2" x14ac:dyDescent="0.2">
      <c r="A173" s="243" t="s">
        <v>1515</v>
      </c>
      <c r="B173" s="243">
        <v>574</v>
      </c>
    </row>
    <row r="174" spans="1:2" x14ac:dyDescent="0.2">
      <c r="A174" s="243" t="s">
        <v>179</v>
      </c>
      <c r="B174" s="243">
        <v>579</v>
      </c>
    </row>
    <row r="175" spans="1:2" x14ac:dyDescent="0.2">
      <c r="A175" s="243" t="s">
        <v>1516</v>
      </c>
      <c r="B175" s="243">
        <v>580</v>
      </c>
    </row>
    <row r="176" spans="1:2" x14ac:dyDescent="0.2">
      <c r="A176" s="243" t="s">
        <v>1517</v>
      </c>
      <c r="B176" s="243">
        <v>583</v>
      </c>
    </row>
    <row r="177" spans="1:2" x14ac:dyDescent="0.2">
      <c r="A177" s="243" t="s">
        <v>1518</v>
      </c>
      <c r="B177" s="243">
        <v>584</v>
      </c>
    </row>
    <row r="178" spans="1:2" x14ac:dyDescent="0.2">
      <c r="A178" s="243" t="s">
        <v>182</v>
      </c>
      <c r="B178" s="243">
        <v>585</v>
      </c>
    </row>
    <row r="179" spans="1:2" x14ac:dyDescent="0.2">
      <c r="A179" s="243" t="s">
        <v>181</v>
      </c>
      <c r="B179" s="243">
        <v>586</v>
      </c>
    </row>
    <row r="180" spans="1:2" x14ac:dyDescent="0.2">
      <c r="A180" s="243" t="s">
        <v>183</v>
      </c>
      <c r="B180" s="243">
        <v>591</v>
      </c>
    </row>
    <row r="181" spans="1:2" x14ac:dyDescent="0.2">
      <c r="A181" s="243" t="s">
        <v>184</v>
      </c>
      <c r="B181" s="243">
        <v>598</v>
      </c>
    </row>
    <row r="182" spans="1:2" x14ac:dyDescent="0.2">
      <c r="A182" s="243" t="s">
        <v>185</v>
      </c>
      <c r="B182" s="243">
        <v>600</v>
      </c>
    </row>
    <row r="183" spans="1:2" x14ac:dyDescent="0.2">
      <c r="A183" s="243" t="s">
        <v>186</v>
      </c>
      <c r="B183" s="243">
        <v>604</v>
      </c>
    </row>
    <row r="184" spans="1:2" x14ac:dyDescent="0.2">
      <c r="A184" s="243" t="s">
        <v>187</v>
      </c>
      <c r="B184" s="243">
        <v>608</v>
      </c>
    </row>
    <row r="185" spans="1:2" x14ac:dyDescent="0.2">
      <c r="A185" s="243" t="s">
        <v>1519</v>
      </c>
      <c r="B185" s="243">
        <v>612</v>
      </c>
    </row>
    <row r="186" spans="1:2" x14ac:dyDescent="0.2">
      <c r="A186" s="243" t="s">
        <v>188</v>
      </c>
      <c r="B186" s="243">
        <v>616</v>
      </c>
    </row>
    <row r="187" spans="1:2" x14ac:dyDescent="0.2">
      <c r="A187" s="243" t="s">
        <v>189</v>
      </c>
      <c r="B187" s="243">
        <v>620</v>
      </c>
    </row>
    <row r="188" spans="1:2" x14ac:dyDescent="0.2">
      <c r="A188" s="243" t="s">
        <v>124</v>
      </c>
      <c r="B188" s="243">
        <v>624</v>
      </c>
    </row>
    <row r="189" spans="1:2" x14ac:dyDescent="0.2">
      <c r="A189" s="243" t="s">
        <v>221</v>
      </c>
      <c r="B189" s="243">
        <v>626</v>
      </c>
    </row>
    <row r="190" spans="1:2" x14ac:dyDescent="0.2">
      <c r="A190" s="243" t="s">
        <v>190</v>
      </c>
      <c r="B190" s="243">
        <v>634</v>
      </c>
    </row>
    <row r="191" spans="1:2" x14ac:dyDescent="0.2">
      <c r="A191" s="243" t="s">
        <v>192</v>
      </c>
      <c r="B191" s="243">
        <v>642</v>
      </c>
    </row>
    <row r="192" spans="1:2" x14ac:dyDescent="0.2">
      <c r="A192" s="243" t="s">
        <v>1520</v>
      </c>
      <c r="B192" s="243">
        <v>643</v>
      </c>
    </row>
    <row r="193" spans="1:2" x14ac:dyDescent="0.2">
      <c r="A193" s="243" t="s">
        <v>194</v>
      </c>
      <c r="B193" s="243">
        <v>646</v>
      </c>
    </row>
    <row r="194" spans="1:2" x14ac:dyDescent="0.2">
      <c r="A194" s="243" t="s">
        <v>1521</v>
      </c>
      <c r="B194" s="243">
        <v>652</v>
      </c>
    </row>
    <row r="195" spans="1:2" x14ac:dyDescent="0.2">
      <c r="A195" s="243" t="s">
        <v>1522</v>
      </c>
      <c r="B195" s="243">
        <v>654</v>
      </c>
    </row>
    <row r="196" spans="1:2" x14ac:dyDescent="0.2">
      <c r="A196" s="243" t="s">
        <v>1523</v>
      </c>
      <c r="B196" s="243">
        <v>659</v>
      </c>
    </row>
    <row r="197" spans="1:2" x14ac:dyDescent="0.2">
      <c r="A197" s="243" t="s">
        <v>1524</v>
      </c>
      <c r="B197" s="243">
        <v>660</v>
      </c>
    </row>
    <row r="198" spans="1:2" x14ac:dyDescent="0.2">
      <c r="A198" s="243" t="s">
        <v>195</v>
      </c>
      <c r="B198" s="243">
        <v>662</v>
      </c>
    </row>
    <row r="199" spans="1:2" x14ac:dyDescent="0.2">
      <c r="A199" s="243" t="s">
        <v>1525</v>
      </c>
      <c r="B199" s="243">
        <v>666</v>
      </c>
    </row>
    <row r="200" spans="1:2" x14ac:dyDescent="0.2">
      <c r="A200" s="243" t="s">
        <v>196</v>
      </c>
      <c r="B200" s="243">
        <v>670</v>
      </c>
    </row>
    <row r="201" spans="1:2" x14ac:dyDescent="0.2">
      <c r="A201" s="243" t="s">
        <v>1526</v>
      </c>
      <c r="B201" s="243">
        <v>674</v>
      </c>
    </row>
    <row r="202" spans="1:2" x14ac:dyDescent="0.2">
      <c r="A202" s="243" t="s">
        <v>1527</v>
      </c>
      <c r="B202" s="243">
        <v>678</v>
      </c>
    </row>
    <row r="203" spans="1:2" x14ac:dyDescent="0.2">
      <c r="A203" s="243" t="s">
        <v>197</v>
      </c>
      <c r="B203" s="243">
        <v>682</v>
      </c>
    </row>
    <row r="204" spans="1:2" x14ac:dyDescent="0.2">
      <c r="A204" s="243" t="s">
        <v>198</v>
      </c>
      <c r="B204" s="243">
        <v>686</v>
      </c>
    </row>
    <row r="205" spans="1:2" x14ac:dyDescent="0.2">
      <c r="A205" s="243" t="s">
        <v>199</v>
      </c>
      <c r="B205" s="243">
        <v>688</v>
      </c>
    </row>
    <row r="206" spans="1:2" x14ac:dyDescent="0.2">
      <c r="A206" s="243" t="s">
        <v>200</v>
      </c>
      <c r="B206" s="243">
        <v>690</v>
      </c>
    </row>
    <row r="207" spans="1:2" x14ac:dyDescent="0.2">
      <c r="A207" s="243" t="s">
        <v>201</v>
      </c>
      <c r="B207" s="243">
        <v>694</v>
      </c>
    </row>
    <row r="208" spans="1:2" x14ac:dyDescent="0.2">
      <c r="A208" s="243" t="s">
        <v>1528</v>
      </c>
      <c r="B208" s="243">
        <v>697</v>
      </c>
    </row>
    <row r="209" spans="1:2" x14ac:dyDescent="0.2">
      <c r="A209" s="243" t="s">
        <v>131</v>
      </c>
      <c r="B209" s="243">
        <v>699</v>
      </c>
    </row>
    <row r="210" spans="1:2" x14ac:dyDescent="0.2">
      <c r="A210" s="243" t="s">
        <v>202</v>
      </c>
      <c r="B210" s="243">
        <v>702</v>
      </c>
    </row>
    <row r="211" spans="1:2" x14ac:dyDescent="0.2">
      <c r="A211" s="243" t="s">
        <v>203</v>
      </c>
      <c r="B211" s="243">
        <v>703</v>
      </c>
    </row>
    <row r="212" spans="1:2" x14ac:dyDescent="0.2">
      <c r="A212" s="243" t="s">
        <v>236</v>
      </c>
      <c r="B212" s="243">
        <v>704</v>
      </c>
    </row>
    <row r="213" spans="1:2" x14ac:dyDescent="0.2">
      <c r="A213" s="243" t="s">
        <v>204</v>
      </c>
      <c r="B213" s="243">
        <v>705</v>
      </c>
    </row>
    <row r="214" spans="1:2" x14ac:dyDescent="0.2">
      <c r="A214" s="243" t="s">
        <v>206</v>
      </c>
      <c r="B214" s="243">
        <v>706</v>
      </c>
    </row>
    <row r="215" spans="1:2" x14ac:dyDescent="0.2">
      <c r="A215" s="243" t="s">
        <v>207</v>
      </c>
      <c r="B215" s="243">
        <v>710</v>
      </c>
    </row>
    <row r="216" spans="1:2" x14ac:dyDescent="0.2">
      <c r="A216" s="243" t="s">
        <v>1529</v>
      </c>
      <c r="B216" s="243">
        <v>711</v>
      </c>
    </row>
    <row r="217" spans="1:2" x14ac:dyDescent="0.2">
      <c r="A217" s="243" t="s">
        <v>239</v>
      </c>
      <c r="B217" s="243">
        <v>716</v>
      </c>
    </row>
    <row r="218" spans="1:2" x14ac:dyDescent="0.2">
      <c r="A218" s="243" t="s">
        <v>210</v>
      </c>
      <c r="B218" s="243">
        <v>724</v>
      </c>
    </row>
    <row r="219" spans="1:2" x14ac:dyDescent="0.2">
      <c r="A219" s="243" t="s">
        <v>209</v>
      </c>
      <c r="B219" s="243">
        <v>728</v>
      </c>
    </row>
    <row r="220" spans="1:2" x14ac:dyDescent="0.2">
      <c r="A220" s="243" t="s">
        <v>212</v>
      </c>
      <c r="B220" s="243">
        <v>729</v>
      </c>
    </row>
    <row r="221" spans="1:2" x14ac:dyDescent="0.2">
      <c r="A221" s="243" t="s">
        <v>1530</v>
      </c>
      <c r="B221" s="243">
        <v>736</v>
      </c>
    </row>
    <row r="222" spans="1:2" x14ac:dyDescent="0.2">
      <c r="A222" s="243" t="s">
        <v>213</v>
      </c>
      <c r="B222" s="243">
        <v>740</v>
      </c>
    </row>
    <row r="223" spans="1:2" x14ac:dyDescent="0.2">
      <c r="A223" s="243" t="s">
        <v>1531</v>
      </c>
      <c r="B223" s="243">
        <v>748</v>
      </c>
    </row>
    <row r="224" spans="1:2" x14ac:dyDescent="0.2">
      <c r="A224" s="243" t="s">
        <v>214</v>
      </c>
      <c r="B224" s="243">
        <v>752</v>
      </c>
    </row>
    <row r="225" spans="1:2" x14ac:dyDescent="0.2">
      <c r="A225" s="243" t="s">
        <v>215</v>
      </c>
      <c r="B225" s="243">
        <v>757</v>
      </c>
    </row>
    <row r="226" spans="1:2" x14ac:dyDescent="0.2">
      <c r="A226" s="243" t="s">
        <v>216</v>
      </c>
      <c r="B226" s="243">
        <v>760</v>
      </c>
    </row>
    <row r="227" spans="1:2" x14ac:dyDescent="0.2">
      <c r="A227" s="243" t="s">
        <v>218</v>
      </c>
      <c r="B227" s="243">
        <v>762</v>
      </c>
    </row>
    <row r="228" spans="1:2" x14ac:dyDescent="0.2">
      <c r="A228" s="243" t="s">
        <v>220</v>
      </c>
      <c r="B228" s="243">
        <v>764</v>
      </c>
    </row>
    <row r="229" spans="1:2" x14ac:dyDescent="0.2">
      <c r="A229" s="243" t="s">
        <v>222</v>
      </c>
      <c r="B229" s="243">
        <v>768</v>
      </c>
    </row>
    <row r="230" spans="1:2" x14ac:dyDescent="0.2">
      <c r="A230" s="243" t="s">
        <v>1532</v>
      </c>
      <c r="B230" s="243">
        <v>772</v>
      </c>
    </row>
    <row r="231" spans="1:2" x14ac:dyDescent="0.2">
      <c r="A231" s="243" t="s">
        <v>1533</v>
      </c>
      <c r="B231" s="243">
        <v>776</v>
      </c>
    </row>
    <row r="232" spans="1:2" x14ac:dyDescent="0.2">
      <c r="A232" s="243" t="s">
        <v>223</v>
      </c>
      <c r="B232" s="243">
        <v>780</v>
      </c>
    </row>
    <row r="233" spans="1:2" x14ac:dyDescent="0.2">
      <c r="A233" s="243" t="s">
        <v>229</v>
      </c>
      <c r="B233" s="243">
        <v>784</v>
      </c>
    </row>
    <row r="234" spans="1:2" x14ac:dyDescent="0.2">
      <c r="A234" s="243" t="s">
        <v>224</v>
      </c>
      <c r="B234" s="243">
        <v>788</v>
      </c>
    </row>
    <row r="235" spans="1:2" x14ac:dyDescent="0.2">
      <c r="A235" s="243" t="s">
        <v>1271</v>
      </c>
      <c r="B235" s="243">
        <v>792</v>
      </c>
    </row>
    <row r="236" spans="1:2" x14ac:dyDescent="0.2">
      <c r="A236" s="243" t="s">
        <v>226</v>
      </c>
      <c r="B236" s="243">
        <v>795</v>
      </c>
    </row>
    <row r="237" spans="1:2" x14ac:dyDescent="0.2">
      <c r="A237" s="243" t="s">
        <v>1534</v>
      </c>
      <c r="B237" s="243">
        <v>796</v>
      </c>
    </row>
    <row r="238" spans="1:2" x14ac:dyDescent="0.2">
      <c r="A238" s="243" t="s">
        <v>1535</v>
      </c>
      <c r="B238" s="243">
        <v>798</v>
      </c>
    </row>
    <row r="239" spans="1:2" x14ac:dyDescent="0.2">
      <c r="A239" s="243" t="s">
        <v>227</v>
      </c>
      <c r="B239" s="243">
        <v>800</v>
      </c>
    </row>
    <row r="240" spans="1:2" x14ac:dyDescent="0.2">
      <c r="A240" s="243" t="s">
        <v>228</v>
      </c>
      <c r="B240" s="243">
        <v>804</v>
      </c>
    </row>
    <row r="241" spans="1:2" x14ac:dyDescent="0.2">
      <c r="A241" s="243" t="s">
        <v>1536</v>
      </c>
      <c r="B241" s="243">
        <v>807</v>
      </c>
    </row>
    <row r="242" spans="1:2" x14ac:dyDescent="0.2">
      <c r="A242" s="243" t="s">
        <v>1537</v>
      </c>
      <c r="B242" s="243">
        <v>810</v>
      </c>
    </row>
    <row r="243" spans="1:2" x14ac:dyDescent="0.2">
      <c r="A243" s="243" t="s">
        <v>106</v>
      </c>
      <c r="B243" s="243">
        <v>818</v>
      </c>
    </row>
    <row r="244" spans="1:2" x14ac:dyDescent="0.2">
      <c r="A244" s="243" t="s">
        <v>230</v>
      </c>
      <c r="B244" s="243">
        <v>826</v>
      </c>
    </row>
    <row r="245" spans="1:2" x14ac:dyDescent="0.2">
      <c r="A245" s="243" t="s">
        <v>1538</v>
      </c>
      <c r="B245" s="243">
        <v>834</v>
      </c>
    </row>
    <row r="246" spans="1:2" x14ac:dyDescent="0.2">
      <c r="A246" s="243" t="s">
        <v>1539</v>
      </c>
      <c r="B246" s="243">
        <v>842</v>
      </c>
    </row>
    <row r="247" spans="1:2" x14ac:dyDescent="0.2">
      <c r="A247" s="243" t="s">
        <v>1540</v>
      </c>
      <c r="B247" s="243">
        <v>849</v>
      </c>
    </row>
    <row r="248" spans="1:2" x14ac:dyDescent="0.2">
      <c r="A248" s="243" t="s">
        <v>84</v>
      </c>
      <c r="B248" s="243">
        <v>854</v>
      </c>
    </row>
    <row r="249" spans="1:2" x14ac:dyDescent="0.2">
      <c r="A249" s="243" t="s">
        <v>232</v>
      </c>
      <c r="B249" s="243">
        <v>858</v>
      </c>
    </row>
    <row r="250" spans="1:2" x14ac:dyDescent="0.2">
      <c r="A250" s="243" t="s">
        <v>233</v>
      </c>
      <c r="B250" s="243">
        <v>860</v>
      </c>
    </row>
    <row r="251" spans="1:2" x14ac:dyDescent="0.2">
      <c r="A251" s="243" t="s">
        <v>235</v>
      </c>
      <c r="B251" s="243">
        <v>862</v>
      </c>
    </row>
    <row r="252" spans="1:2" x14ac:dyDescent="0.2">
      <c r="A252" s="243" t="s">
        <v>1541</v>
      </c>
      <c r="B252" s="243">
        <v>876</v>
      </c>
    </row>
    <row r="253" spans="1:2" x14ac:dyDescent="0.2">
      <c r="A253" s="243" t="s">
        <v>1542</v>
      </c>
      <c r="B253" s="243">
        <v>882</v>
      </c>
    </row>
    <row r="254" spans="1:2" x14ac:dyDescent="0.2">
      <c r="A254" s="243" t="s">
        <v>237</v>
      </c>
      <c r="B254" s="243">
        <v>887</v>
      </c>
    </row>
    <row r="255" spans="1:2" x14ac:dyDescent="0.2">
      <c r="A255" s="243" t="s">
        <v>1543</v>
      </c>
      <c r="B255" s="243">
        <v>891</v>
      </c>
    </row>
    <row r="256" spans="1:2" x14ac:dyDescent="0.2">
      <c r="A256" s="243" t="s">
        <v>238</v>
      </c>
      <c r="B256" s="243">
        <v>894</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7"/>
  <sheetViews>
    <sheetView zoomScale="96" zoomScaleNormal="100" workbookViewId="0">
      <pane xSplit="3" ySplit="3" topLeftCell="D4" activePane="bottomRight" state="frozen"/>
      <selection pane="topRight" activeCell="D1" sqref="D1"/>
      <selection pane="bottomLeft" activeCell="A4" sqref="A4"/>
      <selection pane="bottomRight" activeCell="E182" sqref="E182"/>
    </sheetView>
  </sheetViews>
  <sheetFormatPr baseColWidth="10" defaultColWidth="9.1640625" defaultRowHeight="14" x14ac:dyDescent="0.2"/>
  <cols>
    <col min="1" max="1" width="31.5" style="1" bestFit="1" customWidth="1"/>
    <col min="2" max="2" width="18.6640625" style="1" customWidth="1"/>
    <col min="3" max="3" width="20.33203125" style="1" bestFit="1" customWidth="1"/>
    <col min="4" max="4" width="19.6640625" style="208" customWidth="1"/>
    <col min="5" max="5" width="19.1640625" style="208" customWidth="1"/>
    <col min="6" max="6" width="10.5" style="215" customWidth="1"/>
    <col min="7" max="8" width="9.1640625" style="215"/>
    <col min="9" max="9" width="11" style="215" customWidth="1"/>
    <col min="10" max="10" width="10.6640625" style="215" customWidth="1"/>
    <col min="11" max="11" width="11.6640625" style="215" customWidth="1"/>
    <col min="12" max="12" width="16.1640625" style="208" customWidth="1"/>
    <col min="13" max="13" width="14.33203125" style="208" customWidth="1"/>
    <col min="14" max="14" width="18.1640625" style="208" customWidth="1"/>
    <col min="15" max="15" width="19.33203125" style="208" customWidth="1"/>
    <col min="16" max="16" width="17" style="208" customWidth="1"/>
    <col min="17" max="17" width="17.1640625" style="208" customWidth="1"/>
    <col min="18" max="16384" width="9.1640625" style="1"/>
  </cols>
  <sheetData>
    <row r="1" spans="1:17" ht="98.25" customHeight="1" x14ac:dyDescent="0.2">
      <c r="A1"/>
      <c r="D1" s="1"/>
      <c r="E1" s="1"/>
      <c r="F1" s="1"/>
      <c r="G1" s="1"/>
      <c r="H1" s="1"/>
      <c r="I1" s="1"/>
      <c r="J1" s="1"/>
      <c r="K1" s="1"/>
      <c r="L1" s="1"/>
      <c r="M1" s="1"/>
      <c r="N1" s="1"/>
      <c r="O1" s="1"/>
      <c r="P1" s="1"/>
      <c r="Q1" s="1"/>
    </row>
    <row r="2" spans="1:17" ht="14.25" customHeight="1" x14ac:dyDescent="0.2">
      <c r="A2" s="216" t="s">
        <v>34</v>
      </c>
      <c r="D2" s="318" t="s">
        <v>35</v>
      </c>
      <c r="E2" s="318"/>
      <c r="F2" s="319" t="s">
        <v>36</v>
      </c>
      <c r="G2" s="319"/>
      <c r="H2" s="319"/>
      <c r="I2" s="319"/>
      <c r="J2" s="319"/>
      <c r="K2" s="319"/>
      <c r="L2" s="318" t="s">
        <v>37</v>
      </c>
      <c r="M2" s="318"/>
      <c r="N2" s="318"/>
      <c r="O2" s="318"/>
      <c r="P2" s="318"/>
      <c r="Q2" s="318"/>
    </row>
    <row r="3" spans="1:17" s="2" customFormat="1" ht="89.25" customHeight="1" x14ac:dyDescent="0.2">
      <c r="A3" s="2" t="s">
        <v>38</v>
      </c>
      <c r="B3" s="2" t="s">
        <v>39</v>
      </c>
      <c r="C3" s="2" t="s">
        <v>40</v>
      </c>
      <c r="D3" s="209" t="s">
        <v>41</v>
      </c>
      <c r="E3" s="209" t="s">
        <v>42</v>
      </c>
      <c r="F3" s="2" t="s">
        <v>43</v>
      </c>
      <c r="G3" s="2" t="s">
        <v>44</v>
      </c>
      <c r="H3" s="2" t="s">
        <v>45</v>
      </c>
      <c r="I3" s="2" t="s">
        <v>46</v>
      </c>
      <c r="J3" s="2" t="s">
        <v>47</v>
      </c>
      <c r="K3" s="2" t="s">
        <v>48</v>
      </c>
      <c r="L3" s="209" t="s">
        <v>49</v>
      </c>
      <c r="M3" s="209" t="s">
        <v>50</v>
      </c>
      <c r="N3" s="209" t="s">
        <v>51</v>
      </c>
      <c r="O3" s="209" t="s">
        <v>52</v>
      </c>
      <c r="P3" s="209" t="s">
        <v>53</v>
      </c>
      <c r="Q3" s="209" t="s">
        <v>54</v>
      </c>
    </row>
    <row r="4" spans="1:17" x14ac:dyDescent="0.2">
      <c r="A4" s="1" t="s">
        <v>55</v>
      </c>
      <c r="B4" s="3">
        <v>38928000</v>
      </c>
      <c r="C4" s="1" t="s">
        <v>56</v>
      </c>
      <c r="D4" s="210">
        <v>12.9599723815918</v>
      </c>
      <c r="E4" s="211">
        <v>505000</v>
      </c>
      <c r="F4" s="4">
        <v>74.809036484003926</v>
      </c>
      <c r="G4" s="4">
        <v>49.411156240056677</v>
      </c>
      <c r="H4" s="4">
        <v>71.195144999999997</v>
      </c>
      <c r="I4" s="4">
        <v>73.209302325581405</v>
      </c>
      <c r="J4" s="4">
        <v>98.446933472956559</v>
      </c>
      <c r="K4" s="4">
        <v>86.166232279837701</v>
      </c>
      <c r="L4" s="210"/>
      <c r="M4" s="210"/>
      <c r="N4" s="210"/>
      <c r="O4" s="210"/>
      <c r="P4" s="210"/>
      <c r="Q4" s="212"/>
    </row>
    <row r="5" spans="1:17" x14ac:dyDescent="0.2">
      <c r="A5" s="1" t="s">
        <v>57</v>
      </c>
      <c r="B5" s="3">
        <v>2878000</v>
      </c>
      <c r="C5" s="1" t="s">
        <v>58</v>
      </c>
      <c r="D5" s="210">
        <v>11.813944816589361</v>
      </c>
      <c r="E5" s="211">
        <v>34000</v>
      </c>
      <c r="F5" s="4">
        <v>38.909386842246548</v>
      </c>
      <c r="G5" s="4">
        <v>30.682720207920621</v>
      </c>
      <c r="H5" s="4">
        <v>43.824287974999997</v>
      </c>
      <c r="I5" s="4">
        <v>68.409077927376572</v>
      </c>
      <c r="J5" s="4">
        <v>21.603999039788022</v>
      </c>
      <c r="K5" s="4">
        <v>39.505598145246992</v>
      </c>
      <c r="L5" s="212">
        <v>54.545455932617188</v>
      </c>
      <c r="M5" s="212">
        <v>69.230766296386719</v>
      </c>
      <c r="N5" s="212">
        <v>75</v>
      </c>
      <c r="O5" s="212">
        <v>78.571426391601562</v>
      </c>
      <c r="P5" s="212">
        <v>12.5</v>
      </c>
      <c r="Q5" s="212">
        <v>61.538459777832031</v>
      </c>
    </row>
    <row r="6" spans="1:17" x14ac:dyDescent="0.2">
      <c r="A6" s="1" t="s">
        <v>59</v>
      </c>
      <c r="B6" s="3">
        <v>43851000</v>
      </c>
      <c r="C6" s="1" t="s">
        <v>60</v>
      </c>
      <c r="D6" s="210">
        <v>1.922730684280396</v>
      </c>
      <c r="E6" s="211">
        <v>84000</v>
      </c>
      <c r="F6" s="4">
        <v>53.957802249066383</v>
      </c>
      <c r="G6" s="4">
        <v>27.432023071776221</v>
      </c>
      <c r="H6" s="4">
        <v>30.48286535416667</v>
      </c>
      <c r="I6" s="4">
        <v>57.740208078335371</v>
      </c>
      <c r="J6" s="4">
        <v>33.520190812871007</v>
      </c>
      <c r="K6" s="4">
        <v>43.059746226695637</v>
      </c>
      <c r="L6" s="212">
        <v>22.72727203369141</v>
      </c>
      <c r="M6" s="212">
        <v>53.846153259277337</v>
      </c>
      <c r="N6" s="212">
        <v>37.5</v>
      </c>
      <c r="O6" s="212">
        <v>42.857143402099609</v>
      </c>
      <c r="P6" s="212">
        <v>0</v>
      </c>
      <c r="Q6" s="212">
        <v>35.897434234619141</v>
      </c>
    </row>
    <row r="7" spans="1:17" x14ac:dyDescent="0.2">
      <c r="A7" s="1" t="s">
        <v>61</v>
      </c>
      <c r="B7" s="3">
        <v>32866000</v>
      </c>
      <c r="C7" s="1" t="s">
        <v>60</v>
      </c>
      <c r="D7" s="210">
        <v>4.1365485191345206</v>
      </c>
      <c r="E7" s="281">
        <v>136000</v>
      </c>
      <c r="F7" s="4">
        <v>51.22330325001402</v>
      </c>
      <c r="G7" s="4">
        <v>62.837396651494977</v>
      </c>
      <c r="H7" s="4">
        <v>54.912564583333342</v>
      </c>
      <c r="I7" s="4">
        <v>70.620563035495707</v>
      </c>
      <c r="J7" s="4">
        <v>29.198937208657849</v>
      </c>
      <c r="K7" s="4">
        <v>61.072812471834027</v>
      </c>
      <c r="L7" s="212">
        <v>59.090908050537109</v>
      </c>
      <c r="M7" s="212">
        <v>46.153846740722663</v>
      </c>
      <c r="N7" s="212">
        <v>62.5</v>
      </c>
      <c r="O7" s="212">
        <v>28.571428298950199</v>
      </c>
      <c r="P7" s="212">
        <v>0</v>
      </c>
      <c r="Q7" s="212">
        <v>43.589744567871087</v>
      </c>
    </row>
    <row r="8" spans="1:17" x14ac:dyDescent="0.2">
      <c r="A8" s="1" t="s">
        <v>62</v>
      </c>
      <c r="B8" s="3">
        <v>98000</v>
      </c>
      <c r="C8" s="1" t="s">
        <v>63</v>
      </c>
      <c r="D8" s="210"/>
      <c r="E8" s="211"/>
      <c r="F8" s="4"/>
      <c r="G8" s="4"/>
      <c r="H8" s="4"/>
      <c r="I8" s="4"/>
      <c r="J8" s="4"/>
      <c r="K8" s="4"/>
      <c r="L8" s="212">
        <v>36.363636016845703</v>
      </c>
      <c r="M8" s="212">
        <v>53.846153259277337</v>
      </c>
      <c r="N8" s="212">
        <v>62.5</v>
      </c>
      <c r="O8" s="212">
        <v>50</v>
      </c>
      <c r="P8" s="212">
        <v>0</v>
      </c>
      <c r="Q8" s="212">
        <v>43.589744567871087</v>
      </c>
    </row>
    <row r="9" spans="1:17" x14ac:dyDescent="0.2">
      <c r="A9" s="1" t="s">
        <v>64</v>
      </c>
      <c r="B9" s="3">
        <v>45196000</v>
      </c>
      <c r="C9" s="1" t="s">
        <v>63</v>
      </c>
      <c r="D9" s="210">
        <v>4.1787476539611816</v>
      </c>
      <c r="E9" s="211">
        <v>189000</v>
      </c>
      <c r="F9" s="4">
        <v>40.583767415225743</v>
      </c>
      <c r="G9" s="4">
        <v>29.197897842760341</v>
      </c>
      <c r="H9" s="4">
        <v>53.151640979166672</v>
      </c>
      <c r="I9" s="4">
        <v>43.025275397796833</v>
      </c>
      <c r="J9" s="4">
        <v>15.1535275563532</v>
      </c>
      <c r="K9" s="4">
        <v>35.512490486676363</v>
      </c>
      <c r="L9" s="212">
        <v>50</v>
      </c>
      <c r="M9" s="212">
        <v>73.076919555664062</v>
      </c>
      <c r="N9" s="212">
        <v>75</v>
      </c>
      <c r="O9" s="212">
        <v>64.285713195800781</v>
      </c>
      <c r="P9" s="212">
        <v>0</v>
      </c>
      <c r="Q9" s="212">
        <v>57.692306518554688</v>
      </c>
    </row>
    <row r="10" spans="1:17" x14ac:dyDescent="0.2">
      <c r="A10" s="1" t="s">
        <v>65</v>
      </c>
      <c r="B10" s="3">
        <v>2963000</v>
      </c>
      <c r="C10" s="1" t="s">
        <v>58</v>
      </c>
      <c r="D10" s="210">
        <v>8.9382743835449219</v>
      </c>
      <c r="E10" s="211">
        <v>26000</v>
      </c>
      <c r="F10" s="4">
        <v>59.735144210053363</v>
      </c>
      <c r="G10" s="4">
        <v>31.262097990580969</v>
      </c>
      <c r="H10" s="4">
        <v>35.806928812499997</v>
      </c>
      <c r="I10" s="4">
        <v>66.583659730722161</v>
      </c>
      <c r="J10" s="4">
        <v>21.238617760441532</v>
      </c>
      <c r="K10" s="4">
        <v>48.144957237614847</v>
      </c>
      <c r="L10" s="212">
        <v>63.636363983154297</v>
      </c>
      <c r="M10" s="212">
        <v>57.692306518554688</v>
      </c>
      <c r="N10" s="212">
        <v>75</v>
      </c>
      <c r="O10" s="212">
        <v>50</v>
      </c>
      <c r="P10" s="212">
        <v>0</v>
      </c>
      <c r="Q10" s="212">
        <v>53.846153259277337</v>
      </c>
    </row>
    <row r="11" spans="1:17" x14ac:dyDescent="0.2">
      <c r="A11" s="1" t="s">
        <v>66</v>
      </c>
      <c r="B11" s="3">
        <v>25500000</v>
      </c>
      <c r="C11" s="1" t="s">
        <v>56</v>
      </c>
      <c r="D11" s="210">
        <v>1.6095390319824221</v>
      </c>
      <c r="E11" s="211">
        <v>41000</v>
      </c>
      <c r="F11" s="4">
        <v>3.3504809249147418</v>
      </c>
      <c r="G11" s="4">
        <v>28.57086313790062</v>
      </c>
      <c r="H11" s="4">
        <v>17.77463588712158</v>
      </c>
      <c r="I11" s="4">
        <v>28.812545899632809</v>
      </c>
      <c r="J11" s="4">
        <v>26.473627768339799</v>
      </c>
      <c r="K11" s="4">
        <v>6.8139987037882603</v>
      </c>
      <c r="L11" s="212">
        <v>63.636363983154297</v>
      </c>
      <c r="M11" s="212">
        <v>69.230766296386719</v>
      </c>
      <c r="N11" s="212">
        <v>75</v>
      </c>
      <c r="O11" s="212">
        <v>78.571426391601562</v>
      </c>
      <c r="P11" s="212">
        <v>37.5</v>
      </c>
      <c r="Q11" s="212">
        <v>66.666664123535156</v>
      </c>
    </row>
    <row r="12" spans="1:17" x14ac:dyDescent="0.2">
      <c r="A12" s="1" t="s">
        <v>67</v>
      </c>
      <c r="B12" s="3">
        <v>9006000</v>
      </c>
      <c r="C12" s="1" t="s">
        <v>58</v>
      </c>
      <c r="D12" s="210">
        <v>1.855276346206665</v>
      </c>
      <c r="E12" s="211">
        <v>17000</v>
      </c>
      <c r="F12" s="4">
        <v>10.194415586457451</v>
      </c>
      <c r="G12" s="4">
        <v>22.03516340900925</v>
      </c>
      <c r="H12" s="4">
        <v>17.357274087888591</v>
      </c>
      <c r="I12" s="4">
        <v>35.04157486740106</v>
      </c>
      <c r="J12" s="4">
        <v>19.009024100796889</v>
      </c>
      <c r="K12" s="4">
        <v>8.0041454928130431</v>
      </c>
      <c r="L12" s="212">
        <v>59.090908050537109</v>
      </c>
      <c r="M12" s="212">
        <v>65.384613037109375</v>
      </c>
      <c r="N12" s="212">
        <v>75</v>
      </c>
      <c r="O12" s="212">
        <v>71.428573608398438</v>
      </c>
      <c r="P12" s="212">
        <v>25</v>
      </c>
      <c r="Q12" s="212">
        <v>61.538459777832031</v>
      </c>
    </row>
    <row r="13" spans="1:17" x14ac:dyDescent="0.2">
      <c r="A13" s="1" t="s">
        <v>68</v>
      </c>
      <c r="B13" s="3">
        <v>10139000</v>
      </c>
      <c r="C13" s="1" t="s">
        <v>58</v>
      </c>
      <c r="D13" s="210">
        <v>10.561789512634279</v>
      </c>
      <c r="E13" s="211">
        <v>107000</v>
      </c>
      <c r="F13" s="4">
        <v>66.600059971074543</v>
      </c>
      <c r="G13" s="4">
        <v>34.246548391429293</v>
      </c>
      <c r="H13" s="4">
        <v>28.24958469444444</v>
      </c>
      <c r="I13" s="4">
        <v>84.271317829457359</v>
      </c>
      <c r="J13" s="4">
        <v>33.272706375926681</v>
      </c>
      <c r="K13" s="4">
        <v>56.898149245857468</v>
      </c>
      <c r="L13" s="212">
        <v>63.636363983154297</v>
      </c>
      <c r="M13" s="212">
        <v>69.230766296386719</v>
      </c>
      <c r="N13" s="212">
        <v>62.5</v>
      </c>
      <c r="O13" s="212">
        <v>64.285713195800781</v>
      </c>
      <c r="P13" s="212">
        <v>0</v>
      </c>
      <c r="Q13" s="212">
        <v>58.974357604980469</v>
      </c>
    </row>
    <row r="14" spans="1:17" x14ac:dyDescent="0.2">
      <c r="A14" s="1" t="s">
        <v>69</v>
      </c>
      <c r="B14" s="3">
        <v>393000</v>
      </c>
      <c r="C14" s="1" t="s">
        <v>63</v>
      </c>
      <c r="D14" s="210"/>
      <c r="E14" s="211"/>
      <c r="F14" s="4"/>
      <c r="G14" s="4"/>
      <c r="H14" s="4"/>
      <c r="I14" s="4"/>
      <c r="J14" s="4"/>
      <c r="K14" s="4"/>
      <c r="L14" s="212">
        <v>68.181816101074219</v>
      </c>
      <c r="M14" s="212">
        <v>65.384613037109375</v>
      </c>
      <c r="N14" s="212">
        <v>25</v>
      </c>
      <c r="O14" s="212">
        <v>50</v>
      </c>
      <c r="P14" s="212">
        <v>0</v>
      </c>
      <c r="Q14" s="212">
        <v>52.564102172851562</v>
      </c>
    </row>
    <row r="15" spans="1:17" x14ac:dyDescent="0.2">
      <c r="A15" s="1" t="s">
        <v>70</v>
      </c>
      <c r="B15" s="3">
        <v>1702000</v>
      </c>
      <c r="C15" s="1" t="s">
        <v>71</v>
      </c>
      <c r="D15" s="210">
        <v>6.7363373851304793</v>
      </c>
      <c r="E15" s="211">
        <v>11000</v>
      </c>
      <c r="F15" s="4">
        <v>51.480618868514682</v>
      </c>
      <c r="G15" s="4">
        <v>34.443656923926348</v>
      </c>
      <c r="H15" s="4">
        <v>26.67907990549584</v>
      </c>
      <c r="I15" s="4">
        <v>61.817472460220323</v>
      </c>
      <c r="J15" s="4">
        <v>13.433328733022799</v>
      </c>
      <c r="K15" s="4">
        <v>40.312633650894313</v>
      </c>
      <c r="L15" s="212">
        <v>77.272727966308594</v>
      </c>
      <c r="M15" s="212">
        <v>50</v>
      </c>
      <c r="N15" s="212">
        <v>62.5</v>
      </c>
      <c r="O15" s="212">
        <v>57.142856597900391</v>
      </c>
      <c r="P15" s="212">
        <v>0</v>
      </c>
      <c r="Q15" s="212">
        <v>55.128204345703132</v>
      </c>
    </row>
    <row r="16" spans="1:17" x14ac:dyDescent="0.2">
      <c r="A16" s="1" t="s">
        <v>72</v>
      </c>
      <c r="B16" s="3">
        <v>164689000</v>
      </c>
      <c r="C16" s="1" t="s">
        <v>56</v>
      </c>
      <c r="D16" s="210">
        <v>7.0562992095947266</v>
      </c>
      <c r="E16" s="211">
        <v>1162000</v>
      </c>
      <c r="F16" s="4">
        <v>52.360073234810237</v>
      </c>
      <c r="G16" s="4">
        <v>44.07094172822584</v>
      </c>
      <c r="H16" s="4">
        <v>38.036953304992679</v>
      </c>
      <c r="I16" s="4">
        <v>81.012790697674419</v>
      </c>
      <c r="J16" s="4">
        <v>52.961235346014199</v>
      </c>
      <c r="K16" s="4">
        <v>58.090610743119662</v>
      </c>
      <c r="L16" s="212">
        <v>40.909091949462891</v>
      </c>
      <c r="M16" s="212">
        <v>69.230766296386719</v>
      </c>
      <c r="N16" s="212">
        <v>50</v>
      </c>
      <c r="O16" s="212">
        <v>50</v>
      </c>
      <c r="P16" s="212">
        <v>0</v>
      </c>
      <c r="Q16" s="212">
        <v>48.717948913574219</v>
      </c>
    </row>
    <row r="17" spans="1:17" x14ac:dyDescent="0.2">
      <c r="A17" s="1" t="s">
        <v>73</v>
      </c>
      <c r="B17" s="3">
        <v>287000</v>
      </c>
      <c r="C17" s="1" t="s">
        <v>63</v>
      </c>
      <c r="D17" s="210"/>
      <c r="E17" s="211"/>
      <c r="F17" s="4"/>
      <c r="G17" s="4"/>
      <c r="H17" s="4"/>
      <c r="I17" s="4"/>
      <c r="J17" s="4"/>
      <c r="K17" s="4"/>
      <c r="L17" s="212">
        <v>36.363636016845703</v>
      </c>
      <c r="M17" s="212">
        <v>53.846153259277337</v>
      </c>
      <c r="N17" s="212">
        <v>37.5</v>
      </c>
      <c r="O17" s="212">
        <v>50</v>
      </c>
      <c r="P17" s="212">
        <v>0</v>
      </c>
      <c r="Q17" s="212">
        <v>41.025642395019531</v>
      </c>
    </row>
    <row r="18" spans="1:17" x14ac:dyDescent="0.2">
      <c r="A18" s="1" t="s">
        <v>74</v>
      </c>
      <c r="B18" s="3">
        <v>9449000</v>
      </c>
      <c r="C18" s="1" t="s">
        <v>58</v>
      </c>
      <c r="D18" s="210">
        <v>11.34423828125</v>
      </c>
      <c r="E18" s="211">
        <v>107000</v>
      </c>
      <c r="F18" s="4">
        <v>52.719363516483568</v>
      </c>
      <c r="G18" s="4">
        <v>31.284682629826431</v>
      </c>
      <c r="H18" s="4">
        <v>26.571062978108731</v>
      </c>
      <c r="I18" s="4">
        <v>63.540677274581803</v>
      </c>
      <c r="J18" s="4">
        <v>17.775731392702571</v>
      </c>
      <c r="K18" s="4">
        <v>41.054857130282578</v>
      </c>
      <c r="L18" s="212">
        <v>63.636363983154297</v>
      </c>
      <c r="M18" s="212">
        <v>50</v>
      </c>
      <c r="N18" s="212">
        <v>37.5</v>
      </c>
      <c r="O18" s="212">
        <v>50</v>
      </c>
      <c r="P18" s="212">
        <v>0</v>
      </c>
      <c r="Q18" s="212">
        <v>47.435897827148438</v>
      </c>
    </row>
    <row r="19" spans="1:17" x14ac:dyDescent="0.2">
      <c r="A19" s="1" t="s">
        <v>75</v>
      </c>
      <c r="B19" s="3">
        <v>11590000</v>
      </c>
      <c r="C19" s="1" t="s">
        <v>58</v>
      </c>
      <c r="D19" s="210">
        <v>0.97103184461593628</v>
      </c>
      <c r="E19" s="211">
        <v>11000</v>
      </c>
      <c r="F19" s="4">
        <v>14.92273147998902</v>
      </c>
      <c r="G19" s="4">
        <v>21.650283110444182</v>
      </c>
      <c r="H19" s="4">
        <v>26.862350430983479</v>
      </c>
      <c r="I19" s="4">
        <v>18.166921664626681</v>
      </c>
      <c r="J19" s="4">
        <v>28.641368559082501</v>
      </c>
      <c r="K19" s="4">
        <v>10.805933861646171</v>
      </c>
      <c r="L19" s="212">
        <v>45.454544067382812</v>
      </c>
      <c r="M19" s="212">
        <v>65.384613037109375</v>
      </c>
      <c r="N19" s="212">
        <v>75</v>
      </c>
      <c r="O19" s="212">
        <v>71.428573608398438</v>
      </c>
      <c r="P19" s="212">
        <v>37.5</v>
      </c>
      <c r="Q19" s="212">
        <v>58.974357604980469</v>
      </c>
    </row>
    <row r="20" spans="1:17" x14ac:dyDescent="0.2">
      <c r="A20" s="1" t="s">
        <v>76</v>
      </c>
      <c r="B20" s="3">
        <v>398000</v>
      </c>
      <c r="C20" s="1" t="s">
        <v>63</v>
      </c>
      <c r="D20" s="210"/>
      <c r="E20" s="211"/>
      <c r="F20" s="4"/>
      <c r="G20" s="4"/>
      <c r="H20" s="4"/>
      <c r="I20" s="4"/>
      <c r="J20" s="4"/>
      <c r="K20" s="4"/>
      <c r="L20" s="212">
        <v>50</v>
      </c>
      <c r="M20" s="212">
        <v>57.692306518554688</v>
      </c>
      <c r="N20" s="212">
        <v>37.5</v>
      </c>
      <c r="O20" s="212">
        <v>42.857143402099609</v>
      </c>
      <c r="P20" s="212">
        <v>0</v>
      </c>
      <c r="Q20" s="212">
        <v>44.871795654296882</v>
      </c>
    </row>
    <row r="21" spans="1:17" x14ac:dyDescent="0.2">
      <c r="A21" s="1" t="s">
        <v>77</v>
      </c>
      <c r="B21" s="3">
        <v>12123000</v>
      </c>
      <c r="C21" s="1" t="s">
        <v>60</v>
      </c>
      <c r="D21" s="210">
        <v>3.0427854061126709</v>
      </c>
      <c r="E21" s="211">
        <v>37000</v>
      </c>
      <c r="F21" s="4">
        <v>49.359943503188781</v>
      </c>
      <c r="G21" s="4">
        <v>45.775945200138167</v>
      </c>
      <c r="H21" s="4">
        <v>47.409193149955208</v>
      </c>
      <c r="I21" s="4">
        <v>58.381884944920436</v>
      </c>
      <c r="J21" s="4">
        <v>18.312024326017799</v>
      </c>
      <c r="K21" s="4">
        <v>48.049400727097783</v>
      </c>
      <c r="L21" s="212">
        <v>31.818181991577148</v>
      </c>
      <c r="M21" s="212">
        <v>53.846153259277337</v>
      </c>
      <c r="N21" s="212">
        <v>50</v>
      </c>
      <c r="O21" s="212">
        <v>42.857143402099609</v>
      </c>
      <c r="P21" s="212">
        <v>0</v>
      </c>
      <c r="Q21" s="212">
        <v>39.74359130859375</v>
      </c>
    </row>
    <row r="22" spans="1:17" x14ac:dyDescent="0.2">
      <c r="A22" s="1" t="s">
        <v>78</v>
      </c>
      <c r="B22" s="3">
        <v>11673000</v>
      </c>
      <c r="C22" s="1" t="s">
        <v>63</v>
      </c>
      <c r="D22" s="210">
        <v>7.1523995399475098</v>
      </c>
      <c r="E22" s="211">
        <v>83000</v>
      </c>
      <c r="F22" s="4">
        <v>47.871650138077477</v>
      </c>
      <c r="G22" s="4">
        <v>39.572471826869943</v>
      </c>
      <c r="H22" s="4">
        <v>48.60457140586751</v>
      </c>
      <c r="I22" s="4">
        <v>62.653610771113833</v>
      </c>
      <c r="J22" s="4">
        <v>19.910206597341499</v>
      </c>
      <c r="K22" s="4">
        <v>46.697435860234783</v>
      </c>
      <c r="L22" s="212">
        <v>31.818181991577148</v>
      </c>
      <c r="M22" s="212">
        <v>57.692306518554688</v>
      </c>
      <c r="N22" s="212">
        <v>75</v>
      </c>
      <c r="O22" s="212">
        <v>57.142856597900391</v>
      </c>
      <c r="P22" s="212">
        <v>12.5</v>
      </c>
      <c r="Q22" s="212">
        <v>47.435897827148438</v>
      </c>
    </row>
    <row r="23" spans="1:17" x14ac:dyDescent="0.2">
      <c r="A23" s="1" t="s">
        <v>79</v>
      </c>
      <c r="B23" s="3">
        <v>3281000</v>
      </c>
      <c r="C23" s="1" t="s">
        <v>58</v>
      </c>
      <c r="D23" s="210">
        <v>10.087942123413089</v>
      </c>
      <c r="E23" s="211">
        <v>33000</v>
      </c>
      <c r="F23" s="4">
        <v>38.175009105082943</v>
      </c>
      <c r="G23" s="4">
        <v>21.861549030649169</v>
      </c>
      <c r="H23" s="4">
        <v>34.721368272589103</v>
      </c>
      <c r="I23" s="4">
        <v>74.460811913504685</v>
      </c>
      <c r="J23" s="4">
        <v>26.118151844702609</v>
      </c>
      <c r="K23" s="4">
        <v>36.171464551259447</v>
      </c>
      <c r="L23" s="212">
        <v>68.181816101074219</v>
      </c>
      <c r="M23" s="212">
        <v>65.384613037109375</v>
      </c>
      <c r="N23" s="212">
        <v>62.5</v>
      </c>
      <c r="O23" s="212">
        <v>57.142856597900391</v>
      </c>
      <c r="P23" s="212">
        <v>0</v>
      </c>
      <c r="Q23" s="212">
        <v>57.692306518554688</v>
      </c>
    </row>
    <row r="24" spans="1:17" x14ac:dyDescent="0.2">
      <c r="A24" s="1" t="s">
        <v>80</v>
      </c>
      <c r="B24" s="3">
        <v>2352000</v>
      </c>
      <c r="C24" s="1" t="s">
        <v>60</v>
      </c>
      <c r="D24" s="210">
        <v>1.8428552150726321</v>
      </c>
      <c r="E24" s="211">
        <v>4000</v>
      </c>
      <c r="F24" s="4">
        <v>47.184693103093643</v>
      </c>
      <c r="G24" s="4">
        <v>47.928233144903338</v>
      </c>
      <c r="H24" s="4">
        <v>54.72394866932779</v>
      </c>
      <c r="I24" s="4">
        <v>48.98806609547124</v>
      </c>
      <c r="J24" s="4">
        <v>5.3253653437590192</v>
      </c>
      <c r="K24" s="4">
        <v>44.947262941661833</v>
      </c>
      <c r="L24" s="212">
        <v>31.818181991577148</v>
      </c>
      <c r="M24" s="212">
        <v>53.846153259277337</v>
      </c>
      <c r="N24" s="212">
        <v>62.5</v>
      </c>
      <c r="O24" s="212">
        <v>50</v>
      </c>
      <c r="P24" s="212">
        <v>0</v>
      </c>
      <c r="Q24" s="212">
        <v>42.307693481445312</v>
      </c>
    </row>
    <row r="25" spans="1:17" x14ac:dyDescent="0.2">
      <c r="A25" s="1" t="s">
        <v>81</v>
      </c>
      <c r="B25" s="3">
        <v>212559000</v>
      </c>
      <c r="C25" s="1" t="s">
        <v>63</v>
      </c>
      <c r="D25" s="210">
        <v>4.954716682434082</v>
      </c>
      <c r="E25" s="211">
        <v>1053000</v>
      </c>
      <c r="F25" s="4">
        <v>49.730977949755307</v>
      </c>
      <c r="G25" s="4">
        <v>27.706712956312039</v>
      </c>
      <c r="H25" s="4">
        <v>67.304384287744142</v>
      </c>
      <c r="I25" s="4">
        <v>47.054100367197073</v>
      </c>
      <c r="J25" s="4">
        <v>30.822132006404711</v>
      </c>
      <c r="K25" s="4">
        <v>46.868257866354199</v>
      </c>
      <c r="L25" s="212">
        <v>45.454544067382812</v>
      </c>
      <c r="M25" s="212">
        <v>50</v>
      </c>
      <c r="N25" s="212">
        <v>75</v>
      </c>
      <c r="O25" s="212">
        <v>57.142856597900391</v>
      </c>
      <c r="P25" s="212">
        <v>37.5</v>
      </c>
      <c r="Q25" s="212">
        <v>51.282051086425781</v>
      </c>
    </row>
    <row r="26" spans="1:17" x14ac:dyDescent="0.2">
      <c r="A26" s="1" t="s">
        <v>82</v>
      </c>
      <c r="B26" s="3">
        <v>437000</v>
      </c>
      <c r="C26" s="1" t="s">
        <v>56</v>
      </c>
      <c r="D26" s="210"/>
      <c r="E26" s="211"/>
      <c r="F26" s="4"/>
      <c r="G26" s="4"/>
      <c r="H26" s="4"/>
      <c r="I26" s="4"/>
      <c r="J26" s="4"/>
      <c r="K26" s="4"/>
      <c r="L26" s="212">
        <v>27.27272796630859</v>
      </c>
      <c r="M26" s="212">
        <v>42.307693481445312</v>
      </c>
      <c r="N26" s="212">
        <v>25</v>
      </c>
      <c r="O26" s="212">
        <v>57.142856597900391</v>
      </c>
      <c r="P26" s="212">
        <v>0</v>
      </c>
      <c r="Q26" s="212">
        <v>34.615383148193359</v>
      </c>
    </row>
    <row r="27" spans="1:17" x14ac:dyDescent="0.2">
      <c r="A27" s="1" t="s">
        <v>83</v>
      </c>
      <c r="B27" s="3">
        <v>6948000</v>
      </c>
      <c r="C27" s="1" t="s">
        <v>58</v>
      </c>
      <c r="D27" s="210">
        <v>8.4842157363891602</v>
      </c>
      <c r="E27" s="211">
        <v>59000</v>
      </c>
      <c r="F27" s="4">
        <v>24.233304686915631</v>
      </c>
      <c r="G27" s="4">
        <v>20.876045019985909</v>
      </c>
      <c r="H27" s="4">
        <v>43.828624001493317</v>
      </c>
      <c r="I27" s="4">
        <v>62.361138310893523</v>
      </c>
      <c r="J27" s="4">
        <v>13.67951865802781</v>
      </c>
      <c r="K27" s="4">
        <v>25.885117675063501</v>
      </c>
      <c r="L27" s="212">
        <v>50</v>
      </c>
      <c r="M27" s="212">
        <v>65.384613037109375</v>
      </c>
      <c r="N27" s="212">
        <v>62.5</v>
      </c>
      <c r="O27" s="212">
        <v>57.142856597900391</v>
      </c>
      <c r="P27" s="212">
        <v>25</v>
      </c>
      <c r="Q27" s="212">
        <v>55.128204345703132</v>
      </c>
    </row>
    <row r="28" spans="1:17" x14ac:dyDescent="0.2">
      <c r="A28" s="1" t="s">
        <v>84</v>
      </c>
      <c r="B28" s="3">
        <v>20903000</v>
      </c>
      <c r="C28" s="1" t="s">
        <v>60</v>
      </c>
      <c r="D28" s="210">
        <v>3.7013916969299321</v>
      </c>
      <c r="E28" s="211">
        <v>77000</v>
      </c>
      <c r="F28" s="4">
        <v>47.403948561179661</v>
      </c>
      <c r="G28" s="4">
        <v>46.689032618283889</v>
      </c>
      <c r="H28" s="4">
        <v>47.888701630566388</v>
      </c>
      <c r="I28" s="4">
        <v>59.855558226962764</v>
      </c>
      <c r="J28" s="4">
        <v>60.040782971680592</v>
      </c>
      <c r="K28" s="4">
        <v>55.57506286686467</v>
      </c>
      <c r="L28" s="212">
        <v>45.454544067382812</v>
      </c>
      <c r="M28" s="212">
        <v>42.307693481445312</v>
      </c>
      <c r="N28" s="212">
        <v>37.5</v>
      </c>
      <c r="O28" s="212">
        <v>28.571428298950199</v>
      </c>
      <c r="P28" s="212">
        <v>0</v>
      </c>
      <c r="Q28" s="212">
        <v>35.897434234619141</v>
      </c>
    </row>
    <row r="29" spans="1:17" x14ac:dyDescent="0.2">
      <c r="A29" s="1" t="s">
        <v>85</v>
      </c>
      <c r="B29" s="3">
        <v>11891000</v>
      </c>
      <c r="C29" s="1" t="s">
        <v>60</v>
      </c>
      <c r="D29" s="210">
        <v>7.5060715675354004</v>
      </c>
      <c r="E29" s="211">
        <v>89000</v>
      </c>
      <c r="F29" s="4">
        <v>76.551670179779435</v>
      </c>
      <c r="G29" s="4">
        <v>58.465070242327421</v>
      </c>
      <c r="H29" s="4">
        <v>53.708864400000003</v>
      </c>
      <c r="I29" s="4">
        <v>76.159575780536599</v>
      </c>
      <c r="J29" s="4">
        <v>45.629071829463022</v>
      </c>
      <c r="K29" s="4">
        <v>76.698949160415353</v>
      </c>
      <c r="L29" s="212">
        <v>22.72727203369141</v>
      </c>
      <c r="M29" s="212">
        <v>42.307693481445312</v>
      </c>
      <c r="N29" s="212">
        <v>62.5</v>
      </c>
      <c r="O29" s="212">
        <v>14.285714149475099</v>
      </c>
      <c r="P29" s="212">
        <v>0</v>
      </c>
      <c r="Q29" s="212">
        <v>29.487178802490231</v>
      </c>
    </row>
    <row r="30" spans="1:17" x14ac:dyDescent="0.2">
      <c r="A30" s="1" t="s">
        <v>86</v>
      </c>
      <c r="B30" s="3">
        <v>16719000</v>
      </c>
      <c r="C30" s="1" t="s">
        <v>56</v>
      </c>
      <c r="D30" s="210">
        <v>4.9826292991638184</v>
      </c>
      <c r="E30" s="211">
        <v>83000</v>
      </c>
      <c r="F30" s="4">
        <v>60.1715031419185</v>
      </c>
      <c r="G30" s="4">
        <v>56.04551284311907</v>
      </c>
      <c r="H30" s="4">
        <v>42.521298302739787</v>
      </c>
      <c r="I30" s="4">
        <v>62.923194614443076</v>
      </c>
      <c r="J30" s="4">
        <v>22.43470351234706</v>
      </c>
      <c r="K30" s="4">
        <v>57.643320810347198</v>
      </c>
      <c r="L30" s="212">
        <v>40.909091949462891</v>
      </c>
      <c r="M30" s="212">
        <v>46.153846740722663</v>
      </c>
      <c r="N30" s="212">
        <v>75</v>
      </c>
      <c r="O30" s="212">
        <v>42.857143402099609</v>
      </c>
      <c r="P30" s="212">
        <v>0</v>
      </c>
      <c r="Q30" s="212">
        <v>42.307693481445312</v>
      </c>
    </row>
    <row r="31" spans="1:17" x14ac:dyDescent="0.2">
      <c r="A31" s="1" t="s">
        <v>87</v>
      </c>
      <c r="B31" s="3">
        <v>26546000</v>
      </c>
      <c r="C31" s="1" t="s">
        <v>60</v>
      </c>
      <c r="D31" s="210">
        <v>5.8461923599243164</v>
      </c>
      <c r="E31" s="211">
        <v>155000</v>
      </c>
      <c r="F31" s="4">
        <v>58.038149850560792</v>
      </c>
      <c r="G31" s="4">
        <v>50.264691406594572</v>
      </c>
      <c r="H31" s="4">
        <v>56.084787114200843</v>
      </c>
      <c r="I31" s="4">
        <v>76.34746022031824</v>
      </c>
      <c r="J31" s="4">
        <v>74.975753153789427</v>
      </c>
      <c r="K31" s="4">
        <v>70.475432387724268</v>
      </c>
      <c r="L31" s="212">
        <v>54.545455932617188</v>
      </c>
      <c r="M31" s="212">
        <v>46.153846740722663</v>
      </c>
      <c r="N31" s="212">
        <v>37.5</v>
      </c>
      <c r="O31" s="212">
        <v>35.714286804199219</v>
      </c>
      <c r="P31" s="212">
        <v>0</v>
      </c>
      <c r="Q31" s="212">
        <v>41.025642395019531</v>
      </c>
    </row>
    <row r="32" spans="1:17" x14ac:dyDescent="0.2">
      <c r="A32" s="1" t="s">
        <v>88</v>
      </c>
      <c r="B32" s="3">
        <v>37742000</v>
      </c>
      <c r="C32" s="1" t="s">
        <v>63</v>
      </c>
      <c r="D32" s="210">
        <v>1.82606041431427</v>
      </c>
      <c r="E32" s="211">
        <v>69000</v>
      </c>
      <c r="F32" s="4">
        <v>12.69019335783894</v>
      </c>
      <c r="G32" s="4">
        <v>27.596755382604201</v>
      </c>
      <c r="H32" s="4">
        <v>17.9918109104309</v>
      </c>
      <c r="I32" s="4">
        <v>25.175968992248059</v>
      </c>
      <c r="J32" s="4">
        <v>27.013880896067171</v>
      </c>
      <c r="K32" s="4">
        <v>10.71290950739265</v>
      </c>
      <c r="L32" s="212">
        <v>59.090908050537109</v>
      </c>
      <c r="M32" s="212">
        <v>57.692306518554688</v>
      </c>
      <c r="N32" s="212">
        <v>75</v>
      </c>
      <c r="O32" s="212">
        <v>78.571426391601562</v>
      </c>
      <c r="P32" s="212">
        <v>25</v>
      </c>
      <c r="Q32" s="212">
        <v>60.25640869140625</v>
      </c>
    </row>
    <row r="33" spans="1:17" x14ac:dyDescent="0.2">
      <c r="A33" s="1" t="s">
        <v>89</v>
      </c>
      <c r="B33" s="3">
        <v>0</v>
      </c>
      <c r="C33" s="1" t="s">
        <v>60</v>
      </c>
      <c r="D33" s="210"/>
      <c r="E33" s="211"/>
      <c r="F33" s="4"/>
      <c r="G33" s="4"/>
      <c r="H33" s="4"/>
      <c r="I33" s="4"/>
      <c r="J33" s="4"/>
      <c r="K33" s="4"/>
      <c r="L33" s="212">
        <v>22.72727203369141</v>
      </c>
      <c r="M33" s="212">
        <v>34.615383148193359</v>
      </c>
      <c r="N33" s="212">
        <v>50</v>
      </c>
      <c r="O33" s="212">
        <v>42.857143402099609</v>
      </c>
      <c r="P33" s="212">
        <v>0</v>
      </c>
      <c r="Q33" s="212">
        <v>30.769229888916019</v>
      </c>
    </row>
    <row r="34" spans="1:17" x14ac:dyDescent="0.2">
      <c r="A34" s="1" t="s">
        <v>90</v>
      </c>
      <c r="B34" s="3">
        <v>4830000</v>
      </c>
      <c r="C34" s="1" t="s">
        <v>60</v>
      </c>
      <c r="D34" s="210">
        <v>5.2473850250244141</v>
      </c>
      <c r="E34" s="211">
        <v>25000</v>
      </c>
      <c r="F34" s="4">
        <v>76.355347043837511</v>
      </c>
      <c r="G34" s="4">
        <v>75.542282790716683</v>
      </c>
      <c r="H34" s="4">
        <v>84.89301681518549</v>
      </c>
      <c r="I34" s="4">
        <v>80.80752753977967</v>
      </c>
      <c r="J34" s="4">
        <v>83.407643321812358</v>
      </c>
      <c r="K34" s="4">
        <v>97.666743124313427</v>
      </c>
      <c r="L34" s="212">
        <v>22.72727203369141</v>
      </c>
      <c r="M34" s="212">
        <v>42.307693481445312</v>
      </c>
      <c r="N34" s="212">
        <v>25</v>
      </c>
      <c r="O34" s="212">
        <v>21.428571701049801</v>
      </c>
      <c r="P34" s="212">
        <v>0</v>
      </c>
      <c r="Q34" s="212">
        <v>26.923076629638668</v>
      </c>
    </row>
    <row r="35" spans="1:17" x14ac:dyDescent="0.2">
      <c r="A35" s="1" t="s">
        <v>91</v>
      </c>
      <c r="B35" s="3">
        <v>16426000</v>
      </c>
      <c r="C35" s="1" t="s">
        <v>60</v>
      </c>
      <c r="D35" s="210">
        <v>5.881432056427002</v>
      </c>
      <c r="E35" s="211">
        <v>97000</v>
      </c>
      <c r="F35" s="4">
        <v>85.79317077826245</v>
      </c>
      <c r="G35" s="4">
        <v>54.833411365424027</v>
      </c>
      <c r="H35" s="4">
        <v>55.594750040096031</v>
      </c>
      <c r="I35" s="4">
        <v>79.63984088127296</v>
      </c>
      <c r="J35" s="4">
        <v>56.745723154265441</v>
      </c>
      <c r="K35" s="4">
        <v>83.537130916681548</v>
      </c>
      <c r="L35" s="212">
        <v>13.6363639831543</v>
      </c>
      <c r="M35" s="212">
        <v>38.461540222167969</v>
      </c>
      <c r="N35" s="212">
        <v>12.5</v>
      </c>
      <c r="O35" s="212">
        <v>35.714286804199219</v>
      </c>
      <c r="P35" s="212">
        <v>0</v>
      </c>
      <c r="Q35" s="212">
        <v>24.358974456787109</v>
      </c>
    </row>
    <row r="36" spans="1:17" x14ac:dyDescent="0.2">
      <c r="A36" s="1" t="s">
        <v>92</v>
      </c>
      <c r="B36" s="3">
        <v>19116000</v>
      </c>
      <c r="C36" s="1" t="s">
        <v>63</v>
      </c>
      <c r="D36" s="210">
        <v>3.1733758449554439</v>
      </c>
      <c r="E36" s="211">
        <v>61000</v>
      </c>
      <c r="F36" s="4">
        <v>19.60399039723627</v>
      </c>
      <c r="G36" s="4">
        <v>23.993598789671491</v>
      </c>
      <c r="H36" s="4">
        <v>37.244417601969403</v>
      </c>
      <c r="I36" s="4">
        <v>45.642411260709913</v>
      </c>
      <c r="J36" s="4">
        <v>27.77045533919059</v>
      </c>
      <c r="K36" s="4">
        <v>22.085588060591611</v>
      </c>
      <c r="L36" s="212">
        <v>54.545455932617188</v>
      </c>
      <c r="M36" s="212">
        <v>69.230766296386719</v>
      </c>
      <c r="N36" s="212">
        <v>50</v>
      </c>
      <c r="O36" s="212">
        <v>64.285713195800781</v>
      </c>
      <c r="P36" s="212">
        <v>0</v>
      </c>
      <c r="Q36" s="212">
        <v>55.128204345703132</v>
      </c>
    </row>
    <row r="37" spans="1:17" x14ac:dyDescent="0.2">
      <c r="A37" s="1" t="s">
        <v>93</v>
      </c>
      <c r="B37" s="3">
        <v>1439324000</v>
      </c>
      <c r="C37" s="1" t="s">
        <v>56</v>
      </c>
      <c r="D37" s="210">
        <v>4.0098066329956046</v>
      </c>
      <c r="E37" s="211">
        <v>5771000</v>
      </c>
      <c r="F37" s="4">
        <v>50.714487441317502</v>
      </c>
      <c r="G37" s="4">
        <v>29.825706231278371</v>
      </c>
      <c r="H37" s="4">
        <v>35.540064254984543</v>
      </c>
      <c r="I37" s="4">
        <v>67.724745002039981</v>
      </c>
      <c r="J37" s="4">
        <v>33.902805213580123</v>
      </c>
      <c r="K37" s="4">
        <v>45.543581688858957</v>
      </c>
      <c r="L37" s="212">
        <v>40.909091949462891</v>
      </c>
      <c r="M37" s="212">
        <v>46.153846740722663</v>
      </c>
      <c r="N37" s="212">
        <v>50</v>
      </c>
      <c r="O37" s="212">
        <v>35.714286804199219</v>
      </c>
      <c r="P37" s="212">
        <v>12.5</v>
      </c>
      <c r="Q37" s="212">
        <v>39.74359130859375</v>
      </c>
    </row>
    <row r="38" spans="1:17" x14ac:dyDescent="0.2">
      <c r="A38" s="1" t="s">
        <v>94</v>
      </c>
      <c r="B38" s="3">
        <v>50883000</v>
      </c>
      <c r="C38" s="1" t="s">
        <v>63</v>
      </c>
      <c r="D38" s="210">
        <v>7.8080353736877441</v>
      </c>
      <c r="E38" s="211">
        <v>397000</v>
      </c>
      <c r="F38" s="4">
        <v>44.034877756410673</v>
      </c>
      <c r="G38" s="4">
        <v>31.776517741192109</v>
      </c>
      <c r="H38" s="4">
        <v>61.591771119706223</v>
      </c>
      <c r="I38" s="4">
        <v>58.496858425132586</v>
      </c>
      <c r="J38" s="4">
        <v>57.831521509881888</v>
      </c>
      <c r="K38" s="4">
        <v>51.396400230804907</v>
      </c>
      <c r="L38" s="212">
        <v>45.454544067382812</v>
      </c>
      <c r="M38" s="212">
        <v>46.153846740722663</v>
      </c>
      <c r="N38" s="212">
        <v>62.5</v>
      </c>
      <c r="O38" s="212">
        <v>57.142856597900391</v>
      </c>
      <c r="P38" s="212">
        <v>12.5</v>
      </c>
      <c r="Q38" s="212">
        <v>46.153846740722663</v>
      </c>
    </row>
    <row r="39" spans="1:17" x14ac:dyDescent="0.2">
      <c r="A39" s="1" t="s">
        <v>95</v>
      </c>
      <c r="B39" s="3">
        <v>5094000</v>
      </c>
      <c r="C39" s="1" t="s">
        <v>63</v>
      </c>
      <c r="D39" s="210">
        <v>3.1939973831176758</v>
      </c>
      <c r="E39" s="211">
        <v>16000</v>
      </c>
      <c r="F39" s="4">
        <v>29.320615941438511</v>
      </c>
      <c r="G39" s="4">
        <v>26.208295814282401</v>
      </c>
      <c r="H39" s="4">
        <v>42.004749265950537</v>
      </c>
      <c r="I39" s="4">
        <v>33.338861689106487</v>
      </c>
      <c r="J39" s="4">
        <v>14.06856174390367</v>
      </c>
      <c r="K39" s="4">
        <v>23.81494490419098</v>
      </c>
      <c r="L39" s="212">
        <v>50</v>
      </c>
      <c r="M39" s="212">
        <v>61.538459777832031</v>
      </c>
      <c r="N39" s="212">
        <v>62.5</v>
      </c>
      <c r="O39" s="212">
        <v>50</v>
      </c>
      <c r="P39" s="212">
        <v>12.5</v>
      </c>
      <c r="Q39" s="212">
        <v>51.282051086425781</v>
      </c>
    </row>
    <row r="40" spans="1:17" x14ac:dyDescent="0.2">
      <c r="A40" s="1" t="s">
        <v>96</v>
      </c>
      <c r="B40" s="3">
        <v>26378000</v>
      </c>
      <c r="C40" s="1" t="s">
        <v>60</v>
      </c>
      <c r="D40" s="210">
        <v>7.3120203018188477</v>
      </c>
      <c r="E40" s="211">
        <v>193000</v>
      </c>
      <c r="F40" s="4">
        <v>61.236791390892833</v>
      </c>
      <c r="G40" s="4">
        <v>38.514906992370868</v>
      </c>
      <c r="H40" s="4">
        <v>56.10548265677896</v>
      </c>
      <c r="I40" s="4">
        <v>62.638157894736842</v>
      </c>
      <c r="J40" s="4">
        <v>39.086434054461279</v>
      </c>
      <c r="K40" s="4">
        <v>58.620204353056948</v>
      </c>
      <c r="L40" s="212">
        <v>18.181818008422852</v>
      </c>
      <c r="M40" s="212">
        <v>50</v>
      </c>
      <c r="N40" s="212">
        <v>62.5</v>
      </c>
      <c r="O40" s="212">
        <v>42.857143402099609</v>
      </c>
      <c r="P40" s="212">
        <v>12.5</v>
      </c>
      <c r="Q40" s="212">
        <v>37.179485321044922</v>
      </c>
    </row>
    <row r="41" spans="1:17" x14ac:dyDescent="0.2">
      <c r="A41" s="1" t="s">
        <v>97</v>
      </c>
      <c r="B41" s="3">
        <v>4105000</v>
      </c>
      <c r="C41" s="1" t="s">
        <v>58</v>
      </c>
      <c r="D41" s="210">
        <v>5.2431674003601074</v>
      </c>
      <c r="E41" s="211">
        <v>22000</v>
      </c>
      <c r="F41" s="4">
        <v>31.136903181693921</v>
      </c>
      <c r="G41" s="4">
        <v>33.370161296121282</v>
      </c>
      <c r="H41" s="4">
        <v>30.688038078519689</v>
      </c>
      <c r="I41" s="4">
        <v>56.318339453284374</v>
      </c>
      <c r="J41" s="4">
        <v>15.23260202250707</v>
      </c>
      <c r="K41" s="4">
        <v>29.538748428723999</v>
      </c>
      <c r="L41" s="212">
        <v>59.090908050537109</v>
      </c>
      <c r="M41" s="212">
        <v>65.384613037109375</v>
      </c>
      <c r="N41" s="212">
        <v>75</v>
      </c>
      <c r="O41" s="212">
        <v>64.285713195800781</v>
      </c>
      <c r="P41" s="212">
        <v>12.5</v>
      </c>
      <c r="Q41" s="212">
        <v>58.974357604980469</v>
      </c>
    </row>
    <row r="42" spans="1:17" x14ac:dyDescent="0.2">
      <c r="A42" s="1" t="s">
        <v>98</v>
      </c>
      <c r="B42" s="3">
        <v>11327000</v>
      </c>
      <c r="C42" s="1" t="s">
        <v>63</v>
      </c>
      <c r="D42" s="210">
        <v>5.4061322212219238</v>
      </c>
      <c r="E42" s="211">
        <v>61000</v>
      </c>
      <c r="F42" s="4">
        <v>55.515359652296937</v>
      </c>
      <c r="G42" s="4">
        <v>34.962370818768868</v>
      </c>
      <c r="H42" s="4">
        <v>37.184725006143402</v>
      </c>
      <c r="I42" s="4">
        <v>44.71113831089351</v>
      </c>
      <c r="J42" s="4">
        <v>20.397423329748939</v>
      </c>
      <c r="K42" s="4">
        <v>42.742734715331203</v>
      </c>
      <c r="L42" s="212">
        <v>27.27272796630859</v>
      </c>
      <c r="M42" s="212">
        <v>38.461540222167969</v>
      </c>
      <c r="N42" s="212">
        <v>50</v>
      </c>
      <c r="O42" s="212">
        <v>28.571428298950199</v>
      </c>
      <c r="P42" s="212">
        <v>0</v>
      </c>
      <c r="Q42" s="212">
        <v>30.769229888916019</v>
      </c>
    </row>
    <row r="43" spans="1:17" x14ac:dyDescent="0.2">
      <c r="A43" s="1" t="s">
        <v>99</v>
      </c>
      <c r="B43" s="3">
        <v>1207000</v>
      </c>
      <c r="C43" s="1" t="s">
        <v>58</v>
      </c>
      <c r="D43" s="210">
        <v>8.0444421768188477</v>
      </c>
      <c r="E43" s="211">
        <v>10000</v>
      </c>
      <c r="F43" s="4">
        <v>17.476228918260219</v>
      </c>
      <c r="G43" s="4">
        <v>23.963365730382549</v>
      </c>
      <c r="H43" s="4">
        <v>32.542569444714353</v>
      </c>
      <c r="I43" s="4">
        <v>53.996532027743783</v>
      </c>
      <c r="J43" s="4">
        <v>26.158556718479069</v>
      </c>
      <c r="K43" s="4">
        <v>21.32731000402713</v>
      </c>
      <c r="L43" s="212">
        <v>63.636363983154297</v>
      </c>
      <c r="M43" s="212">
        <v>61.538459777832031</v>
      </c>
      <c r="N43" s="212">
        <v>62.5</v>
      </c>
      <c r="O43" s="212">
        <v>57.142856597900391</v>
      </c>
      <c r="P43" s="212">
        <v>25</v>
      </c>
      <c r="Q43" s="212">
        <v>57.692306518554688</v>
      </c>
    </row>
    <row r="44" spans="1:17" x14ac:dyDescent="0.2">
      <c r="A44" s="1" t="s">
        <v>100</v>
      </c>
      <c r="B44" s="3">
        <v>10709000</v>
      </c>
      <c r="C44" s="1" t="s">
        <v>58</v>
      </c>
      <c r="D44" s="210">
        <v>4.2401094436645508</v>
      </c>
      <c r="E44" s="211">
        <v>45000</v>
      </c>
      <c r="F44" s="4">
        <v>13.59838275332678</v>
      </c>
      <c r="G44" s="4">
        <v>19.91516914867265</v>
      </c>
      <c r="H44" s="4">
        <v>23.67323072613932</v>
      </c>
      <c r="I44" s="4">
        <v>48.272970216238271</v>
      </c>
      <c r="J44" s="4">
        <v>14.740653578938961</v>
      </c>
      <c r="K44" s="4">
        <v>12.540706745037321</v>
      </c>
      <c r="L44" s="212">
        <v>59.090908050537109</v>
      </c>
      <c r="M44" s="212">
        <v>61.538459777832031</v>
      </c>
      <c r="N44" s="212">
        <v>87.5</v>
      </c>
      <c r="O44" s="212">
        <v>57.142856597900391</v>
      </c>
      <c r="P44" s="212">
        <v>25</v>
      </c>
      <c r="Q44" s="212">
        <v>58.974357604980469</v>
      </c>
    </row>
    <row r="45" spans="1:17" x14ac:dyDescent="0.2">
      <c r="A45" s="1" t="s">
        <v>101</v>
      </c>
      <c r="B45" s="3">
        <v>89561000</v>
      </c>
      <c r="C45" s="1" t="s">
        <v>60</v>
      </c>
      <c r="D45" s="210">
        <v>4.5472292900085449</v>
      </c>
      <c r="E45" s="211">
        <v>407000</v>
      </c>
      <c r="F45" s="4">
        <v>83.632617986016967</v>
      </c>
      <c r="G45" s="4">
        <v>63.993830894793227</v>
      </c>
      <c r="H45" s="4">
        <v>67.17587624254557</v>
      </c>
      <c r="I45" s="4">
        <v>76.08720930232559</v>
      </c>
      <c r="J45" s="4">
        <v>91.632712954972746</v>
      </c>
      <c r="K45" s="4">
        <v>93.9707444032815</v>
      </c>
      <c r="L45" s="212">
        <v>31.818181991577148</v>
      </c>
      <c r="M45" s="212">
        <v>42.307693481445312</v>
      </c>
      <c r="N45" s="212">
        <v>50</v>
      </c>
      <c r="O45" s="212">
        <v>35.714286804199219</v>
      </c>
      <c r="P45" s="212">
        <v>12.5</v>
      </c>
      <c r="Q45" s="212">
        <v>35.897434234619141</v>
      </c>
    </row>
    <row r="46" spans="1:17" x14ac:dyDescent="0.2">
      <c r="A46" s="1" t="s">
        <v>102</v>
      </c>
      <c r="B46" s="3">
        <v>5792000</v>
      </c>
      <c r="C46" s="1" t="s">
        <v>58</v>
      </c>
      <c r="D46" s="210">
        <v>0.64204007387161255</v>
      </c>
      <c r="E46" s="211">
        <v>4000</v>
      </c>
      <c r="F46" s="4">
        <v>11.82608222565484</v>
      </c>
      <c r="G46" s="4">
        <v>22.246411775282631</v>
      </c>
      <c r="H46" s="4">
        <v>15.77448595447286</v>
      </c>
      <c r="I46" s="4">
        <v>17.536740106079151</v>
      </c>
      <c r="J46" s="4">
        <v>23.689434623681329</v>
      </c>
      <c r="K46" s="4">
        <v>5.7308424149739121</v>
      </c>
      <c r="L46" s="212">
        <v>63.636363983154297</v>
      </c>
      <c r="M46" s="212">
        <v>65.384613037109375</v>
      </c>
      <c r="N46" s="212">
        <v>75</v>
      </c>
      <c r="O46" s="212">
        <v>64.285713195800781</v>
      </c>
      <c r="P46" s="212">
        <v>25</v>
      </c>
      <c r="Q46" s="212">
        <v>61.538459777832031</v>
      </c>
    </row>
    <row r="47" spans="1:17" x14ac:dyDescent="0.2">
      <c r="A47" s="1" t="s">
        <v>103</v>
      </c>
      <c r="B47" s="3">
        <v>988000</v>
      </c>
      <c r="C47" s="1" t="s">
        <v>60</v>
      </c>
      <c r="D47" s="210">
        <v>7.1356101036071777</v>
      </c>
      <c r="E47" s="211">
        <v>7000</v>
      </c>
      <c r="F47" s="4">
        <v>61.916771579052472</v>
      </c>
      <c r="G47" s="4">
        <v>57.740898342704149</v>
      </c>
      <c r="H47" s="4">
        <v>33.674999999999997</v>
      </c>
      <c r="I47" s="4">
        <v>74.526567387460901</v>
      </c>
      <c r="J47" s="4">
        <v>10.430260821460219</v>
      </c>
      <c r="K47" s="4">
        <v>57.229449433854143</v>
      </c>
      <c r="L47" s="212">
        <v>40.909091949462891</v>
      </c>
      <c r="M47" s="212">
        <v>46.153846740722663</v>
      </c>
      <c r="N47" s="212">
        <v>37.5</v>
      </c>
      <c r="O47" s="212">
        <v>28.571428298950199</v>
      </c>
      <c r="P47" s="212">
        <v>0</v>
      </c>
      <c r="Q47" s="212">
        <v>35.897434234619141</v>
      </c>
    </row>
    <row r="48" spans="1:17" x14ac:dyDescent="0.2">
      <c r="A48" s="1" t="s">
        <v>104</v>
      </c>
      <c r="B48" s="3">
        <v>10848000</v>
      </c>
      <c r="C48" s="1" t="s">
        <v>63</v>
      </c>
      <c r="D48" s="210">
        <v>6.6326408386230469</v>
      </c>
      <c r="E48" s="211">
        <v>72000</v>
      </c>
      <c r="F48" s="4">
        <v>38.685010881501348</v>
      </c>
      <c r="G48" s="4">
        <v>37.978263680432313</v>
      </c>
      <c r="H48" s="4">
        <v>52.543014463118482</v>
      </c>
      <c r="I48" s="4">
        <v>61.653610771113833</v>
      </c>
      <c r="J48" s="4">
        <v>12.59953439761466</v>
      </c>
      <c r="K48" s="4">
        <v>40.7564368960251</v>
      </c>
      <c r="L48" s="212">
        <v>31.818181991577148</v>
      </c>
      <c r="M48" s="212">
        <v>61.538459777832031</v>
      </c>
      <c r="N48" s="212">
        <v>62.5</v>
      </c>
      <c r="O48" s="212">
        <v>57.142856597900391</v>
      </c>
      <c r="P48" s="212">
        <v>0</v>
      </c>
      <c r="Q48" s="212">
        <v>46.153846740722663</v>
      </c>
    </row>
    <row r="49" spans="1:17" x14ac:dyDescent="0.2">
      <c r="A49" s="1" t="s">
        <v>105</v>
      </c>
      <c r="B49" s="3">
        <v>17643000</v>
      </c>
      <c r="C49" s="1" t="s">
        <v>63</v>
      </c>
      <c r="D49" s="210">
        <v>7.6345400810241699</v>
      </c>
      <c r="E49" s="211">
        <v>135000</v>
      </c>
      <c r="F49" s="4">
        <v>49.3226721683995</v>
      </c>
      <c r="G49" s="4">
        <v>37.770175934309812</v>
      </c>
      <c r="H49" s="4">
        <v>51.516593901603187</v>
      </c>
      <c r="I49" s="4">
        <v>60.846491228070171</v>
      </c>
      <c r="J49" s="4">
        <v>25.638530554132831</v>
      </c>
      <c r="K49" s="4">
        <v>48.226220813983048</v>
      </c>
      <c r="L49" s="212">
        <v>50</v>
      </c>
      <c r="M49" s="212">
        <v>57.692306518554688</v>
      </c>
      <c r="N49" s="212">
        <v>62.5</v>
      </c>
      <c r="O49" s="212">
        <v>57.142856597900391</v>
      </c>
      <c r="P49" s="212">
        <v>12.5</v>
      </c>
      <c r="Q49" s="212">
        <v>51.282051086425781</v>
      </c>
    </row>
    <row r="50" spans="1:17" x14ac:dyDescent="0.2">
      <c r="A50" s="1" t="s">
        <v>106</v>
      </c>
      <c r="B50" s="3">
        <v>102334000</v>
      </c>
      <c r="C50" s="1" t="s">
        <v>60</v>
      </c>
      <c r="D50" s="210">
        <v>4.315521240234375</v>
      </c>
      <c r="E50" s="211">
        <v>442000</v>
      </c>
      <c r="F50" s="4">
        <v>56.127025571805753</v>
      </c>
      <c r="G50" s="4">
        <v>39.118688714429119</v>
      </c>
      <c r="H50" s="4">
        <v>38.360544203686523</v>
      </c>
      <c r="I50" s="4">
        <v>83.387882496940023</v>
      </c>
      <c r="J50" s="4">
        <v>52.607737776440388</v>
      </c>
      <c r="K50" s="4">
        <v>58.906116021845101</v>
      </c>
      <c r="L50" s="212">
        <v>54.545455932617188</v>
      </c>
      <c r="M50" s="212">
        <v>42.307693481445312</v>
      </c>
      <c r="N50" s="212">
        <v>37.5</v>
      </c>
      <c r="O50" s="212">
        <v>57.142856597900391</v>
      </c>
      <c r="P50" s="212">
        <v>0</v>
      </c>
      <c r="Q50" s="212">
        <v>43.589744567871087</v>
      </c>
    </row>
    <row r="51" spans="1:17" x14ac:dyDescent="0.2">
      <c r="A51" s="1" t="s">
        <v>107</v>
      </c>
      <c r="B51" s="3">
        <v>6486000</v>
      </c>
      <c r="C51" s="1" t="s">
        <v>63</v>
      </c>
      <c r="D51" s="210">
        <v>8.0829763412475586</v>
      </c>
      <c r="E51" s="211">
        <v>52000</v>
      </c>
      <c r="F51" s="4">
        <v>54.290844082735518</v>
      </c>
      <c r="G51" s="4">
        <v>33.517735681304352</v>
      </c>
      <c r="H51" s="4">
        <v>67.141297650533033</v>
      </c>
      <c r="I51" s="4">
        <v>61.959302325581397</v>
      </c>
      <c r="J51" s="4">
        <v>21.25670817484967</v>
      </c>
      <c r="K51" s="4">
        <v>52.477241654300578</v>
      </c>
      <c r="L51" s="212">
        <v>45.454544067382812</v>
      </c>
      <c r="M51" s="212">
        <v>57.692306518554688</v>
      </c>
      <c r="N51" s="212">
        <v>50</v>
      </c>
      <c r="O51" s="212">
        <v>42.857143402099609</v>
      </c>
      <c r="P51" s="212">
        <v>0</v>
      </c>
      <c r="Q51" s="212">
        <v>44.871795654296882</v>
      </c>
    </row>
    <row r="52" spans="1:17" x14ac:dyDescent="0.2">
      <c r="A52" s="1" t="s">
        <v>108</v>
      </c>
      <c r="B52" s="3">
        <v>1403000</v>
      </c>
      <c r="C52" s="1" t="s">
        <v>60</v>
      </c>
      <c r="D52" s="210">
        <v>7.8120379447937012</v>
      </c>
      <c r="E52" s="211">
        <v>11000</v>
      </c>
      <c r="F52" s="4">
        <v>72.810915464042637</v>
      </c>
      <c r="G52" s="4">
        <v>60.496271704598399</v>
      </c>
      <c r="H52" s="4">
        <v>55.434881456505522</v>
      </c>
      <c r="I52" s="4">
        <v>77.254109109984256</v>
      </c>
      <c r="J52" s="4">
        <v>7.1685465903583356</v>
      </c>
      <c r="K52" s="4">
        <v>68.874119814359659</v>
      </c>
      <c r="L52" s="212">
        <v>27.27272796630859</v>
      </c>
      <c r="M52" s="212">
        <v>26.923076629638668</v>
      </c>
      <c r="N52" s="212">
        <v>25</v>
      </c>
      <c r="O52" s="212">
        <v>14.285714149475099</v>
      </c>
      <c r="P52" s="212">
        <v>0</v>
      </c>
      <c r="Q52" s="212">
        <v>21.79487228393555</v>
      </c>
    </row>
    <row r="53" spans="1:17" x14ac:dyDescent="0.2">
      <c r="A53" s="1" t="s">
        <v>109</v>
      </c>
      <c r="B53" s="3">
        <v>3546000</v>
      </c>
      <c r="C53" s="1" t="s">
        <v>60</v>
      </c>
      <c r="D53" s="210">
        <v>90.284866333007812</v>
      </c>
      <c r="E53" s="211">
        <v>320000</v>
      </c>
      <c r="F53" s="4">
        <v>66.189133870022644</v>
      </c>
      <c r="G53" s="4">
        <v>60.046615872325297</v>
      </c>
      <c r="H53" s="4">
        <v>46.158137533396399</v>
      </c>
      <c r="I53" s="4">
        <v>76.927017641001726</v>
      </c>
      <c r="J53" s="4">
        <v>21.452185368702882</v>
      </c>
      <c r="K53" s="4">
        <v>65.716427913538496</v>
      </c>
      <c r="L53" s="212">
        <v>-4.5454545021057129</v>
      </c>
      <c r="M53" s="212">
        <v>23.076923370361332</v>
      </c>
      <c r="N53" s="212">
        <v>25</v>
      </c>
      <c r="O53" s="212">
        <v>-21.428571701049801</v>
      </c>
      <c r="P53" s="212">
        <v>0</v>
      </c>
      <c r="Q53" s="212">
        <v>5.1282052993774414</v>
      </c>
    </row>
    <row r="54" spans="1:17" x14ac:dyDescent="0.2">
      <c r="A54" s="1" t="s">
        <v>110</v>
      </c>
      <c r="B54" s="3">
        <v>1327000</v>
      </c>
      <c r="C54" s="1" t="s">
        <v>58</v>
      </c>
      <c r="D54" s="210">
        <v>4.1133513450622559</v>
      </c>
      <c r="E54" s="211">
        <v>5000</v>
      </c>
      <c r="F54" s="4">
        <v>16.07526759259747</v>
      </c>
      <c r="G54" s="4">
        <v>17.526426483687949</v>
      </c>
      <c r="H54" s="4">
        <v>25.036145242692069</v>
      </c>
      <c r="I54" s="4">
        <v>50.207160342717259</v>
      </c>
      <c r="J54" s="4">
        <v>23.2163786979918</v>
      </c>
      <c r="K54" s="4">
        <v>15.34476157802643</v>
      </c>
      <c r="L54" s="212">
        <v>59.090908050537109</v>
      </c>
      <c r="M54" s="212">
        <v>46.153846740722663</v>
      </c>
      <c r="N54" s="212">
        <v>75</v>
      </c>
      <c r="O54" s="212">
        <v>78.571426391601562</v>
      </c>
      <c r="P54" s="212">
        <v>25</v>
      </c>
      <c r="Q54" s="212">
        <v>56.410255432128913</v>
      </c>
    </row>
    <row r="55" spans="1:17" x14ac:dyDescent="0.2">
      <c r="A55" s="1" t="s">
        <v>111</v>
      </c>
      <c r="B55" s="3">
        <v>1160000</v>
      </c>
      <c r="C55" s="1" t="s">
        <v>60</v>
      </c>
      <c r="D55" s="210">
        <v>3.6043319702148442</v>
      </c>
      <c r="E55" s="211">
        <v>4000</v>
      </c>
      <c r="F55" s="4">
        <v>71.280155733583015</v>
      </c>
      <c r="G55" s="4">
        <v>52.111042508336602</v>
      </c>
      <c r="H55" s="4">
        <v>38.683671188888887</v>
      </c>
      <c r="I55" s="4">
        <v>70.956548347613221</v>
      </c>
      <c r="J55" s="4">
        <v>3.750631234066919</v>
      </c>
      <c r="K55" s="4">
        <v>59.382741358545807</v>
      </c>
      <c r="L55" s="212">
        <v>27.27272796630859</v>
      </c>
      <c r="M55" s="212">
        <v>38.461540222167969</v>
      </c>
      <c r="N55" s="212">
        <v>50</v>
      </c>
      <c r="O55" s="212">
        <v>57.142856597900391</v>
      </c>
      <c r="P55" s="212">
        <v>0</v>
      </c>
      <c r="Q55" s="212">
        <v>35.897434234619141</v>
      </c>
    </row>
    <row r="56" spans="1:17" x14ac:dyDescent="0.2">
      <c r="A56" s="1" t="s">
        <v>112</v>
      </c>
      <c r="B56" s="3">
        <v>114964000</v>
      </c>
      <c r="C56" s="1" t="s">
        <v>60</v>
      </c>
      <c r="D56" s="210">
        <v>6.3195614814758301</v>
      </c>
      <c r="E56" s="211">
        <v>727000</v>
      </c>
      <c r="F56" s="4">
        <v>53.657061466015193</v>
      </c>
      <c r="G56" s="4">
        <v>58.94671357080847</v>
      </c>
      <c r="H56" s="4">
        <v>41.162817913667809</v>
      </c>
      <c r="I56" s="4">
        <v>79.059424724602209</v>
      </c>
      <c r="J56" s="4">
        <v>70.017937201584687</v>
      </c>
      <c r="K56" s="4">
        <v>67.225118240755791</v>
      </c>
      <c r="L56" s="212">
        <v>40.909091949462891</v>
      </c>
      <c r="M56" s="212">
        <v>53.846153259277337</v>
      </c>
      <c r="N56" s="212">
        <v>50</v>
      </c>
      <c r="O56" s="212">
        <v>57.142856597900391</v>
      </c>
      <c r="P56" s="212">
        <v>0</v>
      </c>
      <c r="Q56" s="212">
        <v>44.871795654296882</v>
      </c>
    </row>
    <row r="57" spans="1:17" x14ac:dyDescent="0.2">
      <c r="A57" s="1" t="s">
        <v>113</v>
      </c>
      <c r="B57" s="3">
        <v>896000</v>
      </c>
      <c r="C57" s="1" t="s">
        <v>56</v>
      </c>
      <c r="D57" s="210"/>
      <c r="E57" s="211"/>
      <c r="F57" s="4"/>
      <c r="G57" s="4"/>
      <c r="H57" s="4"/>
      <c r="I57" s="4"/>
      <c r="J57" s="4"/>
      <c r="K57" s="4"/>
      <c r="L57" s="212">
        <v>50</v>
      </c>
      <c r="M57" s="212">
        <v>50</v>
      </c>
      <c r="N57" s="212">
        <v>37.5</v>
      </c>
      <c r="O57" s="212">
        <v>64.285713195800781</v>
      </c>
      <c r="P57" s="212">
        <v>0</v>
      </c>
      <c r="Q57" s="212">
        <v>46.153846740722663</v>
      </c>
    </row>
    <row r="58" spans="1:17" x14ac:dyDescent="0.2">
      <c r="A58" s="1" t="s">
        <v>114</v>
      </c>
      <c r="B58" s="3">
        <v>5541000</v>
      </c>
      <c r="C58" s="1" t="s">
        <v>58</v>
      </c>
      <c r="D58" s="210">
        <v>1.4125709533691411</v>
      </c>
      <c r="E58" s="211">
        <v>8000</v>
      </c>
      <c r="F58" s="4">
        <v>11.884506320423601</v>
      </c>
      <c r="G58" s="4">
        <v>21.00941878932797</v>
      </c>
      <c r="H58" s="4">
        <v>11.682643842686989</v>
      </c>
      <c r="I58" s="4">
        <v>24.318319053447571</v>
      </c>
      <c r="J58" s="4">
        <v>21.550609524799729</v>
      </c>
      <c r="K58" s="4">
        <v>5.416905107345813</v>
      </c>
      <c r="L58" s="212">
        <v>54.545455932617188</v>
      </c>
      <c r="M58" s="212">
        <v>61.538459777832031</v>
      </c>
      <c r="N58" s="212">
        <v>87.5</v>
      </c>
      <c r="O58" s="212">
        <v>71.428573608398438</v>
      </c>
      <c r="P58" s="212">
        <v>25</v>
      </c>
      <c r="Q58" s="212">
        <v>60.25640869140625</v>
      </c>
    </row>
    <row r="59" spans="1:17" x14ac:dyDescent="0.2">
      <c r="A59" s="1" t="s">
        <v>115</v>
      </c>
      <c r="B59" s="3">
        <v>65274000</v>
      </c>
      <c r="C59" s="1" t="s">
        <v>58</v>
      </c>
      <c r="D59" s="210">
        <v>2.0612716674804692</v>
      </c>
      <c r="E59" s="211">
        <v>135000</v>
      </c>
      <c r="F59" s="4">
        <v>10.50455874436142</v>
      </c>
      <c r="G59" s="4">
        <v>20.567167620791839</v>
      </c>
      <c r="H59" s="4">
        <v>28.08570021125691</v>
      </c>
      <c r="I59" s="4">
        <v>32.968849449204413</v>
      </c>
      <c r="J59" s="4">
        <v>37.643382316483127</v>
      </c>
      <c r="K59" s="4">
        <v>13.252623846768859</v>
      </c>
      <c r="L59" s="212">
        <v>40.909091949462891</v>
      </c>
      <c r="M59" s="212">
        <v>80.769233703613281</v>
      </c>
      <c r="N59" s="212">
        <v>87.5</v>
      </c>
      <c r="O59" s="212">
        <v>57.142856597900391</v>
      </c>
      <c r="P59" s="212">
        <v>37.5</v>
      </c>
      <c r="Q59" s="212">
        <v>61.538459777832031</v>
      </c>
    </row>
    <row r="60" spans="1:17" x14ac:dyDescent="0.2">
      <c r="A60" s="1" t="s">
        <v>116</v>
      </c>
      <c r="B60" s="3">
        <v>2226000</v>
      </c>
      <c r="C60" s="1" t="s">
        <v>60</v>
      </c>
      <c r="D60" s="210">
        <v>7.6091694831848136</v>
      </c>
      <c r="E60" s="211">
        <v>17000</v>
      </c>
      <c r="F60" s="4">
        <v>61.561535272974638</v>
      </c>
      <c r="G60" s="4">
        <v>51.807547741739263</v>
      </c>
      <c r="H60" s="4">
        <v>50.574947238549797</v>
      </c>
      <c r="I60" s="4">
        <v>69.381272949816406</v>
      </c>
      <c r="J60" s="4">
        <v>15.877888825161181</v>
      </c>
      <c r="K60" s="4">
        <v>58.984365840097148</v>
      </c>
      <c r="L60" s="212">
        <v>27.27272796630859</v>
      </c>
      <c r="M60" s="212">
        <v>30.769229888916019</v>
      </c>
      <c r="N60" s="212">
        <v>25</v>
      </c>
      <c r="O60" s="212">
        <v>21.428571701049801</v>
      </c>
      <c r="P60" s="212">
        <v>0</v>
      </c>
      <c r="Q60" s="212">
        <v>24.358974456787109</v>
      </c>
    </row>
    <row r="61" spans="1:17" x14ac:dyDescent="0.2">
      <c r="A61" s="1" t="s">
        <v>117</v>
      </c>
      <c r="B61" s="3">
        <v>2417000</v>
      </c>
      <c r="C61" s="1" t="s">
        <v>60</v>
      </c>
      <c r="D61" s="210">
        <v>6.5460033416748047</v>
      </c>
      <c r="E61" s="211">
        <v>16000</v>
      </c>
      <c r="F61" s="4">
        <v>65.437064737011255</v>
      </c>
      <c r="G61" s="4">
        <v>51.08239086352804</v>
      </c>
      <c r="H61" s="4">
        <v>40.70707715555556</v>
      </c>
      <c r="I61" s="4">
        <v>65.181456548347612</v>
      </c>
      <c r="J61" s="4">
        <v>15.91187815417463</v>
      </c>
      <c r="K61" s="4">
        <v>57.548796697032287</v>
      </c>
      <c r="L61" s="212">
        <v>22.72727203369141</v>
      </c>
      <c r="M61" s="212">
        <v>57.692306518554688</v>
      </c>
      <c r="N61" s="212">
        <v>25</v>
      </c>
      <c r="O61" s="212">
        <v>42.857143402099609</v>
      </c>
      <c r="P61" s="212">
        <v>0</v>
      </c>
      <c r="Q61" s="212">
        <v>35.897434234619141</v>
      </c>
    </row>
    <row r="62" spans="1:17" x14ac:dyDescent="0.2">
      <c r="A62" s="1" t="s">
        <v>118</v>
      </c>
      <c r="B62" s="3">
        <v>3989000</v>
      </c>
      <c r="C62" s="1" t="s">
        <v>58</v>
      </c>
      <c r="D62" s="210">
        <v>7.7936620712280273</v>
      </c>
      <c r="E62" s="211">
        <v>31000</v>
      </c>
      <c r="F62" s="4">
        <v>39.722817165672552</v>
      </c>
      <c r="G62" s="4">
        <v>27.328853937466089</v>
      </c>
      <c r="H62" s="4">
        <v>34.210265334818523</v>
      </c>
      <c r="I62" s="4">
        <v>68.462015503875975</v>
      </c>
      <c r="J62" s="4">
        <v>28.742749956726101</v>
      </c>
      <c r="K62" s="4">
        <v>37.896717351198248</v>
      </c>
      <c r="L62" s="212">
        <v>68.181816101074219</v>
      </c>
      <c r="M62" s="212">
        <v>65.384613037109375</v>
      </c>
      <c r="N62" s="212">
        <v>75</v>
      </c>
      <c r="O62" s="212">
        <v>71.428573608398438</v>
      </c>
      <c r="P62" s="212">
        <v>0</v>
      </c>
      <c r="Q62" s="212">
        <v>61.538459777832031</v>
      </c>
    </row>
    <row r="63" spans="1:17" x14ac:dyDescent="0.2">
      <c r="A63" s="1" t="s">
        <v>119</v>
      </c>
      <c r="B63" s="3">
        <v>83784000</v>
      </c>
      <c r="C63" s="1" t="s">
        <v>58</v>
      </c>
      <c r="D63" s="210">
        <v>0.56499791145324707</v>
      </c>
      <c r="E63" s="211">
        <v>47000</v>
      </c>
      <c r="F63" s="4">
        <v>12.802682377460631</v>
      </c>
      <c r="G63" s="4">
        <v>21.526309138801579</v>
      </c>
      <c r="H63" s="4">
        <v>25.457400019870001</v>
      </c>
      <c r="I63" s="4">
        <v>18.392105263157891</v>
      </c>
      <c r="J63" s="4">
        <v>35.441776600538091</v>
      </c>
      <c r="K63" s="4">
        <v>10.65647740958336</v>
      </c>
      <c r="L63" s="212">
        <v>50</v>
      </c>
      <c r="M63" s="212">
        <v>80.769233703613281</v>
      </c>
      <c r="N63" s="212">
        <v>62.5</v>
      </c>
      <c r="O63" s="212">
        <v>57.142856597900391</v>
      </c>
      <c r="P63" s="212">
        <v>37.5</v>
      </c>
      <c r="Q63" s="212">
        <v>61.538459777832031</v>
      </c>
    </row>
    <row r="64" spans="1:17" x14ac:dyDescent="0.2">
      <c r="A64" s="1" t="s">
        <v>120</v>
      </c>
      <c r="B64" s="3">
        <v>31073000</v>
      </c>
      <c r="C64" s="1" t="s">
        <v>60</v>
      </c>
      <c r="D64" s="210">
        <v>2.9325580596923828</v>
      </c>
      <c r="E64" s="211">
        <v>91000</v>
      </c>
      <c r="F64" s="4">
        <v>42.568103823101573</v>
      </c>
      <c r="G64" s="4">
        <v>43.870815161877061</v>
      </c>
      <c r="H64" s="4">
        <v>46.663254020723457</v>
      </c>
      <c r="I64" s="4">
        <v>62.033659730722157</v>
      </c>
      <c r="J64" s="4">
        <v>21.33235155660341</v>
      </c>
      <c r="K64" s="4">
        <v>45.058155466760013</v>
      </c>
      <c r="L64" s="212">
        <v>45.454544067382812</v>
      </c>
      <c r="M64" s="212">
        <v>53.846153259277337</v>
      </c>
      <c r="N64" s="212">
        <v>62.5</v>
      </c>
      <c r="O64" s="212">
        <v>35.714286804199219</v>
      </c>
      <c r="P64" s="212">
        <v>12.5</v>
      </c>
      <c r="Q64" s="212">
        <v>44.871795654296882</v>
      </c>
    </row>
    <row r="65" spans="1:17" x14ac:dyDescent="0.2">
      <c r="A65" s="1" t="s">
        <v>121</v>
      </c>
      <c r="B65" s="3">
        <v>10423000</v>
      </c>
      <c r="C65" s="1" t="s">
        <v>58</v>
      </c>
      <c r="D65" s="210">
        <v>6.3680648803710938</v>
      </c>
      <c r="E65" s="211">
        <v>66000</v>
      </c>
      <c r="F65" s="4">
        <v>17.262917421867659</v>
      </c>
      <c r="G65" s="4">
        <v>22.274451163335719</v>
      </c>
      <c r="H65" s="4">
        <v>31.64321098308918</v>
      </c>
      <c r="I65" s="4">
        <v>51.658710730314162</v>
      </c>
      <c r="J65" s="4">
        <v>31.20256565292679</v>
      </c>
      <c r="K65" s="4">
        <v>20.89470876680199</v>
      </c>
      <c r="L65" s="212">
        <v>68.181816101074219</v>
      </c>
      <c r="M65" s="212">
        <v>61.538459777832031</v>
      </c>
      <c r="N65" s="212">
        <v>75</v>
      </c>
      <c r="O65" s="212">
        <v>64.285713195800781</v>
      </c>
      <c r="P65" s="212">
        <v>25</v>
      </c>
      <c r="Q65" s="212">
        <v>61.538459777832031</v>
      </c>
    </row>
    <row r="66" spans="1:17" x14ac:dyDescent="0.2">
      <c r="A66" s="1" t="s">
        <v>122</v>
      </c>
      <c r="B66" s="3">
        <v>17916000</v>
      </c>
      <c r="C66" s="1" t="s">
        <v>63</v>
      </c>
      <c r="D66" s="210">
        <v>7.8207359313964844</v>
      </c>
      <c r="E66" s="211">
        <v>140000</v>
      </c>
      <c r="F66" s="4">
        <v>54.126959951751772</v>
      </c>
      <c r="G66" s="4">
        <v>41.740035231102453</v>
      </c>
      <c r="H66" s="4">
        <v>67.797444852327487</v>
      </c>
      <c r="I66" s="4">
        <v>65.303855569155445</v>
      </c>
      <c r="J66" s="4">
        <v>28.572914469512909</v>
      </c>
      <c r="K66" s="4">
        <v>57.35570497341147</v>
      </c>
      <c r="L66" s="212">
        <v>59.090908050537109</v>
      </c>
      <c r="M66" s="212">
        <v>50</v>
      </c>
      <c r="N66" s="212">
        <v>62.5</v>
      </c>
      <c r="O66" s="212">
        <v>42.857143402099609</v>
      </c>
      <c r="P66" s="212">
        <v>0</v>
      </c>
      <c r="Q66" s="212">
        <v>47.435897827148438</v>
      </c>
    </row>
    <row r="67" spans="1:17" x14ac:dyDescent="0.2">
      <c r="A67" s="1" t="s">
        <v>123</v>
      </c>
      <c r="B67" s="3">
        <v>13133000</v>
      </c>
      <c r="C67" s="1" t="s">
        <v>60</v>
      </c>
      <c r="D67" s="210">
        <v>4.0234532356262207</v>
      </c>
      <c r="E67" s="211">
        <v>53000</v>
      </c>
      <c r="F67" s="4">
        <v>74.936330166915099</v>
      </c>
      <c r="G67" s="4">
        <v>45.517057032622368</v>
      </c>
      <c r="H67" s="4">
        <v>50.363576855570471</v>
      </c>
      <c r="I67" s="4">
        <v>73.597613219094256</v>
      </c>
      <c r="J67" s="4">
        <v>20.77666377711456</v>
      </c>
      <c r="K67" s="4">
        <v>65.577113728441091</v>
      </c>
      <c r="L67" s="212">
        <v>36.363636016845703</v>
      </c>
      <c r="M67" s="212">
        <v>50</v>
      </c>
      <c r="N67" s="212">
        <v>37.5</v>
      </c>
      <c r="O67" s="212">
        <v>28.571428298950199</v>
      </c>
      <c r="P67" s="212">
        <v>0</v>
      </c>
      <c r="Q67" s="212">
        <v>35.897434234619141</v>
      </c>
    </row>
    <row r="68" spans="1:17" x14ac:dyDescent="0.2">
      <c r="A68" s="1" t="s">
        <v>124</v>
      </c>
      <c r="B68" s="3">
        <v>1968000</v>
      </c>
      <c r="C68" s="1" t="s">
        <v>60</v>
      </c>
      <c r="D68" s="210">
        <v>4.4955711364746094</v>
      </c>
      <c r="E68" s="211">
        <v>9000</v>
      </c>
      <c r="F68" s="4">
        <v>82.872370612822422</v>
      </c>
      <c r="G68" s="4">
        <v>75.40325553389134</v>
      </c>
      <c r="H68" s="4">
        <v>62.975000000000001</v>
      </c>
      <c r="I68" s="4">
        <v>70.216023343241815</v>
      </c>
      <c r="J68" s="4">
        <v>11.04438866183143</v>
      </c>
      <c r="K68" s="4">
        <v>80.057580710904404</v>
      </c>
      <c r="L68" s="212">
        <v>31.818181991577148</v>
      </c>
      <c r="M68" s="212">
        <v>34.615383148193359</v>
      </c>
      <c r="N68" s="212">
        <v>25</v>
      </c>
      <c r="O68" s="212">
        <v>57.142856597900391</v>
      </c>
      <c r="P68" s="212">
        <v>0</v>
      </c>
      <c r="Q68" s="212">
        <v>33.333332061767578</v>
      </c>
    </row>
    <row r="69" spans="1:17" x14ac:dyDescent="0.2">
      <c r="A69" s="1" t="s">
        <v>125</v>
      </c>
      <c r="B69" s="3">
        <v>787000</v>
      </c>
      <c r="C69" s="1" t="s">
        <v>63</v>
      </c>
      <c r="D69" s="210">
        <v>4.188868522644043</v>
      </c>
      <c r="E69" s="211">
        <v>3000</v>
      </c>
      <c r="F69" s="4">
        <v>45.377372073621373</v>
      </c>
      <c r="G69" s="4">
        <v>23.70765995891794</v>
      </c>
      <c r="H69" s="4">
        <v>61.292408765731601</v>
      </c>
      <c r="I69" s="4">
        <v>61.328125546424197</v>
      </c>
      <c r="J69" s="4">
        <v>9.961719824818184</v>
      </c>
      <c r="K69" s="4">
        <v>40.974567822690737</v>
      </c>
      <c r="L69" s="212">
        <v>50</v>
      </c>
      <c r="M69" s="212">
        <v>65.384613037109375</v>
      </c>
      <c r="N69" s="212">
        <v>62.5</v>
      </c>
      <c r="O69" s="212">
        <v>50</v>
      </c>
      <c r="P69" s="212">
        <v>0</v>
      </c>
      <c r="Q69" s="212">
        <v>51.282051086425781</v>
      </c>
    </row>
    <row r="70" spans="1:17" x14ac:dyDescent="0.2">
      <c r="A70" s="1" t="s">
        <v>126</v>
      </c>
      <c r="B70" s="3">
        <v>11403000</v>
      </c>
      <c r="C70" s="1" t="s">
        <v>63</v>
      </c>
      <c r="D70" s="210">
        <v>8.2179908752441406</v>
      </c>
      <c r="E70" s="211">
        <v>94000</v>
      </c>
      <c r="F70" s="4">
        <v>62.277209493733388</v>
      </c>
      <c r="G70" s="4">
        <v>58.408574898215612</v>
      </c>
      <c r="H70" s="4">
        <v>54.41757049581706</v>
      </c>
      <c r="I70" s="4">
        <v>76.08720930232559</v>
      </c>
      <c r="J70" s="4">
        <v>29.30029624593179</v>
      </c>
      <c r="K70" s="4">
        <v>66.381342615560868</v>
      </c>
      <c r="L70" s="212">
        <v>40.909091949462891</v>
      </c>
      <c r="M70" s="212">
        <v>38.461540222167969</v>
      </c>
      <c r="N70" s="212">
        <v>37.5</v>
      </c>
      <c r="O70" s="212">
        <v>50</v>
      </c>
      <c r="P70" s="212">
        <v>0</v>
      </c>
      <c r="Q70" s="212">
        <v>37.179485321044922</v>
      </c>
    </row>
    <row r="71" spans="1:17" x14ac:dyDescent="0.2">
      <c r="A71" s="1" t="s">
        <v>127</v>
      </c>
      <c r="B71" s="3">
        <v>9905000</v>
      </c>
      <c r="C71" s="1" t="s">
        <v>63</v>
      </c>
      <c r="D71" s="210">
        <v>6.95623779296875</v>
      </c>
      <c r="E71" s="211">
        <v>69000</v>
      </c>
      <c r="F71" s="4">
        <v>65.505975037644106</v>
      </c>
      <c r="G71" s="4">
        <v>41.49074126129392</v>
      </c>
      <c r="H71" s="4">
        <v>65.661516831795254</v>
      </c>
      <c r="I71" s="4">
        <v>57.826682986536099</v>
      </c>
      <c r="J71" s="4">
        <v>33.392748954335907</v>
      </c>
      <c r="K71" s="4">
        <v>61.989130399763198</v>
      </c>
      <c r="L71" s="212">
        <v>45.454544067382812</v>
      </c>
      <c r="M71" s="212">
        <v>53.846153259277337</v>
      </c>
      <c r="N71" s="212">
        <v>50</v>
      </c>
      <c r="O71" s="212">
        <v>64.285713195800781</v>
      </c>
      <c r="P71" s="212">
        <v>0</v>
      </c>
      <c r="Q71" s="212">
        <v>47.435897827148438</v>
      </c>
    </row>
    <row r="72" spans="1:17" x14ac:dyDescent="0.2">
      <c r="A72" s="1" t="s">
        <v>128</v>
      </c>
      <c r="B72" s="3">
        <v>7497000</v>
      </c>
      <c r="C72" s="1" t="s">
        <v>56</v>
      </c>
      <c r="D72" s="210">
        <v>2.762860774993896</v>
      </c>
      <c r="E72" s="211">
        <v>21000</v>
      </c>
      <c r="F72" s="4">
        <v>40.018046145561883</v>
      </c>
      <c r="G72" s="4">
        <v>20.240956092391169</v>
      </c>
      <c r="H72" s="4">
        <v>18.735960800708</v>
      </c>
      <c r="I72" s="4">
        <v>63.381578947368418</v>
      </c>
      <c r="J72" s="4">
        <v>13.974111481440721</v>
      </c>
      <c r="K72" s="4">
        <v>28.2149097296573</v>
      </c>
      <c r="L72" s="212">
        <v>27.27272796630859</v>
      </c>
      <c r="M72" s="212">
        <v>34.615383148193359</v>
      </c>
      <c r="N72" s="212">
        <v>37.5</v>
      </c>
      <c r="O72" s="212">
        <v>50</v>
      </c>
      <c r="P72" s="212">
        <v>0</v>
      </c>
      <c r="Q72" s="212">
        <v>32.051280975341797</v>
      </c>
    </row>
    <row r="73" spans="1:17" x14ac:dyDescent="0.2">
      <c r="A73" s="1" t="s">
        <v>129</v>
      </c>
      <c r="B73" s="3">
        <v>9660000</v>
      </c>
      <c r="C73" s="1" t="s">
        <v>58</v>
      </c>
      <c r="D73" s="210">
        <v>6.5651717185974121</v>
      </c>
      <c r="E73" s="211">
        <v>63000</v>
      </c>
      <c r="F73" s="4">
        <v>20.02203909100847</v>
      </c>
      <c r="G73" s="4">
        <v>19.7111035900042</v>
      </c>
      <c r="H73" s="4">
        <v>28.896139604744459</v>
      </c>
      <c r="I73" s="4">
        <v>59.482088943288453</v>
      </c>
      <c r="J73" s="4">
        <v>12.22191303802604</v>
      </c>
      <c r="K73" s="4">
        <v>18.922115309036521</v>
      </c>
      <c r="L73" s="212">
        <v>50</v>
      </c>
      <c r="M73" s="212">
        <v>57.692306518554688</v>
      </c>
      <c r="N73" s="212">
        <v>62.5</v>
      </c>
      <c r="O73" s="212">
        <v>71.428573608398438</v>
      </c>
      <c r="P73" s="212">
        <v>25</v>
      </c>
      <c r="Q73" s="212">
        <v>55.128204345703132</v>
      </c>
    </row>
    <row r="74" spans="1:17" x14ac:dyDescent="0.2">
      <c r="A74" s="1" t="s">
        <v>130</v>
      </c>
      <c r="B74" s="3">
        <v>341000</v>
      </c>
      <c r="C74" s="1" t="s">
        <v>58</v>
      </c>
      <c r="D74" s="210"/>
      <c r="E74" s="211"/>
      <c r="F74" s="4"/>
      <c r="G74" s="4"/>
      <c r="H74" s="4"/>
      <c r="I74" s="4"/>
      <c r="J74" s="4"/>
      <c r="K74" s="4"/>
      <c r="L74" s="212">
        <v>54.545455932617188</v>
      </c>
      <c r="M74" s="212">
        <v>50</v>
      </c>
      <c r="N74" s="212">
        <v>37.5</v>
      </c>
      <c r="O74" s="212">
        <v>50</v>
      </c>
      <c r="P74" s="212">
        <v>25</v>
      </c>
      <c r="Q74" s="212">
        <v>47.435897827148438</v>
      </c>
    </row>
    <row r="75" spans="1:17" x14ac:dyDescent="0.2">
      <c r="A75" s="1" t="s">
        <v>131</v>
      </c>
      <c r="B75" s="3">
        <v>1380004000</v>
      </c>
      <c r="C75" s="1" t="s">
        <v>56</v>
      </c>
      <c r="D75" s="210">
        <v>8.0072460174560547</v>
      </c>
      <c r="E75" s="211">
        <v>11050000</v>
      </c>
      <c r="F75" s="4">
        <v>45.573541236739331</v>
      </c>
      <c r="G75" s="4">
        <v>47.990555046749357</v>
      </c>
      <c r="H75" s="4">
        <v>40.237963406791167</v>
      </c>
      <c r="I75" s="4">
        <v>55.272643818849453</v>
      </c>
      <c r="J75" s="4">
        <v>79.7398363224371</v>
      </c>
      <c r="K75" s="4">
        <v>55.980109461348697</v>
      </c>
      <c r="L75" s="212">
        <v>36.363636016845703</v>
      </c>
      <c r="M75" s="212">
        <v>57.692306518554688</v>
      </c>
      <c r="N75" s="212">
        <v>75</v>
      </c>
      <c r="O75" s="212">
        <v>50</v>
      </c>
      <c r="P75" s="212">
        <v>0</v>
      </c>
      <c r="Q75" s="212">
        <v>46.153846740722663</v>
      </c>
    </row>
    <row r="76" spans="1:17" x14ac:dyDescent="0.2">
      <c r="A76" s="1" t="s">
        <v>132</v>
      </c>
      <c r="B76" s="3">
        <v>273524000</v>
      </c>
      <c r="C76" s="1" t="s">
        <v>56</v>
      </c>
      <c r="D76" s="210">
        <v>6.7028322219848633</v>
      </c>
      <c r="E76" s="211">
        <v>1833000</v>
      </c>
      <c r="F76" s="4">
        <v>34.545643658058097</v>
      </c>
      <c r="G76" s="4">
        <v>48.319210931428643</v>
      </c>
      <c r="H76" s="4">
        <v>45.753825791796871</v>
      </c>
      <c r="I76" s="4">
        <v>77.129314565483469</v>
      </c>
      <c r="J76" s="4">
        <v>38.856672018751993</v>
      </c>
      <c r="K76" s="4">
        <v>48.632538013834832</v>
      </c>
      <c r="L76" s="212">
        <v>45.454544067382812</v>
      </c>
      <c r="M76" s="212">
        <v>65.384613037109375</v>
      </c>
      <c r="N76" s="212">
        <v>50</v>
      </c>
      <c r="O76" s="212">
        <v>57.142856597900391</v>
      </c>
      <c r="P76" s="212">
        <v>0</v>
      </c>
      <c r="Q76" s="212">
        <v>50</v>
      </c>
    </row>
    <row r="77" spans="1:17" x14ac:dyDescent="0.2">
      <c r="A77" s="1" t="s">
        <v>133</v>
      </c>
      <c r="B77" s="3">
        <v>83993000</v>
      </c>
      <c r="C77" s="1" t="s">
        <v>56</v>
      </c>
      <c r="D77" s="210">
        <v>7.1043071746826172</v>
      </c>
      <c r="E77" s="211">
        <v>597000</v>
      </c>
      <c r="F77" s="4">
        <v>79.86663904720065</v>
      </c>
      <c r="G77" s="4">
        <v>34.646116500632012</v>
      </c>
      <c r="H77" s="4">
        <v>44.552918034948718</v>
      </c>
      <c r="I77" s="4">
        <v>81.513525091799252</v>
      </c>
      <c r="J77" s="4">
        <v>40.208609130324341</v>
      </c>
      <c r="K77" s="4">
        <v>68.456130635733913</v>
      </c>
      <c r="L77" s="212">
        <v>-4.5454545021057129</v>
      </c>
      <c r="M77" s="212">
        <v>19.230770111083981</v>
      </c>
      <c r="N77" s="212">
        <v>25</v>
      </c>
      <c r="O77" s="212">
        <v>0</v>
      </c>
      <c r="P77" s="212">
        <v>0</v>
      </c>
      <c r="Q77" s="212">
        <v>7.6923074722290039</v>
      </c>
    </row>
    <row r="78" spans="1:17" x14ac:dyDescent="0.2">
      <c r="A78" s="1" t="s">
        <v>134</v>
      </c>
      <c r="B78" s="3">
        <v>40223000</v>
      </c>
      <c r="C78" s="1" t="s">
        <v>71</v>
      </c>
      <c r="D78" s="210">
        <v>5.4922622673397301</v>
      </c>
      <c r="E78" s="211">
        <v>221000</v>
      </c>
      <c r="F78" s="4">
        <v>77.809019065930897</v>
      </c>
      <c r="G78" s="4">
        <v>44.395246957716118</v>
      </c>
      <c r="H78" s="4">
        <v>62.528345743815102</v>
      </c>
      <c r="I78" s="4">
        <v>78.45726234190127</v>
      </c>
      <c r="J78" s="4">
        <v>83.41334450357374</v>
      </c>
      <c r="K78" s="4">
        <v>82.305408125275846</v>
      </c>
      <c r="L78" s="212">
        <v>40.909091949462891</v>
      </c>
      <c r="M78" s="212">
        <v>38.461540222167969</v>
      </c>
      <c r="N78" s="212">
        <v>37.5</v>
      </c>
      <c r="O78" s="212">
        <v>28.571428298950199</v>
      </c>
      <c r="P78" s="212">
        <v>0</v>
      </c>
      <c r="Q78" s="212">
        <v>33.333332061767578</v>
      </c>
    </row>
    <row r="79" spans="1:17" x14ac:dyDescent="0.2">
      <c r="A79" s="1" t="s">
        <v>135</v>
      </c>
      <c r="B79" s="3">
        <v>4938000</v>
      </c>
      <c r="C79" s="1" t="s">
        <v>58</v>
      </c>
      <c r="D79" s="210">
        <v>1.1019912958145139</v>
      </c>
      <c r="E79" s="211">
        <v>5000</v>
      </c>
      <c r="F79" s="4">
        <v>13.768360767254361</v>
      </c>
      <c r="G79" s="4">
        <v>24.787478646244359</v>
      </c>
      <c r="H79" s="4">
        <v>27.228769715808099</v>
      </c>
      <c r="I79" s="4">
        <v>18.321144430844559</v>
      </c>
      <c r="J79" s="4">
        <v>17.765294998667109</v>
      </c>
      <c r="K79" s="4">
        <v>9.3339117836903256</v>
      </c>
      <c r="L79" s="212">
        <v>59.090908050537109</v>
      </c>
      <c r="M79" s="212">
        <v>69.230766296386719</v>
      </c>
      <c r="N79" s="212">
        <v>87.5</v>
      </c>
      <c r="O79" s="212">
        <v>64.285713195800781</v>
      </c>
      <c r="P79" s="212">
        <v>25</v>
      </c>
      <c r="Q79" s="212">
        <v>62.820514678955078</v>
      </c>
    </row>
    <row r="80" spans="1:17" x14ac:dyDescent="0.2">
      <c r="A80" s="1" t="s">
        <v>136</v>
      </c>
      <c r="B80" s="3">
        <v>8656000</v>
      </c>
      <c r="C80" s="1" t="s">
        <v>58</v>
      </c>
      <c r="D80" s="210">
        <v>3.792859554290771</v>
      </c>
      <c r="E80" s="211">
        <v>33000</v>
      </c>
      <c r="F80" s="4">
        <v>45.992680950730637</v>
      </c>
      <c r="G80" s="4">
        <v>31.980690312217021</v>
      </c>
      <c r="H80" s="4">
        <v>28.465317725459808</v>
      </c>
      <c r="I80" s="4">
        <v>44.211291309669519</v>
      </c>
      <c r="J80" s="4">
        <v>24.519134382573569</v>
      </c>
      <c r="K80" s="4">
        <v>35.433038121066787</v>
      </c>
      <c r="L80" s="212">
        <v>40.909091949462891</v>
      </c>
      <c r="M80" s="212">
        <v>50</v>
      </c>
      <c r="N80" s="212">
        <v>62.5</v>
      </c>
      <c r="O80" s="212">
        <v>57.142856597900391</v>
      </c>
      <c r="P80" s="212">
        <v>0</v>
      </c>
      <c r="Q80" s="212">
        <v>44.871795654296882</v>
      </c>
    </row>
    <row r="81" spans="1:17" x14ac:dyDescent="0.2">
      <c r="A81" s="1" t="s">
        <v>137</v>
      </c>
      <c r="B81" s="3">
        <v>60462000</v>
      </c>
      <c r="C81" s="1" t="s">
        <v>58</v>
      </c>
      <c r="D81" s="210">
        <v>3.26297926902771</v>
      </c>
      <c r="E81" s="211">
        <v>197000</v>
      </c>
      <c r="F81" s="4">
        <v>22.08266688519975</v>
      </c>
      <c r="G81" s="4">
        <v>23.801837667590039</v>
      </c>
      <c r="H81" s="4">
        <v>38.013563965881353</v>
      </c>
      <c r="I81" s="4">
        <v>38.832231742146057</v>
      </c>
      <c r="J81" s="4">
        <v>25.89077412505026</v>
      </c>
      <c r="K81" s="4">
        <v>21.698340778454121</v>
      </c>
      <c r="L81" s="212">
        <v>50</v>
      </c>
      <c r="M81" s="212">
        <v>65.384613037109375</v>
      </c>
      <c r="N81" s="212">
        <v>62.5</v>
      </c>
      <c r="O81" s="212">
        <v>78.571426391601562</v>
      </c>
      <c r="P81" s="212">
        <v>25</v>
      </c>
      <c r="Q81" s="212">
        <v>58.974357604980469</v>
      </c>
    </row>
    <row r="82" spans="1:17" x14ac:dyDescent="0.2">
      <c r="A82" s="1" t="s">
        <v>138</v>
      </c>
      <c r="B82" s="3">
        <v>2961000</v>
      </c>
      <c r="C82" s="1" t="s">
        <v>63</v>
      </c>
      <c r="D82" s="210">
        <v>7.2874741554260254</v>
      </c>
      <c r="E82" s="211">
        <v>22000</v>
      </c>
      <c r="F82" s="4">
        <v>39.123957971104588</v>
      </c>
      <c r="G82" s="4">
        <v>37.506304507997029</v>
      </c>
      <c r="H82" s="4">
        <v>79.271247466666665</v>
      </c>
      <c r="I82" s="4">
        <v>52.346542227662177</v>
      </c>
      <c r="J82" s="4">
        <v>12.480384193934359</v>
      </c>
      <c r="K82" s="4">
        <v>45.131666618850304</v>
      </c>
      <c r="L82" s="212">
        <v>40.909091949462891</v>
      </c>
      <c r="M82" s="212">
        <v>61.538459777832031</v>
      </c>
      <c r="N82" s="212">
        <v>87.5</v>
      </c>
      <c r="O82" s="212">
        <v>57.142856597900391</v>
      </c>
      <c r="P82" s="212">
        <v>0</v>
      </c>
      <c r="Q82" s="212">
        <v>51.282051086425781</v>
      </c>
    </row>
    <row r="83" spans="1:17" x14ac:dyDescent="0.2">
      <c r="A83" s="1" t="s">
        <v>139</v>
      </c>
      <c r="B83" s="3">
        <v>126476000</v>
      </c>
      <c r="C83" s="1" t="s">
        <v>56</v>
      </c>
      <c r="D83" s="210">
        <v>1.1408095359802251</v>
      </c>
      <c r="E83" s="211">
        <v>144000</v>
      </c>
      <c r="F83" s="4">
        <v>16.785964741536979</v>
      </c>
      <c r="G83" s="4">
        <v>19.527967530248961</v>
      </c>
      <c r="H83" s="4">
        <v>16.587835088232421</v>
      </c>
      <c r="I83" s="4">
        <v>40.043655650754793</v>
      </c>
      <c r="J83" s="4">
        <v>18.880455372388941</v>
      </c>
      <c r="K83" s="4">
        <v>11.43464895336334</v>
      </c>
      <c r="L83" s="212">
        <v>45.454544067382812</v>
      </c>
      <c r="M83" s="212">
        <v>42.307693481445312</v>
      </c>
      <c r="N83" s="212">
        <v>62.5</v>
      </c>
      <c r="O83" s="212">
        <v>57.142856597900391</v>
      </c>
      <c r="P83" s="212">
        <v>0</v>
      </c>
      <c r="Q83" s="212">
        <v>43.589744567871087</v>
      </c>
    </row>
    <row r="84" spans="1:17" x14ac:dyDescent="0.2">
      <c r="A84" s="1" t="s">
        <v>140</v>
      </c>
      <c r="B84" s="3">
        <v>10203000</v>
      </c>
      <c r="C84" s="1" t="s">
        <v>71</v>
      </c>
      <c r="D84" s="210">
        <v>10.005855967217204</v>
      </c>
      <c r="E84" s="211">
        <v>102000</v>
      </c>
      <c r="F84" s="4">
        <v>50.682045557192801</v>
      </c>
      <c r="G84" s="4">
        <v>38.060568223965213</v>
      </c>
      <c r="H84" s="4">
        <v>34.540294852201342</v>
      </c>
      <c r="I84" s="4">
        <v>79.84073847409222</v>
      </c>
      <c r="J84" s="4">
        <v>27.027409596363469</v>
      </c>
      <c r="K84" s="4">
        <v>49.298158032498151</v>
      </c>
      <c r="L84" s="212">
        <v>50</v>
      </c>
      <c r="M84" s="212">
        <v>53.846153259277337</v>
      </c>
      <c r="N84" s="212">
        <v>50</v>
      </c>
      <c r="O84" s="212">
        <v>50</v>
      </c>
      <c r="P84" s="212">
        <v>0</v>
      </c>
      <c r="Q84" s="212">
        <v>46.153846740722663</v>
      </c>
    </row>
    <row r="85" spans="1:17" x14ac:dyDescent="0.2">
      <c r="A85" s="1" t="s">
        <v>141</v>
      </c>
      <c r="B85" s="3">
        <v>18777000</v>
      </c>
      <c r="C85" s="1" t="s">
        <v>58</v>
      </c>
      <c r="D85" s="210">
        <v>11.06179714202881</v>
      </c>
      <c r="E85" s="211">
        <v>208000</v>
      </c>
      <c r="F85" s="4">
        <v>53.512267418103761</v>
      </c>
      <c r="G85" s="4">
        <v>21.362892851883299</v>
      </c>
      <c r="H85" s="4">
        <v>36.356099000118007</v>
      </c>
      <c r="I85" s="4">
        <v>67.871338229294167</v>
      </c>
      <c r="J85" s="4">
        <v>21.450323297299889</v>
      </c>
      <c r="K85" s="4">
        <v>42.070778001394963</v>
      </c>
      <c r="L85" s="212">
        <v>45.454544067382812</v>
      </c>
      <c r="M85" s="212">
        <v>50</v>
      </c>
      <c r="N85" s="212">
        <v>50</v>
      </c>
      <c r="O85" s="212">
        <v>64.285713195800781</v>
      </c>
      <c r="P85" s="212">
        <v>0</v>
      </c>
      <c r="Q85" s="212">
        <v>46.153846740722663</v>
      </c>
    </row>
    <row r="86" spans="1:17" x14ac:dyDescent="0.2">
      <c r="A86" s="1" t="s">
        <v>142</v>
      </c>
      <c r="B86" s="3">
        <v>53771000</v>
      </c>
      <c r="C86" s="1" t="s">
        <v>60</v>
      </c>
      <c r="D86" s="210">
        <v>5.0034627914428711</v>
      </c>
      <c r="E86" s="211">
        <v>269000</v>
      </c>
      <c r="F86" s="4">
        <v>56.757119741492488</v>
      </c>
      <c r="G86" s="4">
        <v>57.197417858804343</v>
      </c>
      <c r="H86" s="4">
        <v>48.087456097550472</v>
      </c>
      <c r="I86" s="4">
        <v>67.534394124846997</v>
      </c>
      <c r="J86" s="4">
        <v>63.209310822031711</v>
      </c>
      <c r="K86" s="4">
        <v>66.173291843647021</v>
      </c>
      <c r="L86" s="212">
        <v>54.545455932617188</v>
      </c>
      <c r="M86" s="212">
        <v>50</v>
      </c>
      <c r="N86" s="212">
        <v>50</v>
      </c>
      <c r="O86" s="212">
        <v>50</v>
      </c>
      <c r="P86" s="212">
        <v>0</v>
      </c>
      <c r="Q86" s="212">
        <v>46.153846740722663</v>
      </c>
    </row>
    <row r="87" spans="1:17" x14ac:dyDescent="0.2">
      <c r="A87" s="1" t="s">
        <v>143</v>
      </c>
      <c r="B87" s="3">
        <v>0</v>
      </c>
      <c r="C87" s="1" t="s">
        <v>58</v>
      </c>
      <c r="D87" s="210">
        <v>8.0219430923461914</v>
      </c>
      <c r="E87" s="211">
        <v>14000</v>
      </c>
      <c r="F87" s="4">
        <v>57.813724631414999</v>
      </c>
      <c r="G87" s="4">
        <v>26.20391503009791</v>
      </c>
      <c r="H87" s="4">
        <v>34.087734222412102</v>
      </c>
      <c r="I87" s="4">
        <v>62.240208078335371</v>
      </c>
      <c r="J87" s="4">
        <v>1</v>
      </c>
      <c r="K87" s="4">
        <v>40.358520759608943</v>
      </c>
      <c r="L87" s="212">
        <v>59.090908050537109</v>
      </c>
      <c r="M87" s="212">
        <v>50</v>
      </c>
      <c r="N87" s="212">
        <v>50</v>
      </c>
      <c r="O87" s="212">
        <v>35.714286804199219</v>
      </c>
      <c r="P87" s="212">
        <v>0</v>
      </c>
      <c r="Q87" s="212">
        <v>44.594593048095703</v>
      </c>
    </row>
    <row r="88" spans="1:17" x14ac:dyDescent="0.2">
      <c r="A88" s="1" t="s">
        <v>144</v>
      </c>
      <c r="B88" s="3">
        <v>4271000</v>
      </c>
      <c r="C88" s="1" t="s">
        <v>71</v>
      </c>
      <c r="D88" s="210">
        <v>12.959253188009185</v>
      </c>
      <c r="E88" s="211">
        <v>55000</v>
      </c>
      <c r="F88" s="4">
        <v>43.787733221446267</v>
      </c>
      <c r="G88" s="4">
        <v>30.76738767575182</v>
      </c>
      <c r="H88" s="4">
        <v>30.036484928732659</v>
      </c>
      <c r="I88" s="4">
        <v>60.556150550795593</v>
      </c>
      <c r="J88" s="4">
        <v>30.978425102828869</v>
      </c>
      <c r="K88" s="4">
        <v>38.914131497064709</v>
      </c>
      <c r="L88" s="212">
        <v>36.363636016845703</v>
      </c>
      <c r="M88" s="212">
        <v>42.307693481445312</v>
      </c>
      <c r="N88" s="212">
        <v>50</v>
      </c>
      <c r="O88" s="212">
        <v>42.857143402099609</v>
      </c>
      <c r="P88" s="212">
        <v>0</v>
      </c>
      <c r="Q88" s="212">
        <v>37.179485321044922</v>
      </c>
    </row>
    <row r="89" spans="1:17" x14ac:dyDescent="0.2">
      <c r="A89" s="1" t="s">
        <v>145</v>
      </c>
      <c r="B89" s="3">
        <v>6524000</v>
      </c>
      <c r="C89" s="1" t="s">
        <v>58</v>
      </c>
      <c r="D89" s="210">
        <v>8.7255067825317383</v>
      </c>
      <c r="E89" s="211">
        <v>57000</v>
      </c>
      <c r="F89" s="4">
        <v>65.442357128361408</v>
      </c>
      <c r="G89" s="4">
        <v>34.086128369871808</v>
      </c>
      <c r="H89" s="4">
        <v>41.938598918202707</v>
      </c>
      <c r="I89" s="4">
        <v>75.762668298653608</v>
      </c>
      <c r="J89" s="4">
        <v>17.51382909834399</v>
      </c>
      <c r="K89" s="4">
        <v>54.721987225326892</v>
      </c>
      <c r="L89" s="212">
        <v>40.909091949462891</v>
      </c>
      <c r="M89" s="212">
        <v>65.384613037109375</v>
      </c>
      <c r="N89" s="212">
        <v>62.5</v>
      </c>
      <c r="O89" s="212">
        <v>42.857143402099609</v>
      </c>
      <c r="P89" s="212">
        <v>0</v>
      </c>
      <c r="Q89" s="212">
        <v>47.435897827148438</v>
      </c>
    </row>
    <row r="90" spans="1:17" x14ac:dyDescent="0.2">
      <c r="A90" s="1" t="s">
        <v>146</v>
      </c>
      <c r="B90" s="3">
        <v>7276000</v>
      </c>
      <c r="C90" s="1" t="s">
        <v>56</v>
      </c>
      <c r="D90" s="210">
        <v>5.1618075370788574</v>
      </c>
      <c r="E90" s="211">
        <v>38000</v>
      </c>
      <c r="F90" s="4">
        <v>56.983280293182652</v>
      </c>
      <c r="G90" s="4">
        <v>54.655357950759232</v>
      </c>
      <c r="H90" s="4">
        <v>37.843913586368807</v>
      </c>
      <c r="I90" s="4">
        <v>60.459761321909433</v>
      </c>
      <c r="J90" s="4">
        <v>9.7721041226644569</v>
      </c>
      <c r="K90" s="4">
        <v>51.538912245668953</v>
      </c>
      <c r="L90" s="212">
        <v>59.090908050537109</v>
      </c>
      <c r="M90" s="212">
        <v>50</v>
      </c>
      <c r="N90" s="212">
        <v>50</v>
      </c>
      <c r="O90" s="212">
        <v>42.857143402099609</v>
      </c>
      <c r="P90" s="212">
        <v>0</v>
      </c>
      <c r="Q90" s="212">
        <v>46.153846740722663</v>
      </c>
    </row>
    <row r="91" spans="1:17" x14ac:dyDescent="0.2">
      <c r="A91" s="1" t="s">
        <v>147</v>
      </c>
      <c r="B91" s="3">
        <v>1886000</v>
      </c>
      <c r="C91" s="1" t="s">
        <v>58</v>
      </c>
      <c r="D91" s="210">
        <v>3.378555059432983</v>
      </c>
      <c r="E91" s="211">
        <v>6000</v>
      </c>
      <c r="F91" s="4">
        <v>16.087214307918209</v>
      </c>
      <c r="G91" s="4">
        <v>19.85211998024997</v>
      </c>
      <c r="H91" s="4">
        <v>34.319647694734712</v>
      </c>
      <c r="I91" s="4">
        <v>40.794981640146879</v>
      </c>
      <c r="J91" s="4">
        <v>25.950028388401911</v>
      </c>
      <c r="K91" s="4">
        <v>16.83542015269315</v>
      </c>
      <c r="L91" s="212">
        <v>63.636363983154297</v>
      </c>
      <c r="M91" s="212">
        <v>65.384613037109375</v>
      </c>
      <c r="N91" s="212">
        <v>62.5</v>
      </c>
      <c r="O91" s="212">
        <v>57.142856597900391</v>
      </c>
      <c r="P91" s="212">
        <v>25</v>
      </c>
      <c r="Q91" s="212">
        <v>58.974357604980469</v>
      </c>
    </row>
    <row r="92" spans="1:17" x14ac:dyDescent="0.2">
      <c r="A92" s="1" t="s">
        <v>148</v>
      </c>
      <c r="B92" s="3">
        <v>6825000</v>
      </c>
      <c r="C92" s="1" t="s">
        <v>71</v>
      </c>
      <c r="D92" s="210">
        <v>7.5672814297887054</v>
      </c>
      <c r="E92" s="211">
        <v>52000</v>
      </c>
      <c r="F92" s="4">
        <v>58.944184311486083</v>
      </c>
      <c r="G92" s="4">
        <v>45.284270758738828</v>
      </c>
      <c r="H92" s="4">
        <v>44.964124194683848</v>
      </c>
      <c r="I92" s="4">
        <v>74.111974704202382</v>
      </c>
      <c r="J92" s="4">
        <v>41.747938227090657</v>
      </c>
      <c r="K92" s="4">
        <v>59.979910523580877</v>
      </c>
      <c r="L92" s="212">
        <v>31.818181991577148</v>
      </c>
      <c r="M92" s="212">
        <v>42.307693481445312</v>
      </c>
      <c r="N92" s="212">
        <v>50</v>
      </c>
      <c r="O92" s="212">
        <v>28.571428298950199</v>
      </c>
      <c r="P92" s="212">
        <v>0</v>
      </c>
      <c r="Q92" s="212">
        <v>33.333332061767578</v>
      </c>
    </row>
    <row r="93" spans="1:17" x14ac:dyDescent="0.2">
      <c r="A93" s="1" t="s">
        <v>149</v>
      </c>
      <c r="B93" s="3">
        <v>2142000</v>
      </c>
      <c r="C93" s="1" t="s">
        <v>60</v>
      </c>
      <c r="D93" s="210">
        <v>1.6469483375549321</v>
      </c>
      <c r="E93" s="211">
        <v>4000</v>
      </c>
      <c r="F93" s="4">
        <v>61.984657504276349</v>
      </c>
      <c r="G93" s="4">
        <v>69.110152980094924</v>
      </c>
      <c r="H93" s="4">
        <v>50.589081700423179</v>
      </c>
      <c r="I93" s="4">
        <v>56.029987760097917</v>
      </c>
      <c r="J93" s="4">
        <v>1.2477064220183489</v>
      </c>
      <c r="K93" s="4">
        <v>59.404943540749287</v>
      </c>
      <c r="L93" s="212">
        <v>36.363636016845703</v>
      </c>
      <c r="M93" s="212">
        <v>50</v>
      </c>
      <c r="N93" s="212">
        <v>50</v>
      </c>
      <c r="O93" s="212">
        <v>42.857143402099609</v>
      </c>
      <c r="P93" s="212">
        <v>0</v>
      </c>
      <c r="Q93" s="212">
        <v>39.74359130859375</v>
      </c>
    </row>
    <row r="94" spans="1:17" x14ac:dyDescent="0.2">
      <c r="A94" s="1" t="s">
        <v>150</v>
      </c>
      <c r="B94" s="3">
        <v>5058000</v>
      </c>
      <c r="C94" s="1" t="s">
        <v>60</v>
      </c>
      <c r="D94" s="210">
        <v>3.14580249786377</v>
      </c>
      <c r="E94" s="211">
        <v>16000</v>
      </c>
      <c r="F94" s="4">
        <v>55.129185445272938</v>
      </c>
      <c r="G94" s="4">
        <v>64.402008335762929</v>
      </c>
      <c r="H94" s="4">
        <v>38.738101577758798</v>
      </c>
      <c r="I94" s="4">
        <v>67.391523867809056</v>
      </c>
      <c r="J94" s="4">
        <v>12.830802980995839</v>
      </c>
      <c r="K94" s="4">
        <v>56.064437896472</v>
      </c>
      <c r="L94" s="212">
        <v>50</v>
      </c>
      <c r="M94" s="212">
        <v>42.307693481445312</v>
      </c>
      <c r="N94" s="212">
        <v>50</v>
      </c>
      <c r="O94" s="212">
        <v>42.857143402099609</v>
      </c>
      <c r="P94" s="212">
        <v>0</v>
      </c>
      <c r="Q94" s="212">
        <v>41.025642395019531</v>
      </c>
    </row>
    <row r="95" spans="1:17" x14ac:dyDescent="0.2">
      <c r="A95" s="1" t="s">
        <v>151</v>
      </c>
      <c r="B95" s="3">
        <v>6871000</v>
      </c>
      <c r="C95" s="1" t="s">
        <v>60</v>
      </c>
      <c r="D95" s="210">
        <v>6.8216671943664551</v>
      </c>
      <c r="E95" s="211">
        <v>47000</v>
      </c>
      <c r="F95" s="4">
        <v>75.872945003519334</v>
      </c>
      <c r="G95" s="4">
        <v>48.845188982647279</v>
      </c>
      <c r="H95" s="4">
        <v>64.207193374633803</v>
      </c>
      <c r="I95" s="4">
        <v>66.456548347613221</v>
      </c>
      <c r="J95" s="4">
        <v>81.540656236806441</v>
      </c>
      <c r="K95" s="4">
        <v>80.295373787346534</v>
      </c>
      <c r="L95" s="212">
        <v>-9.0909090042114258</v>
      </c>
      <c r="M95" s="212">
        <v>34.615383148193359</v>
      </c>
      <c r="N95" s="212">
        <v>25</v>
      </c>
      <c r="O95" s="212">
        <v>-7.1428570747375488</v>
      </c>
      <c r="P95" s="212">
        <v>0</v>
      </c>
      <c r="Q95" s="212">
        <v>10.256410598754879</v>
      </c>
    </row>
    <row r="96" spans="1:17" x14ac:dyDescent="0.2">
      <c r="A96" s="1" t="s">
        <v>152</v>
      </c>
      <c r="B96" s="3">
        <v>0</v>
      </c>
      <c r="C96" s="1" t="s">
        <v>58</v>
      </c>
      <c r="D96" s="210"/>
      <c r="E96" s="211"/>
      <c r="F96" s="4"/>
      <c r="G96" s="4"/>
      <c r="H96" s="4"/>
      <c r="I96" s="4"/>
      <c r="J96" s="4"/>
      <c r="K96" s="4"/>
      <c r="L96" s="212">
        <v>27.27272796630859</v>
      </c>
      <c r="M96" s="212">
        <v>42.307693481445312</v>
      </c>
      <c r="N96" s="212">
        <v>25</v>
      </c>
      <c r="O96" s="212">
        <v>28.571428298950199</v>
      </c>
      <c r="P96" s="212">
        <v>12.5</v>
      </c>
      <c r="Q96" s="212">
        <v>30.769229888916019</v>
      </c>
    </row>
    <row r="97" spans="1:17" x14ac:dyDescent="0.2">
      <c r="A97" s="1" t="s">
        <v>153</v>
      </c>
      <c r="B97" s="3">
        <v>2722000</v>
      </c>
      <c r="C97" s="1" t="s">
        <v>58</v>
      </c>
      <c r="D97" s="210">
        <v>6.0859842300415039</v>
      </c>
      <c r="E97" s="211">
        <v>17000</v>
      </c>
      <c r="F97" s="4">
        <v>25.017748549135341</v>
      </c>
      <c r="G97" s="4">
        <v>18.640426228470481</v>
      </c>
      <c r="H97" s="4">
        <v>29.21290227763469</v>
      </c>
      <c r="I97" s="4">
        <v>56.438270093839243</v>
      </c>
      <c r="J97" s="4">
        <v>15.87326598251053</v>
      </c>
      <c r="K97" s="4">
        <v>21.269741505873181</v>
      </c>
      <c r="L97" s="212">
        <v>59.090908050537109</v>
      </c>
      <c r="M97" s="212">
        <v>65.384613037109375</v>
      </c>
      <c r="N97" s="212">
        <v>50</v>
      </c>
      <c r="O97" s="212">
        <v>64.285713195800781</v>
      </c>
      <c r="P97" s="212">
        <v>25</v>
      </c>
      <c r="Q97" s="212">
        <v>57.692306518554688</v>
      </c>
    </row>
    <row r="98" spans="1:17" x14ac:dyDescent="0.2">
      <c r="A98" s="1" t="s">
        <v>154</v>
      </c>
      <c r="B98" s="3">
        <v>626000</v>
      </c>
      <c r="C98" s="1" t="s">
        <v>58</v>
      </c>
      <c r="D98" s="210"/>
      <c r="E98" s="211"/>
      <c r="F98" s="4"/>
      <c r="G98" s="4"/>
      <c r="H98" s="4"/>
      <c r="I98" s="4"/>
      <c r="J98" s="4"/>
      <c r="K98" s="4"/>
      <c r="L98" s="212">
        <v>50</v>
      </c>
      <c r="M98" s="212">
        <v>61.538459777832031</v>
      </c>
      <c r="N98" s="212">
        <v>50</v>
      </c>
      <c r="O98" s="212">
        <v>50</v>
      </c>
      <c r="P98" s="212">
        <v>25</v>
      </c>
      <c r="Q98" s="212">
        <v>51.282051086425781</v>
      </c>
    </row>
    <row r="99" spans="1:17" x14ac:dyDescent="0.2">
      <c r="A99" s="1" t="s">
        <v>155</v>
      </c>
      <c r="B99" s="3">
        <v>27691000</v>
      </c>
      <c r="C99" s="1" t="s">
        <v>60</v>
      </c>
      <c r="D99" s="210">
        <v>4.5727553367614746</v>
      </c>
      <c r="E99" s="211">
        <v>127000</v>
      </c>
      <c r="F99" s="4">
        <v>48.469024620300047</v>
      </c>
      <c r="G99" s="4">
        <v>59.736428999117869</v>
      </c>
      <c r="H99" s="4">
        <v>65.492670440673834</v>
      </c>
      <c r="I99" s="4">
        <v>73.548041615667074</v>
      </c>
      <c r="J99" s="4">
        <v>18.013595428657901</v>
      </c>
      <c r="K99" s="4">
        <v>59.628717370896148</v>
      </c>
      <c r="L99" s="212">
        <v>40.909091949462891</v>
      </c>
      <c r="M99" s="212">
        <v>65.384613037109375</v>
      </c>
      <c r="N99" s="212">
        <v>25</v>
      </c>
      <c r="O99" s="212">
        <v>35.714286804199219</v>
      </c>
      <c r="P99" s="212">
        <v>0</v>
      </c>
      <c r="Q99" s="212">
        <v>42.307693481445312</v>
      </c>
    </row>
    <row r="100" spans="1:17" x14ac:dyDescent="0.2">
      <c r="A100" s="1" t="s">
        <v>156</v>
      </c>
      <c r="B100" s="3">
        <v>19130000</v>
      </c>
      <c r="C100" s="1" t="s">
        <v>60</v>
      </c>
      <c r="D100" s="210">
        <v>4.8654842376708984</v>
      </c>
      <c r="E100" s="211">
        <v>93000</v>
      </c>
      <c r="F100" s="4">
        <v>49.25191202834047</v>
      </c>
      <c r="G100" s="4">
        <v>51.749530204946787</v>
      </c>
      <c r="H100" s="4">
        <v>53.907736747147617</v>
      </c>
      <c r="I100" s="4">
        <v>77.325122399020813</v>
      </c>
      <c r="J100" s="4">
        <v>14.95338158437038</v>
      </c>
      <c r="K100" s="4">
        <v>54.876042835405748</v>
      </c>
      <c r="L100" s="212">
        <v>54.545455932617188</v>
      </c>
      <c r="M100" s="212">
        <v>46.153846740722663</v>
      </c>
      <c r="N100" s="212">
        <v>37.5</v>
      </c>
      <c r="O100" s="212">
        <v>21.428571701049801</v>
      </c>
      <c r="P100" s="212">
        <v>0</v>
      </c>
      <c r="Q100" s="212">
        <v>38.461540222167969</v>
      </c>
    </row>
    <row r="101" spans="1:17" x14ac:dyDescent="0.2">
      <c r="A101" s="1" t="s">
        <v>157</v>
      </c>
      <c r="B101" s="3">
        <v>32366000</v>
      </c>
      <c r="C101" s="1" t="s">
        <v>56</v>
      </c>
      <c r="D101" s="210">
        <v>6.2550435066223136</v>
      </c>
      <c r="E101" s="211">
        <v>202000</v>
      </c>
      <c r="F101" s="4">
        <v>30.186224391269651</v>
      </c>
      <c r="G101" s="4">
        <v>32.628546956653821</v>
      </c>
      <c r="H101" s="4">
        <v>38.279094680611152</v>
      </c>
      <c r="I101" s="4">
        <v>72.052917176662575</v>
      </c>
      <c r="J101" s="4">
        <v>32.613567348571777</v>
      </c>
      <c r="K101" s="4">
        <v>37.158850086900777</v>
      </c>
      <c r="L101" s="212">
        <v>40.909091949462891</v>
      </c>
      <c r="M101" s="212">
        <v>57.692306518554688</v>
      </c>
      <c r="N101" s="212">
        <v>50</v>
      </c>
      <c r="O101" s="212">
        <v>50</v>
      </c>
      <c r="P101" s="212">
        <v>0</v>
      </c>
      <c r="Q101" s="212">
        <v>44.871795654296882</v>
      </c>
    </row>
    <row r="102" spans="1:17" x14ac:dyDescent="0.2">
      <c r="A102" s="1" t="s">
        <v>158</v>
      </c>
      <c r="B102" s="3">
        <v>541000</v>
      </c>
      <c r="C102" s="1" t="s">
        <v>56</v>
      </c>
      <c r="D102" s="210"/>
      <c r="E102" s="211"/>
      <c r="F102" s="4"/>
      <c r="G102" s="4"/>
      <c r="H102" s="4"/>
      <c r="I102" s="4"/>
      <c r="J102" s="4"/>
      <c r="K102" s="4"/>
      <c r="L102" s="212">
        <v>40.909091949462891</v>
      </c>
      <c r="M102" s="212">
        <v>38.461540222167969</v>
      </c>
      <c r="N102" s="212">
        <v>37.5</v>
      </c>
      <c r="O102" s="212">
        <v>50</v>
      </c>
      <c r="P102" s="212">
        <v>0</v>
      </c>
      <c r="Q102" s="212">
        <v>37.179485321044922</v>
      </c>
    </row>
    <row r="103" spans="1:17" x14ac:dyDescent="0.2">
      <c r="A103" s="1" t="s">
        <v>159</v>
      </c>
      <c r="B103" s="3">
        <v>20251000</v>
      </c>
      <c r="C103" s="1" t="s">
        <v>60</v>
      </c>
      <c r="D103" s="210">
        <v>5.2330904006958008</v>
      </c>
      <c r="E103" s="211">
        <v>106000</v>
      </c>
      <c r="F103" s="4">
        <v>62.764588714262132</v>
      </c>
      <c r="G103" s="4">
        <v>43.014764852402109</v>
      </c>
      <c r="H103" s="4">
        <v>62.525047353586118</v>
      </c>
      <c r="I103" s="4">
        <v>71.463280293757649</v>
      </c>
      <c r="J103" s="4">
        <v>84.131518590072332</v>
      </c>
      <c r="K103" s="4">
        <v>72.712343006540323</v>
      </c>
      <c r="L103" s="212">
        <v>22.72727203369141</v>
      </c>
      <c r="M103" s="212">
        <v>50</v>
      </c>
      <c r="N103" s="212">
        <v>50</v>
      </c>
      <c r="O103" s="212">
        <v>14.285714149475099</v>
      </c>
      <c r="P103" s="212">
        <v>0</v>
      </c>
      <c r="Q103" s="212">
        <v>30.769229888916019</v>
      </c>
    </row>
    <row r="104" spans="1:17" x14ac:dyDescent="0.2">
      <c r="A104" s="1" t="s">
        <v>160</v>
      </c>
      <c r="B104" s="3">
        <v>442000</v>
      </c>
      <c r="C104" s="1" t="s">
        <v>58</v>
      </c>
      <c r="D104" s="210"/>
      <c r="E104" s="211"/>
      <c r="F104" s="4"/>
      <c r="G104" s="4"/>
      <c r="H104" s="4"/>
      <c r="I104" s="4"/>
      <c r="J104" s="4"/>
      <c r="K104" s="4"/>
      <c r="L104" s="212">
        <v>63.636363983154297</v>
      </c>
      <c r="M104" s="212">
        <v>57.692306518554688</v>
      </c>
      <c r="N104" s="212">
        <v>37.5</v>
      </c>
      <c r="O104" s="212">
        <v>28.571428298950199</v>
      </c>
      <c r="P104" s="212">
        <v>25</v>
      </c>
      <c r="Q104" s="212">
        <v>48.717948913574219</v>
      </c>
    </row>
    <row r="105" spans="1:17" x14ac:dyDescent="0.2">
      <c r="A105" s="1" t="s">
        <v>161</v>
      </c>
      <c r="B105" s="3">
        <v>4650000</v>
      </c>
      <c r="C105" s="1" t="s">
        <v>60</v>
      </c>
      <c r="D105" s="210">
        <v>32.015483856201172</v>
      </c>
      <c r="E105" s="211">
        <v>149000</v>
      </c>
      <c r="F105" s="4">
        <v>77.763431133629425</v>
      </c>
      <c r="G105" s="4">
        <v>45.924282476890099</v>
      </c>
      <c r="H105" s="4">
        <v>38.354777715854887</v>
      </c>
      <c r="I105" s="4">
        <v>86.991585067319463</v>
      </c>
      <c r="J105" s="4">
        <v>15.148127610611221</v>
      </c>
      <c r="K105" s="4">
        <v>66.122263319192371</v>
      </c>
      <c r="L105" s="212">
        <v>27.27272796630859</v>
      </c>
      <c r="M105" s="212">
        <v>53.846153259277337</v>
      </c>
      <c r="N105" s="212">
        <v>37.5</v>
      </c>
      <c r="O105" s="212">
        <v>28.571428298950199</v>
      </c>
      <c r="P105" s="212">
        <v>0</v>
      </c>
      <c r="Q105" s="212">
        <v>34.615383148193359</v>
      </c>
    </row>
    <row r="106" spans="1:17" x14ac:dyDescent="0.2">
      <c r="A106" s="1" t="s">
        <v>162</v>
      </c>
      <c r="B106" s="3">
        <v>1272000</v>
      </c>
      <c r="C106" s="1" t="s">
        <v>60</v>
      </c>
      <c r="D106" s="210">
        <v>1.5071233510971069</v>
      </c>
      <c r="E106" s="211">
        <v>2000</v>
      </c>
      <c r="F106" s="4">
        <v>20.908297464388301</v>
      </c>
      <c r="G106" s="4">
        <v>24.526301424794688</v>
      </c>
      <c r="H106" s="4">
        <v>39.3887116434448</v>
      </c>
      <c r="I106" s="4">
        <v>46.859241126070998</v>
      </c>
      <c r="J106" s="4">
        <v>7.6358664394226397</v>
      </c>
      <c r="K106" s="4">
        <v>19.93046737136174</v>
      </c>
      <c r="L106" s="212">
        <v>31.818181991577148</v>
      </c>
      <c r="M106" s="212">
        <v>50</v>
      </c>
      <c r="N106" s="212">
        <v>25</v>
      </c>
      <c r="O106" s="212">
        <v>42.857143402099609</v>
      </c>
      <c r="P106" s="212">
        <v>0</v>
      </c>
      <c r="Q106" s="212">
        <v>35.897434234619141</v>
      </c>
    </row>
    <row r="107" spans="1:17" x14ac:dyDescent="0.2">
      <c r="A107" s="1" t="s">
        <v>163</v>
      </c>
      <c r="B107" s="3">
        <v>128933000</v>
      </c>
      <c r="C107" s="1" t="s">
        <v>63</v>
      </c>
      <c r="D107" s="210">
        <v>6.5893306732177734</v>
      </c>
      <c r="E107" s="211">
        <v>850000</v>
      </c>
      <c r="F107" s="4">
        <v>48.944022896648818</v>
      </c>
      <c r="G107" s="4">
        <v>35.322185962708552</v>
      </c>
      <c r="H107" s="4">
        <v>69.494741933715829</v>
      </c>
      <c r="I107" s="4">
        <v>48.632639738882091</v>
      </c>
      <c r="J107" s="4">
        <v>74.85036344840114</v>
      </c>
      <c r="K107" s="4">
        <v>58.083164014155507</v>
      </c>
      <c r="L107" s="212">
        <v>50</v>
      </c>
      <c r="M107" s="212">
        <v>65.384613037109375</v>
      </c>
      <c r="N107" s="212">
        <v>87.5</v>
      </c>
      <c r="O107" s="212">
        <v>57.142856597900391</v>
      </c>
      <c r="P107" s="212">
        <v>0</v>
      </c>
      <c r="Q107" s="212">
        <v>55.128204345703132</v>
      </c>
    </row>
    <row r="108" spans="1:17" x14ac:dyDescent="0.2">
      <c r="A108" s="1" t="s">
        <v>164</v>
      </c>
      <c r="B108" s="3">
        <v>4034000</v>
      </c>
      <c r="C108" s="1" t="s">
        <v>58</v>
      </c>
      <c r="D108" s="210">
        <v>9.4740686416625977</v>
      </c>
      <c r="E108" s="211">
        <v>38000</v>
      </c>
      <c r="F108" s="4">
        <v>30.886599746174429</v>
      </c>
      <c r="G108" s="4">
        <v>42.322100858536032</v>
      </c>
      <c r="H108" s="4">
        <v>33.013725726639819</v>
      </c>
      <c r="I108" s="4">
        <v>68.319614443084447</v>
      </c>
      <c r="J108" s="4">
        <v>17.973279311532998</v>
      </c>
      <c r="K108" s="4">
        <v>35.977427841748018</v>
      </c>
      <c r="L108" s="212">
        <v>45.454544067382812</v>
      </c>
      <c r="M108" s="212">
        <v>50</v>
      </c>
      <c r="N108" s="212">
        <v>62.5</v>
      </c>
      <c r="O108" s="212">
        <v>57.142856597900391</v>
      </c>
      <c r="P108" s="212">
        <v>12.5</v>
      </c>
      <c r="Q108" s="212">
        <v>47.435897827148438</v>
      </c>
    </row>
    <row r="109" spans="1:17" x14ac:dyDescent="0.2">
      <c r="A109" s="1" t="s">
        <v>165</v>
      </c>
      <c r="B109" s="3">
        <v>3278000</v>
      </c>
      <c r="C109" s="1" t="s">
        <v>56</v>
      </c>
      <c r="D109" s="210">
        <v>4.044466495513916</v>
      </c>
      <c r="E109" s="211">
        <v>13000</v>
      </c>
      <c r="F109" s="4">
        <v>50.185073010284079</v>
      </c>
      <c r="G109" s="4">
        <v>49.854269917089077</v>
      </c>
      <c r="H109" s="4">
        <v>44.458245961946609</v>
      </c>
      <c r="I109" s="4">
        <v>66.789290085679326</v>
      </c>
      <c r="J109" s="4">
        <v>14.101316309283099</v>
      </c>
      <c r="K109" s="4">
        <v>50.123500206919843</v>
      </c>
      <c r="L109" s="212">
        <v>36.363636016845703</v>
      </c>
      <c r="M109" s="212">
        <v>53.846153259277337</v>
      </c>
      <c r="N109" s="212">
        <v>25</v>
      </c>
      <c r="O109" s="212">
        <v>42.857143402099609</v>
      </c>
      <c r="P109" s="212">
        <v>12.5</v>
      </c>
      <c r="Q109" s="212">
        <v>39.74359130859375</v>
      </c>
    </row>
    <row r="110" spans="1:17" x14ac:dyDescent="0.2">
      <c r="A110" s="1" t="s">
        <v>166</v>
      </c>
      <c r="B110" s="3">
        <v>628000</v>
      </c>
      <c r="C110" s="1" t="s">
        <v>58</v>
      </c>
      <c r="D110" s="210"/>
      <c r="E110" s="211"/>
      <c r="F110" s="4"/>
      <c r="G110" s="4"/>
      <c r="H110" s="4"/>
      <c r="I110" s="4"/>
      <c r="J110" s="4"/>
      <c r="K110" s="4"/>
      <c r="L110" s="212">
        <v>68.181816101074219</v>
      </c>
      <c r="M110" s="212">
        <v>73.076919555664062</v>
      </c>
      <c r="N110" s="212">
        <v>62.5</v>
      </c>
      <c r="O110" s="212">
        <v>57.142856597900391</v>
      </c>
      <c r="P110" s="212">
        <v>0</v>
      </c>
      <c r="Q110" s="212">
        <v>60.25640869140625</v>
      </c>
    </row>
    <row r="111" spans="1:17" x14ac:dyDescent="0.2">
      <c r="A111" s="1" t="s">
        <v>167</v>
      </c>
      <c r="B111" s="3">
        <v>36911000</v>
      </c>
      <c r="C111" s="1" t="s">
        <v>60</v>
      </c>
      <c r="D111" s="210">
        <v>2.2922830581665039</v>
      </c>
      <c r="E111" s="211">
        <v>85000</v>
      </c>
      <c r="F111" s="4">
        <v>51.050655600454853</v>
      </c>
      <c r="G111" s="4">
        <v>34.225886992623337</v>
      </c>
      <c r="H111" s="4">
        <v>40.162744205200198</v>
      </c>
      <c r="I111" s="4">
        <v>61.283200734394121</v>
      </c>
      <c r="J111" s="4">
        <v>20.039534606556899</v>
      </c>
      <c r="K111" s="4">
        <v>44.314757032301053</v>
      </c>
      <c r="L111" s="212">
        <v>22.72727203369141</v>
      </c>
      <c r="M111" s="212">
        <v>53.846153259277337</v>
      </c>
      <c r="N111" s="212">
        <v>50</v>
      </c>
      <c r="O111" s="212">
        <v>57.142856597900391</v>
      </c>
      <c r="P111" s="212">
        <v>0</v>
      </c>
      <c r="Q111" s="212">
        <v>39.74359130859375</v>
      </c>
    </row>
    <row r="112" spans="1:17" x14ac:dyDescent="0.2">
      <c r="A112" s="1" t="s">
        <v>168</v>
      </c>
      <c r="B112" s="3">
        <v>31255000</v>
      </c>
      <c r="C112" s="1" t="s">
        <v>60</v>
      </c>
      <c r="D112" s="210">
        <v>2.974953413009644</v>
      </c>
      <c r="E112" s="211">
        <v>93000</v>
      </c>
      <c r="F112" s="4">
        <v>58.253446441700312</v>
      </c>
      <c r="G112" s="4">
        <v>62.512019694221408</v>
      </c>
      <c r="H112" s="4">
        <v>57.269656976505537</v>
      </c>
      <c r="I112" s="4">
        <v>57.979804161566697</v>
      </c>
      <c r="J112" s="4">
        <v>54.05123370500116</v>
      </c>
      <c r="K112" s="4">
        <v>67.146627830664528</v>
      </c>
      <c r="L112" s="212">
        <v>50</v>
      </c>
      <c r="M112" s="212">
        <v>53.846153259277337</v>
      </c>
      <c r="N112" s="212">
        <v>50</v>
      </c>
      <c r="O112" s="212">
        <v>42.857143402099609</v>
      </c>
      <c r="P112" s="212">
        <v>0</v>
      </c>
      <c r="Q112" s="212">
        <v>44.871795654296882</v>
      </c>
    </row>
    <row r="113" spans="1:17" x14ac:dyDescent="0.2">
      <c r="A113" s="1" t="s">
        <v>169</v>
      </c>
      <c r="B113" s="3">
        <v>54410000</v>
      </c>
      <c r="C113" s="1" t="s">
        <v>56</v>
      </c>
      <c r="D113" s="210">
        <v>12.079667091369631</v>
      </c>
      <c r="E113" s="211">
        <v>657000</v>
      </c>
      <c r="F113" s="4">
        <v>64.955777661714833</v>
      </c>
      <c r="G113" s="4">
        <v>50.451447907638112</v>
      </c>
      <c r="H113" s="4">
        <v>33.8160601298014</v>
      </c>
      <c r="I113" s="4">
        <v>74.518788249693998</v>
      </c>
      <c r="J113" s="4">
        <v>69.332714631022299</v>
      </c>
      <c r="K113" s="4">
        <v>67.437756154365175</v>
      </c>
      <c r="L113" s="212">
        <v>50</v>
      </c>
      <c r="M113" s="212">
        <v>42.307693481445312</v>
      </c>
      <c r="N113" s="212">
        <v>75</v>
      </c>
      <c r="O113" s="212">
        <v>35.714286804199219</v>
      </c>
      <c r="P113" s="212">
        <v>0</v>
      </c>
      <c r="Q113" s="212">
        <v>42.307693481445312</v>
      </c>
    </row>
    <row r="114" spans="1:17" x14ac:dyDescent="0.2">
      <c r="A114" s="1" t="s">
        <v>170</v>
      </c>
      <c r="B114" s="3">
        <v>2541000</v>
      </c>
      <c r="C114" s="1" t="s">
        <v>60</v>
      </c>
      <c r="D114" s="210">
        <v>2.3513214588165279</v>
      </c>
      <c r="E114" s="211">
        <v>6000</v>
      </c>
      <c r="F114" s="4">
        <v>37.850978946232154</v>
      </c>
      <c r="G114" s="4">
        <v>60.657338875227808</v>
      </c>
      <c r="H114" s="4">
        <v>54.780719821927889</v>
      </c>
      <c r="I114" s="4">
        <v>56.769430844553241</v>
      </c>
      <c r="J114" s="4">
        <v>10.491554319406569</v>
      </c>
      <c r="K114" s="4">
        <v>46.966920913830101</v>
      </c>
      <c r="L114" s="212">
        <v>54.545455932617188</v>
      </c>
      <c r="M114" s="212">
        <v>46.153846740722663</v>
      </c>
      <c r="N114" s="212">
        <v>25</v>
      </c>
      <c r="O114" s="212">
        <v>57.142856597900391</v>
      </c>
      <c r="P114" s="212">
        <v>0</v>
      </c>
      <c r="Q114" s="212">
        <v>43.589744567871087</v>
      </c>
    </row>
    <row r="115" spans="1:17" x14ac:dyDescent="0.2">
      <c r="A115" s="1" t="s">
        <v>171</v>
      </c>
      <c r="B115" s="3">
        <v>29137000</v>
      </c>
      <c r="C115" s="1" t="s">
        <v>56</v>
      </c>
      <c r="D115" s="210">
        <v>3.3220434188842769</v>
      </c>
      <c r="E115" s="211">
        <v>97000</v>
      </c>
      <c r="F115" s="4">
        <v>46.6980050983762</v>
      </c>
      <c r="G115" s="4">
        <v>55.131169231301357</v>
      </c>
      <c r="H115" s="4">
        <v>39.390906605405689</v>
      </c>
      <c r="I115" s="4">
        <v>37.812423500611978</v>
      </c>
      <c r="J115" s="4">
        <v>33.287024912049183</v>
      </c>
      <c r="K115" s="4">
        <v>46.358647259194193</v>
      </c>
      <c r="L115" s="212">
        <v>36.363636016845703</v>
      </c>
      <c r="M115" s="212">
        <v>57.692306518554688</v>
      </c>
      <c r="N115" s="212">
        <v>62.5</v>
      </c>
      <c r="O115" s="212">
        <v>50</v>
      </c>
      <c r="P115" s="212">
        <v>0</v>
      </c>
      <c r="Q115" s="212">
        <v>44.871795654296882</v>
      </c>
    </row>
    <row r="116" spans="1:17" x14ac:dyDescent="0.2">
      <c r="A116" s="1" t="s">
        <v>172</v>
      </c>
      <c r="B116" s="3">
        <v>17135000</v>
      </c>
      <c r="C116" s="1" t="s">
        <v>58</v>
      </c>
      <c r="D116" s="210">
        <v>0.56841355562210083</v>
      </c>
      <c r="E116" s="211">
        <v>10000</v>
      </c>
      <c r="F116" s="4">
        <v>10.914206988368401</v>
      </c>
      <c r="G116" s="4">
        <v>18.924362030969171</v>
      </c>
      <c r="H116" s="4">
        <v>23.235298378344719</v>
      </c>
      <c r="I116" s="4">
        <v>17.849204406364748</v>
      </c>
      <c r="J116" s="4">
        <v>23.627936313753121</v>
      </c>
      <c r="K116" s="4">
        <v>5.9641940304453707</v>
      </c>
      <c r="L116" s="212">
        <v>77.272727966308594</v>
      </c>
      <c r="M116" s="212">
        <v>61.538459777832031</v>
      </c>
      <c r="N116" s="212">
        <v>87.5</v>
      </c>
      <c r="O116" s="212">
        <v>64.285713195800781</v>
      </c>
      <c r="P116" s="212">
        <v>37.5</v>
      </c>
      <c r="Q116" s="212">
        <v>66.666664123535156</v>
      </c>
    </row>
    <row r="117" spans="1:17" x14ac:dyDescent="0.2">
      <c r="A117" s="1" t="s">
        <v>173</v>
      </c>
      <c r="B117" s="3">
        <v>4822000</v>
      </c>
      <c r="C117" s="1" t="s">
        <v>56</v>
      </c>
      <c r="D117" s="210">
        <v>1.611743211746216</v>
      </c>
      <c r="E117" s="211">
        <v>8000</v>
      </c>
      <c r="F117" s="4">
        <v>13.98478975763776</v>
      </c>
      <c r="G117" s="4">
        <v>23.49089721113031</v>
      </c>
      <c r="H117" s="4">
        <v>11.34153970152993</v>
      </c>
      <c r="I117" s="4">
        <v>30.961056711546309</v>
      </c>
      <c r="J117" s="4">
        <v>17.092903138967191</v>
      </c>
      <c r="K117" s="4">
        <v>7.8162835104585779</v>
      </c>
      <c r="L117" s="212">
        <v>45.454544067382812</v>
      </c>
      <c r="M117" s="212">
        <v>65.384613037109375</v>
      </c>
      <c r="N117" s="212">
        <v>50</v>
      </c>
      <c r="O117" s="212">
        <v>64.285713195800781</v>
      </c>
      <c r="P117" s="212">
        <v>25</v>
      </c>
      <c r="Q117" s="212">
        <v>53.846153259277337</v>
      </c>
    </row>
    <row r="118" spans="1:17" x14ac:dyDescent="0.2">
      <c r="A118" s="1" t="s">
        <v>174</v>
      </c>
      <c r="B118" s="3">
        <v>6625000</v>
      </c>
      <c r="C118" s="1" t="s">
        <v>63</v>
      </c>
      <c r="D118" s="210">
        <v>7.3434171676635742</v>
      </c>
      <c r="E118" s="211">
        <v>49000</v>
      </c>
      <c r="F118" s="4">
        <v>51.549874099562153</v>
      </c>
      <c r="G118" s="4">
        <v>43.597095607777383</v>
      </c>
      <c r="H118" s="4">
        <v>58.296320962463383</v>
      </c>
      <c r="I118" s="4">
        <v>62.524622603019168</v>
      </c>
      <c r="J118" s="4">
        <v>29.144783917384959</v>
      </c>
      <c r="K118" s="4">
        <v>53.923143171976371</v>
      </c>
      <c r="L118" s="212">
        <v>27.27272796630859</v>
      </c>
      <c r="M118" s="212">
        <v>50</v>
      </c>
      <c r="N118" s="212">
        <v>37.5</v>
      </c>
      <c r="O118" s="212">
        <v>42.857143402099609</v>
      </c>
      <c r="P118" s="212">
        <v>0</v>
      </c>
      <c r="Q118" s="212">
        <v>35.897434234619141</v>
      </c>
    </row>
    <row r="119" spans="1:17" x14ac:dyDescent="0.2">
      <c r="A119" s="1" t="s">
        <v>175</v>
      </c>
      <c r="B119" s="3">
        <v>24207000</v>
      </c>
      <c r="C119" s="1" t="s">
        <v>60</v>
      </c>
      <c r="D119" s="210">
        <v>4.6451253890991211</v>
      </c>
      <c r="E119" s="211">
        <v>112000</v>
      </c>
      <c r="F119" s="4">
        <v>68.004138470549933</v>
      </c>
      <c r="G119" s="4">
        <v>59.246655672258512</v>
      </c>
      <c r="H119" s="4">
        <v>62.644785817464196</v>
      </c>
      <c r="I119" s="4">
        <v>63.770042839657279</v>
      </c>
      <c r="J119" s="4">
        <v>66.062015148230401</v>
      </c>
      <c r="K119" s="4">
        <v>75.846136595085156</v>
      </c>
      <c r="L119" s="212">
        <v>22.72727203369141</v>
      </c>
      <c r="M119" s="212">
        <v>53.846153259277337</v>
      </c>
      <c r="N119" s="212">
        <v>50</v>
      </c>
      <c r="O119" s="212">
        <v>42.857143402099609</v>
      </c>
      <c r="P119" s="212">
        <v>0</v>
      </c>
      <c r="Q119" s="212">
        <v>37.179485321044922</v>
      </c>
    </row>
    <row r="120" spans="1:17" x14ac:dyDescent="0.2">
      <c r="A120" s="1" t="s">
        <v>176</v>
      </c>
      <c r="B120" s="3">
        <v>206140000</v>
      </c>
      <c r="C120" s="1" t="s">
        <v>60</v>
      </c>
      <c r="D120" s="210">
        <v>7.8147635459899902</v>
      </c>
      <c r="E120" s="211">
        <v>1611000</v>
      </c>
      <c r="F120" s="4">
        <v>57.060498028751063</v>
      </c>
      <c r="G120" s="4">
        <v>54.591649037745867</v>
      </c>
      <c r="H120" s="4">
        <v>58.388151631587732</v>
      </c>
      <c r="I120" s="4">
        <v>78.171317829457365</v>
      </c>
      <c r="J120" s="4">
        <v>93.393080068311647</v>
      </c>
      <c r="K120" s="4">
        <v>75.782200422530536</v>
      </c>
      <c r="L120" s="212">
        <v>68.181816101074219</v>
      </c>
      <c r="M120" s="212">
        <v>57.692306518554688</v>
      </c>
      <c r="N120" s="212">
        <v>50</v>
      </c>
      <c r="O120" s="212">
        <v>57.142856597900391</v>
      </c>
      <c r="P120" s="212">
        <v>0</v>
      </c>
      <c r="Q120" s="212">
        <v>53.846153259277337</v>
      </c>
    </row>
    <row r="121" spans="1:17" x14ac:dyDescent="0.2">
      <c r="A121" s="1" t="s">
        <v>177</v>
      </c>
      <c r="B121" s="3">
        <v>25779000</v>
      </c>
      <c r="C121" s="1" t="s">
        <v>56</v>
      </c>
      <c r="D121" s="210">
        <v>104.6</v>
      </c>
      <c r="E121" s="211">
        <v>2696000</v>
      </c>
      <c r="F121" s="4">
        <v>92.661337209302317</v>
      </c>
      <c r="G121" s="4">
        <v>63.918767038188079</v>
      </c>
      <c r="H121" s="4">
        <v>23.332237800158019</v>
      </c>
      <c r="I121" s="4">
        <v>52.092020263837888</v>
      </c>
      <c r="J121" s="4">
        <v>4.9448439712528964</v>
      </c>
      <c r="K121" s="4">
        <v>67.014994496675868</v>
      </c>
      <c r="L121" s="212">
        <v>-9.0909090042114258</v>
      </c>
      <c r="M121" s="212">
        <v>7.6923074722290039</v>
      </c>
      <c r="N121" s="212">
        <v>12.5</v>
      </c>
      <c r="O121" s="212">
        <v>-21.428571701049801</v>
      </c>
      <c r="P121" s="212">
        <v>0</v>
      </c>
      <c r="Q121" s="212">
        <v>-2.5641026496887211</v>
      </c>
    </row>
    <row r="122" spans="1:17" x14ac:dyDescent="0.2">
      <c r="A122" s="1" t="s">
        <v>178</v>
      </c>
      <c r="B122" s="3">
        <v>2083000</v>
      </c>
      <c r="C122" s="1" t="s">
        <v>58</v>
      </c>
      <c r="D122" s="210">
        <v>12.602495193481451</v>
      </c>
      <c r="E122" s="211">
        <v>26000</v>
      </c>
      <c r="F122" s="4">
        <v>35.008329524277407</v>
      </c>
      <c r="G122" s="4">
        <v>33.978010030970957</v>
      </c>
      <c r="H122" s="4">
        <v>36.257962900620512</v>
      </c>
      <c r="I122" s="4">
        <v>80.375</v>
      </c>
      <c r="J122" s="4">
        <v>15.121284374552051</v>
      </c>
      <c r="K122" s="4">
        <v>38.110455421864941</v>
      </c>
      <c r="L122" s="212">
        <v>68.181816101074219</v>
      </c>
      <c r="M122" s="212">
        <v>65.384613037109375</v>
      </c>
      <c r="N122" s="212">
        <v>75</v>
      </c>
      <c r="O122" s="212">
        <v>50</v>
      </c>
      <c r="P122" s="212">
        <v>0</v>
      </c>
      <c r="Q122" s="212">
        <v>57.692306518554688</v>
      </c>
    </row>
    <row r="123" spans="1:17" x14ac:dyDescent="0.2">
      <c r="A123" s="1" t="s">
        <v>179</v>
      </c>
      <c r="B123" s="3">
        <v>5421000</v>
      </c>
      <c r="C123" s="1" t="s">
        <v>58</v>
      </c>
      <c r="D123" s="210">
        <v>0.51513570547103882</v>
      </c>
      <c r="E123" s="211">
        <v>3000</v>
      </c>
      <c r="F123" s="4">
        <v>3.607760324737185</v>
      </c>
      <c r="G123" s="4">
        <v>25.820232441651889</v>
      </c>
      <c r="H123" s="4">
        <v>14.196880961247761</v>
      </c>
      <c r="I123" s="4">
        <v>14.16344349245205</v>
      </c>
      <c r="J123" s="4">
        <v>20.59367017452049</v>
      </c>
      <c r="K123" s="4">
        <v>1</v>
      </c>
      <c r="L123" s="212">
        <v>54.545455932617188</v>
      </c>
      <c r="M123" s="212">
        <v>73.076919555664062</v>
      </c>
      <c r="N123" s="212">
        <v>75</v>
      </c>
      <c r="O123" s="212">
        <v>64.285713195800781</v>
      </c>
      <c r="P123" s="212">
        <v>37.5</v>
      </c>
      <c r="Q123" s="212">
        <v>62.820514678955078</v>
      </c>
    </row>
    <row r="124" spans="1:17" x14ac:dyDescent="0.2">
      <c r="A124" s="1" t="s">
        <v>180</v>
      </c>
      <c r="B124" s="3">
        <v>5107000</v>
      </c>
      <c r="C124" s="1" t="s">
        <v>71</v>
      </c>
      <c r="D124" s="210">
        <v>6.5004955358003986</v>
      </c>
      <c r="E124" s="211">
        <v>33000</v>
      </c>
      <c r="F124" s="4">
        <v>58.004370084828011</v>
      </c>
      <c r="G124" s="4">
        <v>32.619355111566847</v>
      </c>
      <c r="H124" s="4">
        <v>20.620592274999989</v>
      </c>
      <c r="I124" s="4">
        <v>63.685220318237462</v>
      </c>
      <c r="J124" s="4">
        <v>4.0242103479486886</v>
      </c>
      <c r="K124" s="4">
        <v>40.291919205987533</v>
      </c>
      <c r="L124" s="212">
        <v>40.909091949462891</v>
      </c>
      <c r="M124" s="212">
        <v>38.461540222167969</v>
      </c>
      <c r="N124" s="212">
        <v>50</v>
      </c>
      <c r="O124" s="212">
        <v>50</v>
      </c>
      <c r="P124" s="212">
        <v>0</v>
      </c>
      <c r="Q124" s="212">
        <v>38.461540222167969</v>
      </c>
    </row>
    <row r="125" spans="1:17" x14ac:dyDescent="0.2">
      <c r="A125" s="1" t="s">
        <v>181</v>
      </c>
      <c r="B125" s="3">
        <v>220892000</v>
      </c>
      <c r="C125" s="1" t="s">
        <v>56</v>
      </c>
      <c r="D125" s="210">
        <v>10.63333225250244</v>
      </c>
      <c r="E125" s="211">
        <v>2349000</v>
      </c>
      <c r="F125" s="4">
        <v>78.406017806507407</v>
      </c>
      <c r="G125" s="4">
        <v>54.158555767665938</v>
      </c>
      <c r="H125" s="4">
        <v>46.471011622587071</v>
      </c>
      <c r="I125" s="4">
        <v>69.874173806609562</v>
      </c>
      <c r="J125" s="4">
        <v>83.437551374010511</v>
      </c>
      <c r="K125" s="4">
        <v>80.276004650706824</v>
      </c>
      <c r="L125" s="212">
        <v>36.363636016845703</v>
      </c>
      <c r="M125" s="212">
        <v>42.307693481445312</v>
      </c>
      <c r="N125" s="212">
        <v>50</v>
      </c>
      <c r="O125" s="212">
        <v>42.857143402099609</v>
      </c>
      <c r="P125" s="212">
        <v>0</v>
      </c>
      <c r="Q125" s="212">
        <v>37.179485321044922</v>
      </c>
    </row>
    <row r="126" spans="1:17" x14ac:dyDescent="0.2">
      <c r="A126" s="1" t="s">
        <v>182</v>
      </c>
      <c r="B126" s="3">
        <v>0</v>
      </c>
      <c r="C126" s="1" t="s">
        <v>56</v>
      </c>
      <c r="D126" s="210"/>
      <c r="E126" s="211"/>
      <c r="F126" s="4"/>
      <c r="G126" s="4"/>
      <c r="H126" s="4"/>
      <c r="I126" s="4"/>
      <c r="J126" s="4"/>
      <c r="K126" s="4"/>
      <c r="L126" s="212">
        <v>27.27272796630859</v>
      </c>
      <c r="M126" s="212">
        <v>30.769229888916019</v>
      </c>
      <c r="N126" s="212">
        <v>25</v>
      </c>
      <c r="O126" s="212">
        <v>35.714286804199219</v>
      </c>
      <c r="P126" s="212">
        <v>0</v>
      </c>
      <c r="Q126" s="212">
        <v>26.923076629638668</v>
      </c>
    </row>
    <row r="127" spans="1:17" x14ac:dyDescent="0.2">
      <c r="A127" s="1" t="s">
        <v>183</v>
      </c>
      <c r="B127" s="3">
        <v>4315000</v>
      </c>
      <c r="C127" s="1" t="s">
        <v>63</v>
      </c>
      <c r="D127" s="210">
        <v>4.6619625091552734</v>
      </c>
      <c r="E127" s="211">
        <v>20000</v>
      </c>
      <c r="F127" s="4">
        <v>36.312346451698197</v>
      </c>
      <c r="G127" s="4">
        <v>30.85365738723419</v>
      </c>
      <c r="H127" s="4">
        <v>50.368646416853828</v>
      </c>
      <c r="I127" s="4">
        <v>50.66799265605875</v>
      </c>
      <c r="J127" s="4">
        <v>8.1413635503029997</v>
      </c>
      <c r="K127" s="4">
        <v>33.495074946419088</v>
      </c>
      <c r="L127" s="212">
        <v>40.909091949462891</v>
      </c>
      <c r="M127" s="212">
        <v>65.384613037109375</v>
      </c>
      <c r="N127" s="212">
        <v>50</v>
      </c>
      <c r="O127" s="212">
        <v>71.428573608398438</v>
      </c>
      <c r="P127" s="212">
        <v>0</v>
      </c>
      <c r="Q127" s="212">
        <v>51.282051086425781</v>
      </c>
    </row>
    <row r="128" spans="1:17" x14ac:dyDescent="0.2">
      <c r="A128" s="1" t="s">
        <v>184</v>
      </c>
      <c r="B128" s="3">
        <v>8947000</v>
      </c>
      <c r="C128" s="1" t="s">
        <v>56</v>
      </c>
      <c r="D128" s="210">
        <v>10.346175193786619</v>
      </c>
      <c r="E128" s="211">
        <v>93000</v>
      </c>
      <c r="F128" s="4">
        <v>68.995756298426826</v>
      </c>
      <c r="G128" s="4">
        <v>67.679187708050776</v>
      </c>
      <c r="H128" s="4">
        <v>100</v>
      </c>
      <c r="I128" s="4">
        <v>59.70930232558139</v>
      </c>
      <c r="J128" s="4">
        <v>21.442766537960551</v>
      </c>
      <c r="K128" s="4">
        <v>78.745642885930906</v>
      </c>
      <c r="L128" s="212">
        <v>22.72727203369141</v>
      </c>
      <c r="M128" s="212">
        <v>42.307693481445312</v>
      </c>
      <c r="N128" s="212">
        <v>50</v>
      </c>
      <c r="O128" s="212">
        <v>28.571428298950199</v>
      </c>
      <c r="P128" s="212">
        <v>0</v>
      </c>
      <c r="Q128" s="212">
        <v>30.769229888916019</v>
      </c>
    </row>
    <row r="129" spans="1:17" x14ac:dyDescent="0.2">
      <c r="A129" s="1" t="s">
        <v>185</v>
      </c>
      <c r="B129" s="3">
        <v>7133000</v>
      </c>
      <c r="C129" s="1" t="s">
        <v>63</v>
      </c>
      <c r="D129" s="210">
        <v>6.4171395301818848</v>
      </c>
      <c r="E129" s="211">
        <v>46000</v>
      </c>
      <c r="F129" s="4">
        <v>46.055029548966367</v>
      </c>
      <c r="G129" s="4">
        <v>37.555796136822742</v>
      </c>
      <c r="H129" s="4">
        <v>59.153795608508297</v>
      </c>
      <c r="I129" s="4">
        <v>63.074663402692778</v>
      </c>
      <c r="J129" s="4">
        <v>18.995281320325741</v>
      </c>
      <c r="K129" s="4">
        <v>47.486172171624681</v>
      </c>
      <c r="L129" s="212">
        <v>40.909091949462891</v>
      </c>
      <c r="M129" s="212">
        <v>69.230766296386719</v>
      </c>
      <c r="N129" s="212">
        <v>62.5</v>
      </c>
      <c r="O129" s="212">
        <v>42.857143402099609</v>
      </c>
      <c r="P129" s="212">
        <v>0</v>
      </c>
      <c r="Q129" s="212">
        <v>48.717948913574219</v>
      </c>
    </row>
    <row r="130" spans="1:17" x14ac:dyDescent="0.2">
      <c r="A130" s="1" t="s">
        <v>186</v>
      </c>
      <c r="B130" s="3">
        <v>32972000</v>
      </c>
      <c r="C130" s="1" t="s">
        <v>63</v>
      </c>
      <c r="D130" s="210">
        <v>7.0985183715820312</v>
      </c>
      <c r="E130" s="211">
        <v>234000</v>
      </c>
      <c r="F130" s="4">
        <v>41.583464901756997</v>
      </c>
      <c r="G130" s="4">
        <v>40.634998172252018</v>
      </c>
      <c r="H130" s="4">
        <v>53.442793646541332</v>
      </c>
      <c r="I130" s="4">
        <v>63.11197470420236</v>
      </c>
      <c r="J130" s="4">
        <v>30.179816782638142</v>
      </c>
      <c r="K130" s="4">
        <v>46.951433746645407</v>
      </c>
      <c r="L130" s="212">
        <v>59.090908050537109</v>
      </c>
      <c r="M130" s="212">
        <v>65.384613037109375</v>
      </c>
      <c r="N130" s="212">
        <v>62.5</v>
      </c>
      <c r="O130" s="212">
        <v>57.142856597900391</v>
      </c>
      <c r="P130" s="212">
        <v>0</v>
      </c>
      <c r="Q130" s="212">
        <v>55.128204345703132</v>
      </c>
    </row>
    <row r="131" spans="1:17" x14ac:dyDescent="0.2">
      <c r="A131" s="1" t="s">
        <v>187</v>
      </c>
      <c r="B131" s="3">
        <v>109581000</v>
      </c>
      <c r="C131" s="1" t="s">
        <v>56</v>
      </c>
      <c r="D131" s="210">
        <v>7.8424558639526367</v>
      </c>
      <c r="E131" s="211">
        <v>859000</v>
      </c>
      <c r="F131" s="4">
        <v>55.310984966113622</v>
      </c>
      <c r="G131" s="4">
        <v>53.454667869035028</v>
      </c>
      <c r="H131" s="4">
        <v>58.259235213956707</v>
      </c>
      <c r="I131" s="4">
        <v>60.170257037943713</v>
      </c>
      <c r="J131" s="4">
        <v>70.341863348440782</v>
      </c>
      <c r="K131" s="4">
        <v>66.355495467392686</v>
      </c>
      <c r="L131" s="212">
        <v>59.090908050537109</v>
      </c>
      <c r="M131" s="212">
        <v>73.076919555664062</v>
      </c>
      <c r="N131" s="212">
        <v>75</v>
      </c>
      <c r="O131" s="212">
        <v>50</v>
      </c>
      <c r="P131" s="212">
        <v>12.5</v>
      </c>
      <c r="Q131" s="212">
        <v>58.974357604980469</v>
      </c>
    </row>
    <row r="132" spans="1:17" x14ac:dyDescent="0.2">
      <c r="A132" s="1" t="s">
        <v>188</v>
      </c>
      <c r="B132" s="3">
        <v>37847000</v>
      </c>
      <c r="C132" s="1" t="s">
        <v>58</v>
      </c>
      <c r="D132" s="210">
        <v>5.5102720260620117</v>
      </c>
      <c r="E132" s="211">
        <v>209000</v>
      </c>
      <c r="F132" s="4">
        <v>18.78461121754302</v>
      </c>
      <c r="G132" s="4">
        <v>22.060110634137249</v>
      </c>
      <c r="H132" s="4">
        <v>33.402902651664213</v>
      </c>
      <c r="I132" s="4">
        <v>52.035230518155863</v>
      </c>
      <c r="J132" s="4">
        <v>14.54368957670469</v>
      </c>
      <c r="K132" s="4">
        <v>18.986678832133801</v>
      </c>
      <c r="L132" s="212">
        <v>50</v>
      </c>
      <c r="M132" s="212">
        <v>65.384613037109375</v>
      </c>
      <c r="N132" s="212">
        <v>75</v>
      </c>
      <c r="O132" s="212">
        <v>50</v>
      </c>
      <c r="P132" s="212">
        <v>25</v>
      </c>
      <c r="Q132" s="212">
        <v>55.128204345703132</v>
      </c>
    </row>
    <row r="133" spans="1:17" x14ac:dyDescent="0.2">
      <c r="A133" s="1" t="s">
        <v>189</v>
      </c>
      <c r="B133" s="3">
        <v>10197000</v>
      </c>
      <c r="C133" s="1" t="s">
        <v>58</v>
      </c>
      <c r="D133" s="210">
        <v>3.8138153553009029</v>
      </c>
      <c r="E133" s="211">
        <v>39000</v>
      </c>
      <c r="F133" s="4">
        <v>5.8563850429665854</v>
      </c>
      <c r="G133" s="4">
        <v>21.098694833178978</v>
      </c>
      <c r="H133" s="4">
        <v>24.359864077909339</v>
      </c>
      <c r="I133" s="4">
        <v>41.129477764177892</v>
      </c>
      <c r="J133" s="4">
        <v>7.5373208235665654</v>
      </c>
      <c r="K133" s="4">
        <v>6.2305053334500444</v>
      </c>
      <c r="L133" s="212">
        <v>72.727272033691406</v>
      </c>
      <c r="M133" s="212">
        <v>73.076919555664062</v>
      </c>
      <c r="N133" s="212">
        <v>75</v>
      </c>
      <c r="O133" s="212">
        <v>64.285713195800781</v>
      </c>
      <c r="P133" s="212">
        <v>25</v>
      </c>
      <c r="Q133" s="212">
        <v>66.666664123535156</v>
      </c>
    </row>
    <row r="134" spans="1:17" x14ac:dyDescent="0.2">
      <c r="A134" s="1" t="s">
        <v>190</v>
      </c>
      <c r="B134" s="3">
        <v>2881000</v>
      </c>
      <c r="C134" s="1" t="s">
        <v>71</v>
      </c>
      <c r="D134" s="210">
        <v>6.8045035628270476</v>
      </c>
      <c r="E134" s="211">
        <v>20000</v>
      </c>
      <c r="F134" s="4">
        <v>47.62730079556453</v>
      </c>
      <c r="G134" s="4">
        <v>40.824773671447012</v>
      </c>
      <c r="H134" s="4">
        <v>11.396675266666669</v>
      </c>
      <c r="I134" s="4">
        <v>69.604345165238669</v>
      </c>
      <c r="J134" s="4">
        <v>13.162038577715609</v>
      </c>
      <c r="K134" s="4">
        <v>38.433588168901338</v>
      </c>
      <c r="L134" s="212">
        <v>59.090908050537109</v>
      </c>
      <c r="M134" s="212">
        <v>42.307693481445312</v>
      </c>
      <c r="N134" s="212">
        <v>62.5</v>
      </c>
      <c r="O134" s="212">
        <v>64.285713195800781</v>
      </c>
      <c r="P134" s="212">
        <v>0</v>
      </c>
      <c r="Q134" s="212">
        <v>48.717948913574219</v>
      </c>
    </row>
    <row r="135" spans="1:17" x14ac:dyDescent="0.2">
      <c r="A135" s="1" t="s">
        <v>191</v>
      </c>
      <c r="B135" s="3">
        <v>5518000</v>
      </c>
      <c r="C135" s="1" t="s">
        <v>60</v>
      </c>
      <c r="D135" s="210">
        <v>7.990757942199707</v>
      </c>
      <c r="E135" s="211">
        <v>44000</v>
      </c>
      <c r="F135" s="4">
        <v>80.95894110848019</v>
      </c>
      <c r="G135" s="4">
        <v>52.382612337258337</v>
      </c>
      <c r="H135" s="4">
        <v>62.548484293619801</v>
      </c>
      <c r="I135" s="4">
        <v>76.958843329253369</v>
      </c>
      <c r="J135" s="4">
        <v>32.760512325134989</v>
      </c>
      <c r="K135" s="4">
        <v>76.799327693682343</v>
      </c>
      <c r="L135" s="212">
        <v>40.909091949462891</v>
      </c>
      <c r="M135" s="212">
        <v>26.923076629638668</v>
      </c>
      <c r="N135" s="212">
        <v>37.5</v>
      </c>
      <c r="O135" s="212">
        <v>21.428571701049801</v>
      </c>
      <c r="P135" s="212">
        <v>0</v>
      </c>
      <c r="Q135" s="212">
        <v>28.20512771606445</v>
      </c>
    </row>
    <row r="136" spans="1:17" x14ac:dyDescent="0.2">
      <c r="A136" s="1" t="s">
        <v>192</v>
      </c>
      <c r="B136" s="3">
        <v>19238000</v>
      </c>
      <c r="C136" s="1" t="s">
        <v>58</v>
      </c>
      <c r="D136" s="210">
        <v>7.5499615669250488</v>
      </c>
      <c r="E136" s="211">
        <v>145000</v>
      </c>
      <c r="F136" s="4">
        <v>27.4630157715279</v>
      </c>
      <c r="G136" s="4">
        <v>23.350766589849378</v>
      </c>
      <c r="H136" s="4">
        <v>34.69735887802328</v>
      </c>
      <c r="I136" s="4">
        <v>61.835006119951039</v>
      </c>
      <c r="J136" s="4">
        <v>12.42006508822918</v>
      </c>
      <c r="K136" s="4">
        <v>25.885111465013029</v>
      </c>
      <c r="L136" s="212">
        <v>59.090908050537109</v>
      </c>
      <c r="M136" s="212">
        <v>65.384613037109375</v>
      </c>
      <c r="N136" s="212">
        <v>75</v>
      </c>
      <c r="O136" s="212">
        <v>50</v>
      </c>
      <c r="P136" s="212">
        <v>25</v>
      </c>
      <c r="Q136" s="212">
        <v>57.692306518554688</v>
      </c>
    </row>
    <row r="137" spans="1:17" x14ac:dyDescent="0.2">
      <c r="A137" s="1" t="s">
        <v>193</v>
      </c>
      <c r="B137" s="3">
        <v>145934000</v>
      </c>
      <c r="C137" s="1" t="s">
        <v>58</v>
      </c>
      <c r="D137" s="210">
        <v>13.015791893005369</v>
      </c>
      <c r="E137" s="211">
        <v>1899000</v>
      </c>
      <c r="F137" s="4">
        <v>74.559398292586962</v>
      </c>
      <c r="G137" s="4">
        <v>22.293414174680169</v>
      </c>
      <c r="H137" s="4">
        <v>43.960441189990227</v>
      </c>
      <c r="I137" s="4">
        <v>66.723786209710326</v>
      </c>
      <c r="J137" s="4">
        <v>48.501264031048429</v>
      </c>
      <c r="K137" s="4">
        <v>59.893233343476687</v>
      </c>
      <c r="L137" s="212">
        <v>4.5454545021057129</v>
      </c>
      <c r="M137" s="212">
        <v>46.153846740722663</v>
      </c>
      <c r="N137" s="212">
        <v>37.5</v>
      </c>
      <c r="O137" s="212">
        <v>21.428571701049801</v>
      </c>
      <c r="P137" s="212">
        <v>0</v>
      </c>
      <c r="Q137" s="212">
        <v>24.358974456787109</v>
      </c>
    </row>
    <row r="138" spans="1:17" x14ac:dyDescent="0.2">
      <c r="A138" s="1" t="s">
        <v>194</v>
      </c>
      <c r="B138" s="3">
        <v>12952000</v>
      </c>
      <c r="C138" s="1" t="s">
        <v>60</v>
      </c>
      <c r="D138" s="210">
        <v>4.2523036003112793</v>
      </c>
      <c r="E138" s="211">
        <v>55000</v>
      </c>
      <c r="F138" s="4">
        <v>39.768667077298993</v>
      </c>
      <c r="G138" s="4">
        <v>61.266298759424288</v>
      </c>
      <c r="H138" s="4">
        <v>39.343538409773757</v>
      </c>
      <c r="I138" s="4">
        <v>78.192625458996332</v>
      </c>
      <c r="J138" s="4">
        <v>31.262644637047021</v>
      </c>
      <c r="K138" s="4">
        <v>52.93682500368358</v>
      </c>
      <c r="L138" s="212">
        <v>54.545455932617188</v>
      </c>
      <c r="M138" s="212">
        <v>61.538459777832031</v>
      </c>
      <c r="N138" s="212">
        <v>37.5</v>
      </c>
      <c r="O138" s="212">
        <v>57.142856597900391</v>
      </c>
      <c r="P138" s="212">
        <v>0</v>
      </c>
      <c r="Q138" s="212">
        <v>50</v>
      </c>
    </row>
    <row r="139" spans="1:17" x14ac:dyDescent="0.2">
      <c r="A139" s="1" t="s">
        <v>195</v>
      </c>
      <c r="B139" s="3">
        <v>184000</v>
      </c>
      <c r="C139" s="1" t="s">
        <v>63</v>
      </c>
      <c r="D139" s="210"/>
      <c r="E139" s="211"/>
      <c r="F139" s="4"/>
      <c r="G139" s="4"/>
      <c r="H139" s="4"/>
      <c r="I139" s="4"/>
      <c r="J139" s="4"/>
      <c r="K139" s="4"/>
      <c r="L139" s="212">
        <v>45.454544067382812</v>
      </c>
      <c r="M139" s="212">
        <v>69.230766296386719</v>
      </c>
      <c r="N139" s="212">
        <v>50</v>
      </c>
      <c r="O139" s="212">
        <v>57.142856597900391</v>
      </c>
      <c r="P139" s="212">
        <v>0</v>
      </c>
      <c r="Q139" s="212">
        <v>51.282051086425781</v>
      </c>
    </row>
    <row r="140" spans="1:17" x14ac:dyDescent="0.2">
      <c r="A140" s="1" t="s">
        <v>196</v>
      </c>
      <c r="B140" s="3">
        <v>111000</v>
      </c>
      <c r="C140" s="1" t="s">
        <v>63</v>
      </c>
      <c r="D140" s="210"/>
      <c r="E140" s="211"/>
      <c r="F140" s="4"/>
      <c r="G140" s="4"/>
      <c r="H140" s="4"/>
      <c r="I140" s="4"/>
      <c r="J140" s="4"/>
      <c r="K140" s="4"/>
      <c r="L140" s="212">
        <v>59.090908050537109</v>
      </c>
      <c r="M140" s="212">
        <v>50</v>
      </c>
      <c r="N140" s="212">
        <v>62.5</v>
      </c>
      <c r="O140" s="212">
        <v>28.571428298950199</v>
      </c>
      <c r="P140" s="212">
        <v>0</v>
      </c>
      <c r="Q140" s="212">
        <v>44.871795654296882</v>
      </c>
    </row>
    <row r="141" spans="1:17" x14ac:dyDescent="0.2">
      <c r="A141" s="1" t="s">
        <v>197</v>
      </c>
      <c r="B141" s="3">
        <v>34814000</v>
      </c>
      <c r="C141" s="1" t="s">
        <v>71</v>
      </c>
      <c r="D141" s="210">
        <v>21.261520559411871</v>
      </c>
      <c r="E141" s="211">
        <v>740000</v>
      </c>
      <c r="F141" s="4">
        <v>66.152837203830018</v>
      </c>
      <c r="G141" s="4">
        <v>28.97112020054411</v>
      </c>
      <c r="H141" s="4">
        <v>21.874351715597889</v>
      </c>
      <c r="I141" s="4">
        <v>67.522337821297427</v>
      </c>
      <c r="J141" s="4">
        <v>47.416972244117858</v>
      </c>
      <c r="K141" s="4">
        <v>52.52693922776848</v>
      </c>
      <c r="L141" s="212">
        <v>59.090908050537109</v>
      </c>
      <c r="M141" s="212">
        <v>53.846153259277337</v>
      </c>
      <c r="N141" s="212">
        <v>62.5</v>
      </c>
      <c r="O141" s="212">
        <v>42.857143402099609</v>
      </c>
      <c r="P141" s="212">
        <v>0</v>
      </c>
      <c r="Q141" s="212">
        <v>48.717948913574219</v>
      </c>
    </row>
    <row r="142" spans="1:17" x14ac:dyDescent="0.2">
      <c r="A142" s="1" t="s">
        <v>198</v>
      </c>
      <c r="B142" s="3">
        <v>16744000</v>
      </c>
      <c r="C142" s="1" t="s">
        <v>60</v>
      </c>
      <c r="D142" s="210">
        <v>2.9419021606445308</v>
      </c>
      <c r="E142" s="211">
        <v>49000</v>
      </c>
      <c r="F142" s="4">
        <v>58.003004730403752</v>
      </c>
      <c r="G142" s="4">
        <v>43.366371464098677</v>
      </c>
      <c r="H142" s="4">
        <v>41.352061144738769</v>
      </c>
      <c r="I142" s="4">
        <v>68.674877600979187</v>
      </c>
      <c r="J142" s="4">
        <v>20.381467507683851</v>
      </c>
      <c r="K142" s="4">
        <v>52.858045972392453</v>
      </c>
      <c r="L142" s="212">
        <v>36.363636016845703</v>
      </c>
      <c r="M142" s="212">
        <v>50</v>
      </c>
      <c r="N142" s="212">
        <v>62.5</v>
      </c>
      <c r="O142" s="212">
        <v>35.714286804199219</v>
      </c>
      <c r="P142" s="212">
        <v>0</v>
      </c>
      <c r="Q142" s="212">
        <v>39.74359130859375</v>
      </c>
    </row>
    <row r="143" spans="1:17" x14ac:dyDescent="0.2">
      <c r="A143" s="1" t="s">
        <v>199</v>
      </c>
      <c r="B143" s="3">
        <v>8737000</v>
      </c>
      <c r="C143" s="1" t="s">
        <v>58</v>
      </c>
      <c r="D143" s="210">
        <v>7.0155296325683594</v>
      </c>
      <c r="E143" s="211">
        <v>61000</v>
      </c>
      <c r="F143" s="4">
        <v>34.580025927645337</v>
      </c>
      <c r="G143" s="4">
        <v>32.972499059676977</v>
      </c>
      <c r="H143" s="4">
        <v>33.607219902893078</v>
      </c>
      <c r="I143" s="4">
        <v>63.508588331293353</v>
      </c>
      <c r="J143" s="4">
        <v>20.65298047240795</v>
      </c>
      <c r="K143" s="4">
        <v>34.408284363122242</v>
      </c>
      <c r="L143" s="212">
        <v>63.636363983154297</v>
      </c>
      <c r="M143" s="212">
        <v>69.230766296386719</v>
      </c>
      <c r="N143" s="212">
        <v>62.5</v>
      </c>
      <c r="O143" s="212">
        <v>50</v>
      </c>
      <c r="P143" s="212">
        <v>0</v>
      </c>
      <c r="Q143" s="212">
        <v>56.410255432128913</v>
      </c>
    </row>
    <row r="144" spans="1:17" x14ac:dyDescent="0.2">
      <c r="A144" s="1" t="s">
        <v>200</v>
      </c>
      <c r="B144" s="3">
        <v>98000</v>
      </c>
      <c r="C144" s="1" t="s">
        <v>60</v>
      </c>
      <c r="D144" s="210"/>
      <c r="E144" s="211"/>
      <c r="F144" s="4"/>
      <c r="G144" s="4"/>
      <c r="H144" s="4"/>
      <c r="I144" s="4"/>
      <c r="J144" s="4"/>
      <c r="K144" s="4"/>
      <c r="L144" s="212">
        <v>22.72727203369141</v>
      </c>
      <c r="M144" s="212">
        <v>46.153846740722663</v>
      </c>
      <c r="N144" s="212">
        <v>37.5</v>
      </c>
      <c r="O144" s="212">
        <v>42.857143402099609</v>
      </c>
      <c r="P144" s="212">
        <v>0</v>
      </c>
      <c r="Q144" s="212">
        <v>33.333332061767578</v>
      </c>
    </row>
    <row r="145" spans="1:17" x14ac:dyDescent="0.2">
      <c r="A145" s="1" t="s">
        <v>201</v>
      </c>
      <c r="B145" s="3">
        <v>7977000</v>
      </c>
      <c r="C145" s="1" t="s">
        <v>60</v>
      </c>
      <c r="D145" s="210">
        <v>3.4022395610809331</v>
      </c>
      <c r="E145" s="211">
        <v>27000</v>
      </c>
      <c r="F145" s="4">
        <v>48.52786475200061</v>
      </c>
      <c r="G145" s="4">
        <v>63.723442883335487</v>
      </c>
      <c r="H145" s="4">
        <v>48.056644185384101</v>
      </c>
      <c r="I145" s="4">
        <v>65.496787025703796</v>
      </c>
      <c r="J145" s="4">
        <v>18.78920561227897</v>
      </c>
      <c r="K145" s="4">
        <v>55.328351262034502</v>
      </c>
      <c r="L145" s="212">
        <v>27.27272796630859</v>
      </c>
      <c r="M145" s="212">
        <v>46.153846740722663</v>
      </c>
      <c r="N145" s="212">
        <v>37.5</v>
      </c>
      <c r="O145" s="212">
        <v>35.714286804199219</v>
      </c>
      <c r="P145" s="212">
        <v>0</v>
      </c>
      <c r="Q145" s="212">
        <v>33.333332061767578</v>
      </c>
    </row>
    <row r="146" spans="1:17" x14ac:dyDescent="0.2">
      <c r="A146" s="1" t="s">
        <v>202</v>
      </c>
      <c r="B146" s="3">
        <v>5850000</v>
      </c>
      <c r="C146" s="1" t="s">
        <v>56</v>
      </c>
      <c r="D146" s="210">
        <v>2.1335029602050781</v>
      </c>
      <c r="E146" s="211">
        <v>12000</v>
      </c>
      <c r="F146" s="4">
        <v>39.128404842631767</v>
      </c>
      <c r="G146" s="4">
        <v>22.693984000000711</v>
      </c>
      <c r="H146" s="4">
        <v>12.584492047721371</v>
      </c>
      <c r="I146" s="4">
        <v>51.265932272541818</v>
      </c>
      <c r="J146" s="4">
        <v>12.963526897863639</v>
      </c>
      <c r="K146" s="4">
        <v>24.377263248458728</v>
      </c>
      <c r="L146" s="212">
        <v>54.545455932617188</v>
      </c>
      <c r="M146" s="212">
        <v>53.846153259277337</v>
      </c>
      <c r="N146" s="212">
        <v>37.5</v>
      </c>
      <c r="O146" s="212">
        <v>57.142856597900391</v>
      </c>
      <c r="P146" s="212">
        <v>0</v>
      </c>
      <c r="Q146" s="212">
        <v>47.435897827148438</v>
      </c>
    </row>
    <row r="147" spans="1:17" x14ac:dyDescent="0.2">
      <c r="A147" s="1" t="s">
        <v>203</v>
      </c>
      <c r="B147" s="3">
        <v>5460000</v>
      </c>
      <c r="C147" s="1" t="s">
        <v>58</v>
      </c>
      <c r="D147" s="210">
        <v>7.6514058113098136</v>
      </c>
      <c r="E147" s="211">
        <v>42000</v>
      </c>
      <c r="F147" s="4">
        <v>14.063765338274759</v>
      </c>
      <c r="G147" s="4">
        <v>18.955155420828689</v>
      </c>
      <c r="H147" s="4">
        <v>31.276439230688471</v>
      </c>
      <c r="I147" s="4">
        <v>59.223133414932683</v>
      </c>
      <c r="J147" s="4">
        <v>13.81032095257501</v>
      </c>
      <c r="K147" s="4">
        <v>16.3875057300348</v>
      </c>
      <c r="L147" s="212">
        <v>50</v>
      </c>
      <c r="M147" s="212">
        <v>61.538459777832031</v>
      </c>
      <c r="N147" s="212">
        <v>62.5</v>
      </c>
      <c r="O147" s="212">
        <v>78.571426391601562</v>
      </c>
      <c r="P147" s="212">
        <v>25</v>
      </c>
      <c r="Q147" s="212">
        <v>57.692306518554688</v>
      </c>
    </row>
    <row r="148" spans="1:17" x14ac:dyDescent="0.2">
      <c r="A148" s="1" t="s">
        <v>204</v>
      </c>
      <c r="B148" s="3">
        <v>2079000</v>
      </c>
      <c r="C148" s="1" t="s">
        <v>58</v>
      </c>
      <c r="D148" s="210">
        <v>4.448514461517334</v>
      </c>
      <c r="E148" s="211">
        <v>9000</v>
      </c>
      <c r="F148" s="4">
        <v>13.23509920061694</v>
      </c>
      <c r="G148" s="4">
        <v>19.39242199996713</v>
      </c>
      <c r="H148" s="4">
        <v>19.864625597279861</v>
      </c>
      <c r="I148" s="4">
        <v>48.985903712770302</v>
      </c>
      <c r="J148" s="4">
        <v>1</v>
      </c>
      <c r="K148" s="4">
        <v>8.8605747797867771</v>
      </c>
      <c r="L148" s="212">
        <v>50</v>
      </c>
      <c r="M148" s="212">
        <v>65.384613037109375</v>
      </c>
      <c r="N148" s="212">
        <v>62.5</v>
      </c>
      <c r="O148" s="212">
        <v>64.285713195800781</v>
      </c>
      <c r="P148" s="212">
        <v>25</v>
      </c>
      <c r="Q148" s="212">
        <v>56.410255432128913</v>
      </c>
    </row>
    <row r="149" spans="1:17" x14ac:dyDescent="0.2">
      <c r="A149" s="1" t="s">
        <v>205</v>
      </c>
      <c r="B149" s="3">
        <v>687000</v>
      </c>
      <c r="C149" s="1" t="s">
        <v>56</v>
      </c>
      <c r="D149" s="210"/>
      <c r="E149" s="211"/>
      <c r="F149" s="4"/>
      <c r="G149" s="4"/>
      <c r="H149" s="4"/>
      <c r="I149" s="4"/>
      <c r="J149" s="4"/>
      <c r="K149" s="4"/>
      <c r="L149" s="212">
        <v>13.6363639831543</v>
      </c>
      <c r="M149" s="212">
        <v>42.307693481445312</v>
      </c>
      <c r="N149" s="212">
        <v>50</v>
      </c>
      <c r="O149" s="212">
        <v>42.857143402099609</v>
      </c>
      <c r="P149" s="212">
        <v>0</v>
      </c>
      <c r="Q149" s="212">
        <v>30.769229888916019</v>
      </c>
    </row>
    <row r="150" spans="1:17" x14ac:dyDescent="0.2">
      <c r="A150" s="1" t="s">
        <v>206</v>
      </c>
      <c r="B150" s="3">
        <v>15893000</v>
      </c>
      <c r="C150" s="1" t="s">
        <v>60</v>
      </c>
      <c r="D150" s="210">
        <v>6.1732912063598633</v>
      </c>
      <c r="E150" s="211">
        <v>98000</v>
      </c>
      <c r="F150" s="4">
        <v>92.826190168080885</v>
      </c>
      <c r="G150" s="4">
        <v>62.223262736866182</v>
      </c>
      <c r="H150" s="4">
        <v>68.400000000000006</v>
      </c>
      <c r="I150" s="4">
        <v>85.755048959608317</v>
      </c>
      <c r="J150" s="4">
        <v>80.389258924065885</v>
      </c>
      <c r="K150" s="4">
        <v>98.366582938447849</v>
      </c>
      <c r="L150" s="212">
        <v>9.0909090042114258</v>
      </c>
      <c r="M150" s="212">
        <v>26.923076629638668</v>
      </c>
      <c r="N150" s="212">
        <v>25</v>
      </c>
      <c r="O150" s="212">
        <v>21.428571701049801</v>
      </c>
      <c r="P150" s="212">
        <v>0</v>
      </c>
      <c r="Q150" s="212">
        <v>17.94871711730957</v>
      </c>
    </row>
    <row r="151" spans="1:17" x14ac:dyDescent="0.2">
      <c r="A151" s="1" t="s">
        <v>207</v>
      </c>
      <c r="B151" s="3">
        <v>59309000</v>
      </c>
      <c r="C151" s="1" t="s">
        <v>60</v>
      </c>
      <c r="D151" s="210">
        <v>2.6624982357025151</v>
      </c>
      <c r="E151" s="211">
        <v>158000</v>
      </c>
      <c r="F151" s="4">
        <v>40.901832799296777</v>
      </c>
      <c r="G151" s="4">
        <v>50.573997804233827</v>
      </c>
      <c r="H151" s="4">
        <v>74.224979877921541</v>
      </c>
      <c r="I151" s="4">
        <v>49.223531211750299</v>
      </c>
      <c r="J151" s="4">
        <v>31.953583246540092</v>
      </c>
      <c r="K151" s="4">
        <v>52.196477600570091</v>
      </c>
      <c r="L151" s="212">
        <v>45.454544067382812</v>
      </c>
      <c r="M151" s="212">
        <v>69.230766296386719</v>
      </c>
      <c r="N151" s="212">
        <v>62.5</v>
      </c>
      <c r="O151" s="212">
        <v>57.142856597900391</v>
      </c>
      <c r="P151" s="212">
        <v>0</v>
      </c>
      <c r="Q151" s="212">
        <v>52.564102172851562</v>
      </c>
    </row>
    <row r="152" spans="1:17" x14ac:dyDescent="0.2">
      <c r="A152" s="1" t="s">
        <v>208</v>
      </c>
      <c r="B152" s="3">
        <v>51269000</v>
      </c>
      <c r="C152" s="1" t="s">
        <v>56</v>
      </c>
      <c r="D152" s="210">
        <v>3.502935409545898</v>
      </c>
      <c r="E152" s="211">
        <v>180000</v>
      </c>
      <c r="F152" s="4">
        <v>30.100740111973259</v>
      </c>
      <c r="G152" s="4">
        <v>27.577113534619901</v>
      </c>
      <c r="H152" s="4">
        <v>26.329487897603361</v>
      </c>
      <c r="I152" s="4">
        <v>70.763994288045694</v>
      </c>
      <c r="J152" s="4">
        <v>12.595790511897659</v>
      </c>
      <c r="K152" s="4">
        <v>28.603603724299589</v>
      </c>
      <c r="L152" s="212">
        <v>40.909091949462891</v>
      </c>
      <c r="M152" s="212">
        <v>46.153846740722663</v>
      </c>
      <c r="N152" s="212">
        <v>50</v>
      </c>
      <c r="O152" s="212">
        <v>35.714286804199219</v>
      </c>
      <c r="P152" s="212">
        <v>0</v>
      </c>
      <c r="Q152" s="212">
        <v>38.461540222167969</v>
      </c>
    </row>
    <row r="153" spans="1:17" x14ac:dyDescent="0.2">
      <c r="A153" s="1" t="s">
        <v>209</v>
      </c>
      <c r="B153" s="3">
        <v>11194000</v>
      </c>
      <c r="C153" s="1" t="s">
        <v>60</v>
      </c>
      <c r="D153" s="210">
        <v>10.29315185546875</v>
      </c>
      <c r="E153" s="211">
        <v>115000</v>
      </c>
      <c r="F153" s="4">
        <v>98.559205866778541</v>
      </c>
      <c r="G153" s="4">
        <v>57.33481940956127</v>
      </c>
      <c r="H153" s="4">
        <v>73.208631388346376</v>
      </c>
      <c r="I153" s="4">
        <v>86.487607099143204</v>
      </c>
      <c r="J153" s="4">
        <v>75.063965476527073</v>
      </c>
      <c r="K153" s="4">
        <v>100</v>
      </c>
      <c r="L153" s="212"/>
      <c r="M153" s="212"/>
      <c r="N153" s="212"/>
      <c r="O153" s="212"/>
      <c r="P153" s="212"/>
      <c r="Q153" s="212"/>
    </row>
    <row r="154" spans="1:17" x14ac:dyDescent="0.2">
      <c r="A154" s="1" t="s">
        <v>210</v>
      </c>
      <c r="B154" s="3">
        <v>46755000</v>
      </c>
      <c r="C154" s="1" t="s">
        <v>58</v>
      </c>
      <c r="D154" s="210">
        <v>2.312372207641602</v>
      </c>
      <c r="E154" s="211">
        <v>108000</v>
      </c>
      <c r="F154" s="4">
        <v>11.908836061830311</v>
      </c>
      <c r="G154" s="4">
        <v>24.584785962030811</v>
      </c>
      <c r="H154" s="4">
        <v>22.70050236556601</v>
      </c>
      <c r="I154" s="4">
        <v>24.2062015503876</v>
      </c>
      <c r="J154" s="4">
        <v>27.870889021021451</v>
      </c>
      <c r="K154" s="4">
        <v>10.37075274872592</v>
      </c>
      <c r="L154" s="212">
        <v>54.545455932617188</v>
      </c>
      <c r="M154" s="212">
        <v>73.076919555664062</v>
      </c>
      <c r="N154" s="212">
        <v>75</v>
      </c>
      <c r="O154" s="212">
        <v>71.428573608398438</v>
      </c>
      <c r="P154" s="212">
        <v>25</v>
      </c>
      <c r="Q154" s="212">
        <v>62.820514678955078</v>
      </c>
    </row>
    <row r="155" spans="1:17" x14ac:dyDescent="0.2">
      <c r="A155" s="1" t="s">
        <v>211</v>
      </c>
      <c r="B155" s="3">
        <v>21413000</v>
      </c>
      <c r="C155" s="1" t="s">
        <v>56</v>
      </c>
      <c r="D155" s="210">
        <v>6.4705958366394043</v>
      </c>
      <c r="E155" s="211">
        <v>139000</v>
      </c>
      <c r="F155" s="4">
        <v>60.296755478886467</v>
      </c>
      <c r="G155" s="4">
        <v>34.482252432115622</v>
      </c>
      <c r="H155" s="4">
        <v>43.479566607352687</v>
      </c>
      <c r="I155" s="4">
        <v>69.137545899632798</v>
      </c>
      <c r="J155" s="4">
        <v>42.036550692822473</v>
      </c>
      <c r="K155" s="4">
        <v>55.744243372660023</v>
      </c>
      <c r="L155" s="212">
        <v>45.454544067382812</v>
      </c>
      <c r="M155" s="212">
        <v>65.384613037109375</v>
      </c>
      <c r="N155" s="212">
        <v>50</v>
      </c>
      <c r="O155" s="212">
        <v>50</v>
      </c>
      <c r="P155" s="212">
        <v>0</v>
      </c>
      <c r="Q155" s="212">
        <v>48.717948913574219</v>
      </c>
    </row>
    <row r="156" spans="1:17" x14ac:dyDescent="0.2">
      <c r="A156" s="1" t="s">
        <v>212</v>
      </c>
      <c r="B156" s="3">
        <v>43849000</v>
      </c>
      <c r="C156" s="1" t="s">
        <v>60</v>
      </c>
      <c r="D156" s="210">
        <v>3.9744329452514648</v>
      </c>
      <c r="E156" s="211">
        <v>174000</v>
      </c>
      <c r="F156" s="4">
        <v>85.55335470807789</v>
      </c>
      <c r="G156" s="4">
        <v>47.945688764864528</v>
      </c>
      <c r="H156" s="4">
        <v>42.35</v>
      </c>
      <c r="I156" s="4">
        <v>77.465575275397782</v>
      </c>
      <c r="J156" s="4">
        <v>82.915937423587593</v>
      </c>
      <c r="K156" s="4">
        <v>82.446096837141809</v>
      </c>
      <c r="L156" s="212">
        <v>9.0909090042114258</v>
      </c>
      <c r="M156" s="212">
        <v>46.153846740722663</v>
      </c>
      <c r="N156" s="212">
        <v>37.5</v>
      </c>
      <c r="O156" s="212">
        <v>21.428571701049801</v>
      </c>
      <c r="P156" s="212">
        <v>0</v>
      </c>
      <c r="Q156" s="212">
        <v>25.641025543212891</v>
      </c>
    </row>
    <row r="157" spans="1:17" x14ac:dyDescent="0.2">
      <c r="A157" s="1" t="s">
        <v>213</v>
      </c>
      <c r="B157" s="3">
        <v>587000</v>
      </c>
      <c r="C157" s="1" t="s">
        <v>63</v>
      </c>
      <c r="D157" s="210"/>
      <c r="E157" s="211"/>
      <c r="F157" s="4"/>
      <c r="G157" s="4"/>
      <c r="H157" s="4"/>
      <c r="I157" s="4"/>
      <c r="J157" s="4"/>
      <c r="K157" s="4"/>
      <c r="L157" s="212">
        <v>36.363636016845703</v>
      </c>
      <c r="M157" s="212">
        <v>34.615383148193359</v>
      </c>
      <c r="N157" s="212">
        <v>25</v>
      </c>
      <c r="O157" s="212">
        <v>35.714286804199219</v>
      </c>
      <c r="P157" s="212">
        <v>0</v>
      </c>
      <c r="Q157" s="212">
        <v>30.769229888916019</v>
      </c>
    </row>
    <row r="158" spans="1:17" x14ac:dyDescent="0.2">
      <c r="A158" s="1" t="s">
        <v>214</v>
      </c>
      <c r="B158" s="3">
        <v>10099000</v>
      </c>
      <c r="C158" s="1" t="s">
        <v>58</v>
      </c>
      <c r="D158" s="210">
        <v>0.56934875249862671</v>
      </c>
      <c r="E158" s="211">
        <v>6000</v>
      </c>
      <c r="F158" s="4">
        <v>11.90624523131669</v>
      </c>
      <c r="G158" s="4">
        <v>19.822195474430941</v>
      </c>
      <c r="H158" s="4">
        <v>24.390751758238729</v>
      </c>
      <c r="I158" s="4">
        <v>10.98935128518972</v>
      </c>
      <c r="J158" s="4">
        <v>33.281652927558312</v>
      </c>
      <c r="K158" s="4">
        <v>7.4086635816487139</v>
      </c>
      <c r="L158" s="212">
        <v>59.090908050537109</v>
      </c>
      <c r="M158" s="212">
        <v>69.230766296386719</v>
      </c>
      <c r="N158" s="212">
        <v>62.5</v>
      </c>
      <c r="O158" s="212">
        <v>78.571426391601562</v>
      </c>
      <c r="P158" s="212">
        <v>25</v>
      </c>
      <c r="Q158" s="212">
        <v>62.820514678955078</v>
      </c>
    </row>
    <row r="159" spans="1:17" x14ac:dyDescent="0.2">
      <c r="A159" s="1" t="s">
        <v>215</v>
      </c>
      <c r="B159" s="3">
        <v>8655000</v>
      </c>
      <c r="C159" s="1" t="s">
        <v>58</v>
      </c>
      <c r="D159" s="210">
        <v>0.49812814593315119</v>
      </c>
      <c r="E159" s="211">
        <v>4000</v>
      </c>
      <c r="F159" s="4">
        <v>24.521889522190818</v>
      </c>
      <c r="G159" s="4">
        <v>24.2226676338374</v>
      </c>
      <c r="H159" s="4">
        <v>15.496036038572189</v>
      </c>
      <c r="I159" s="4">
        <v>30.6968584251326</v>
      </c>
      <c r="J159" s="4">
        <v>12.81286788070328</v>
      </c>
      <c r="K159" s="4">
        <v>13.63821269940874</v>
      </c>
      <c r="L159" s="212">
        <v>50</v>
      </c>
      <c r="M159" s="212">
        <v>50</v>
      </c>
      <c r="N159" s="212">
        <v>50</v>
      </c>
      <c r="O159" s="212">
        <v>64.285713195800781</v>
      </c>
      <c r="P159" s="212">
        <v>25</v>
      </c>
      <c r="Q159" s="212">
        <v>50</v>
      </c>
    </row>
    <row r="160" spans="1:17" x14ac:dyDescent="0.2">
      <c r="A160" s="1" t="s">
        <v>216</v>
      </c>
      <c r="B160" s="3">
        <v>17501000</v>
      </c>
      <c r="C160" s="1" t="s">
        <v>71</v>
      </c>
      <c r="D160" s="210">
        <v>8.7337971992333721</v>
      </c>
      <c r="E160" s="211">
        <v>153000</v>
      </c>
      <c r="F160" s="4">
        <v>67.842120270047303</v>
      </c>
      <c r="G160" s="4">
        <v>39.037701088411637</v>
      </c>
      <c r="H160" s="4">
        <v>100</v>
      </c>
      <c r="I160" s="4">
        <v>65.41279069767441</v>
      </c>
      <c r="J160" s="4">
        <v>93.7591743119266</v>
      </c>
      <c r="K160" s="4">
        <v>83.365402078654469</v>
      </c>
      <c r="L160" s="210"/>
      <c r="M160" s="210"/>
      <c r="N160" s="210"/>
      <c r="O160" s="210"/>
      <c r="P160" s="210"/>
      <c r="Q160" s="212"/>
    </row>
    <row r="161" spans="1:17" x14ac:dyDescent="0.2">
      <c r="A161" s="1" t="s">
        <v>217</v>
      </c>
      <c r="B161" s="3">
        <v>23817000</v>
      </c>
      <c r="C161" s="1" t="s">
        <v>56</v>
      </c>
      <c r="D161" s="210">
        <v>1.6852709054946899</v>
      </c>
      <c r="E161" s="211">
        <v>40000</v>
      </c>
      <c r="F161" s="4">
        <v>25.958143437029388</v>
      </c>
      <c r="G161" s="4">
        <v>28.74937235514323</v>
      </c>
      <c r="H161" s="4">
        <v>28.61308426376953</v>
      </c>
      <c r="I161" s="4">
        <v>49.58457772337821</v>
      </c>
      <c r="J161" s="4">
        <v>4.1324541284403669</v>
      </c>
      <c r="K161" s="4">
        <v>21.333335812319849</v>
      </c>
      <c r="L161" s="212">
        <v>45.454544067382812</v>
      </c>
      <c r="M161" s="212">
        <v>36.363636016845703</v>
      </c>
      <c r="N161" s="212">
        <v>62.5</v>
      </c>
      <c r="O161" s="212">
        <v>78.571426391601562</v>
      </c>
      <c r="P161" s="212">
        <v>12.5</v>
      </c>
      <c r="Q161" s="212">
        <v>47.297298431396477</v>
      </c>
    </row>
    <row r="162" spans="1:17" x14ac:dyDescent="0.2">
      <c r="A162" s="1" t="s">
        <v>218</v>
      </c>
      <c r="B162" s="3">
        <v>9538000</v>
      </c>
      <c r="C162" s="1" t="s">
        <v>58</v>
      </c>
      <c r="D162" s="210">
        <v>13.955769538879389</v>
      </c>
      <c r="E162" s="211">
        <v>133000</v>
      </c>
      <c r="F162" s="4">
        <v>68.621705102039499</v>
      </c>
      <c r="G162" s="4">
        <v>46.572475010047093</v>
      </c>
      <c r="H162" s="4">
        <v>44.316745203812673</v>
      </c>
      <c r="I162" s="4">
        <v>87.673725010199917</v>
      </c>
      <c r="J162" s="4">
        <v>33.146475274169383</v>
      </c>
      <c r="K162" s="4">
        <v>66.518930886527201</v>
      </c>
      <c r="L162" s="212">
        <v>22.72727203369141</v>
      </c>
      <c r="M162" s="212">
        <v>53.846153259277337</v>
      </c>
      <c r="N162" s="212">
        <v>50</v>
      </c>
      <c r="O162" s="212">
        <v>35.714286804199219</v>
      </c>
      <c r="P162" s="212">
        <v>0</v>
      </c>
      <c r="Q162" s="212">
        <v>35.897434234619141</v>
      </c>
    </row>
    <row r="163" spans="1:17" x14ac:dyDescent="0.2">
      <c r="A163" s="1" t="s">
        <v>219</v>
      </c>
      <c r="B163" s="3">
        <v>59734000</v>
      </c>
      <c r="C163" s="1" t="s">
        <v>60</v>
      </c>
      <c r="D163" s="210">
        <v>2.85969066619873</v>
      </c>
      <c r="E163" s="211">
        <v>171000</v>
      </c>
      <c r="F163" s="4">
        <v>49.894391737024243</v>
      </c>
      <c r="G163" s="4">
        <v>52.976108053825421</v>
      </c>
      <c r="H163" s="4">
        <v>50.229402701835113</v>
      </c>
      <c r="I163" s="4">
        <v>63.720471236230111</v>
      </c>
      <c r="J163" s="4">
        <v>22.31415216534235</v>
      </c>
      <c r="K163" s="4">
        <v>53.259234150647657</v>
      </c>
      <c r="L163" s="212">
        <v>45.454544067382812</v>
      </c>
      <c r="M163" s="212">
        <v>53.846153259277337</v>
      </c>
      <c r="N163" s="212">
        <v>50</v>
      </c>
      <c r="O163" s="212">
        <v>35.714286804199219</v>
      </c>
      <c r="P163" s="212">
        <v>0</v>
      </c>
      <c r="Q163" s="212">
        <v>42.307693481445312</v>
      </c>
    </row>
    <row r="164" spans="1:17" x14ac:dyDescent="0.2">
      <c r="A164" s="1" t="s">
        <v>220</v>
      </c>
      <c r="B164" s="3">
        <v>69800000</v>
      </c>
      <c r="C164" s="1" t="s">
        <v>56</v>
      </c>
      <c r="D164" s="210">
        <v>5.7416377067565918</v>
      </c>
      <c r="E164" s="211">
        <v>401000</v>
      </c>
      <c r="F164" s="4">
        <v>42.441925121458787</v>
      </c>
      <c r="G164" s="4">
        <v>31.621677731674499</v>
      </c>
      <c r="H164" s="4">
        <v>47.15610112360433</v>
      </c>
      <c r="I164" s="4">
        <v>57.973378212974303</v>
      </c>
      <c r="J164" s="4">
        <v>54.957366915386963</v>
      </c>
      <c r="K164" s="4">
        <v>46.474057114795663</v>
      </c>
      <c r="L164" s="212">
        <v>50</v>
      </c>
      <c r="M164" s="212">
        <v>65.384613037109375</v>
      </c>
      <c r="N164" s="212">
        <v>75</v>
      </c>
      <c r="O164" s="212">
        <v>64.285713195800781</v>
      </c>
      <c r="P164" s="212">
        <v>0</v>
      </c>
      <c r="Q164" s="212">
        <v>55.128204345703132</v>
      </c>
    </row>
    <row r="165" spans="1:17" x14ac:dyDescent="0.2">
      <c r="A165" s="1" t="s">
        <v>221</v>
      </c>
      <c r="B165" s="3">
        <v>1318000</v>
      </c>
      <c r="C165" s="1" t="s">
        <v>56</v>
      </c>
      <c r="D165" s="210">
        <v>6.0507779121398926</v>
      </c>
      <c r="E165" s="211">
        <v>8000</v>
      </c>
      <c r="F165" s="4">
        <v>46.371795260649279</v>
      </c>
      <c r="G165" s="4">
        <v>55.649949142895728</v>
      </c>
      <c r="H165" s="4">
        <v>51.975000000000001</v>
      </c>
      <c r="I165" s="4">
        <v>67.293866934778805</v>
      </c>
      <c r="J165" s="4">
        <v>9.8899393332877796</v>
      </c>
      <c r="K165" s="4">
        <v>51.162482366889812</v>
      </c>
      <c r="L165" s="212">
        <v>31.818181991577148</v>
      </c>
      <c r="M165" s="212">
        <v>42.307693481445312</v>
      </c>
      <c r="N165" s="212">
        <v>50</v>
      </c>
      <c r="O165" s="212">
        <v>35.714286804199219</v>
      </c>
      <c r="P165" s="212">
        <v>0</v>
      </c>
      <c r="Q165" s="212">
        <v>34.615383148193359</v>
      </c>
    </row>
    <row r="166" spans="1:17" x14ac:dyDescent="0.2">
      <c r="A166" s="1" t="s">
        <v>222</v>
      </c>
      <c r="B166" s="3">
        <v>8279000</v>
      </c>
      <c r="C166" s="1" t="s">
        <v>60</v>
      </c>
      <c r="D166" s="210">
        <v>3.3498597145080571</v>
      </c>
      <c r="E166" s="211">
        <v>28000</v>
      </c>
      <c r="F166" s="4">
        <v>60.223417367398042</v>
      </c>
      <c r="G166" s="4">
        <v>50.618435677878317</v>
      </c>
      <c r="H166" s="4">
        <v>48.117510986328128</v>
      </c>
      <c r="I166" s="4">
        <v>68.460067319461444</v>
      </c>
      <c r="J166" s="4">
        <v>12.7176683873796</v>
      </c>
      <c r="K166" s="4">
        <v>56.531660836492037</v>
      </c>
      <c r="L166" s="212">
        <v>27.27272796630859</v>
      </c>
      <c r="M166" s="212">
        <v>42.307693481445312</v>
      </c>
      <c r="N166" s="212">
        <v>37.5</v>
      </c>
      <c r="O166" s="212">
        <v>42.857143402099609</v>
      </c>
      <c r="P166" s="212">
        <v>0</v>
      </c>
      <c r="Q166" s="212">
        <v>33.333332061767578</v>
      </c>
    </row>
    <row r="167" spans="1:17" x14ac:dyDescent="0.2">
      <c r="A167" s="1" t="s">
        <v>223</v>
      </c>
      <c r="B167" s="3">
        <v>1399000</v>
      </c>
      <c r="C167" s="1" t="s">
        <v>63</v>
      </c>
      <c r="D167" s="210">
        <v>4.7318248748779297</v>
      </c>
      <c r="E167" s="211">
        <v>7000</v>
      </c>
      <c r="F167" s="4">
        <v>40.67755337154874</v>
      </c>
      <c r="G167" s="4">
        <v>31.462214037951881</v>
      </c>
      <c r="H167" s="4">
        <v>59.328241453770609</v>
      </c>
      <c r="I167" s="4">
        <v>48.921970624235023</v>
      </c>
      <c r="J167" s="4">
        <v>7.9708366004992017</v>
      </c>
      <c r="K167" s="4">
        <v>37.66678509053699</v>
      </c>
      <c r="L167" s="212">
        <v>50</v>
      </c>
      <c r="M167" s="212">
        <v>65.384613037109375</v>
      </c>
      <c r="N167" s="212">
        <v>62.5</v>
      </c>
      <c r="O167" s="212">
        <v>35.714286804199219</v>
      </c>
      <c r="P167" s="212">
        <v>0</v>
      </c>
      <c r="Q167" s="212">
        <v>48.717948913574219</v>
      </c>
    </row>
    <row r="168" spans="1:17" x14ac:dyDescent="0.2">
      <c r="A168" s="1" t="s">
        <v>224</v>
      </c>
      <c r="B168" s="3">
        <v>11819000</v>
      </c>
      <c r="C168" s="1" t="s">
        <v>60</v>
      </c>
      <c r="D168" s="210">
        <v>2.3166627883911128</v>
      </c>
      <c r="E168" s="211">
        <v>27000</v>
      </c>
      <c r="F168" s="4">
        <v>53.752381376942843</v>
      </c>
      <c r="G168" s="4">
        <v>31.215031246280759</v>
      </c>
      <c r="H168" s="4">
        <v>39.378587515287258</v>
      </c>
      <c r="I168" s="4">
        <v>66.190289677682586</v>
      </c>
      <c r="J168" s="4">
        <v>32.606239144687109</v>
      </c>
      <c r="K168" s="4">
        <v>47.91602792905335</v>
      </c>
      <c r="L168" s="212">
        <v>50</v>
      </c>
      <c r="M168" s="212">
        <v>53.846153259277337</v>
      </c>
      <c r="N168" s="212">
        <v>50</v>
      </c>
      <c r="O168" s="212">
        <v>57.142856597900391</v>
      </c>
      <c r="P168" s="212">
        <v>0</v>
      </c>
      <c r="Q168" s="212">
        <v>47.435897827148438</v>
      </c>
    </row>
    <row r="169" spans="1:17" x14ac:dyDescent="0.2">
      <c r="A169" s="1" t="s">
        <v>225</v>
      </c>
      <c r="B169" s="3">
        <v>84339000</v>
      </c>
      <c r="C169" s="1" t="s">
        <v>58</v>
      </c>
      <c r="D169" s="210">
        <v>15.64948081970215</v>
      </c>
      <c r="E169" s="211">
        <v>1320000</v>
      </c>
      <c r="F169" s="4">
        <v>45.869730982496883</v>
      </c>
      <c r="G169" s="4">
        <v>31.108122368710671</v>
      </c>
      <c r="H169" s="4">
        <v>42.260265685365809</v>
      </c>
      <c r="I169" s="4">
        <v>66.858057935536522</v>
      </c>
      <c r="J169" s="4">
        <v>65.215034103213554</v>
      </c>
      <c r="K169" s="4">
        <v>50.720863668803311</v>
      </c>
      <c r="L169" s="212">
        <v>63.636363983154297</v>
      </c>
      <c r="M169" s="212">
        <v>53.846153259277337</v>
      </c>
      <c r="N169" s="212">
        <v>62.5</v>
      </c>
      <c r="O169" s="212">
        <v>35.714286804199219</v>
      </c>
      <c r="P169" s="212">
        <v>0</v>
      </c>
      <c r="Q169" s="212">
        <v>48.717948913574219</v>
      </c>
    </row>
    <row r="170" spans="1:17" x14ac:dyDescent="0.2">
      <c r="A170" s="1" t="s">
        <v>226</v>
      </c>
      <c r="B170" s="3">
        <v>6031000</v>
      </c>
      <c r="C170" s="1" t="s">
        <v>58</v>
      </c>
      <c r="D170" s="210">
        <v>11.875362396240231</v>
      </c>
      <c r="E170" s="211">
        <v>72000</v>
      </c>
      <c r="F170" s="4">
        <v>68.115932335416247</v>
      </c>
      <c r="G170" s="4">
        <v>20.420892284725639</v>
      </c>
      <c r="H170" s="4">
        <v>23.909394264221199</v>
      </c>
      <c r="I170" s="4">
        <v>76.474899700802396</v>
      </c>
      <c r="J170" s="4">
        <v>16.06246254964989</v>
      </c>
      <c r="K170" s="4">
        <v>47.198683105965699</v>
      </c>
      <c r="L170" s="212">
        <v>13.6363639831543</v>
      </c>
      <c r="M170" s="212">
        <v>46.153846740722663</v>
      </c>
      <c r="N170" s="212">
        <v>25</v>
      </c>
      <c r="O170" s="212">
        <v>21.428571701049801</v>
      </c>
      <c r="P170" s="212">
        <v>0</v>
      </c>
      <c r="Q170" s="212">
        <v>25.641025543212891</v>
      </c>
    </row>
    <row r="171" spans="1:17" x14ac:dyDescent="0.2">
      <c r="A171" s="1" t="s">
        <v>227</v>
      </c>
      <c r="B171" s="3">
        <v>45741000</v>
      </c>
      <c r="C171" s="1" t="s">
        <v>60</v>
      </c>
      <c r="D171" s="210">
        <v>4.1515140533447266</v>
      </c>
      <c r="E171" s="211">
        <v>190000</v>
      </c>
      <c r="F171" s="4">
        <v>48.010676655453253</v>
      </c>
      <c r="G171" s="4">
        <v>72.731169637436921</v>
      </c>
      <c r="H171" s="4">
        <v>51.523663075618479</v>
      </c>
      <c r="I171" s="4">
        <v>70.798194614443076</v>
      </c>
      <c r="J171" s="4">
        <v>29.098998458042789</v>
      </c>
      <c r="K171" s="4">
        <v>61.919638960786664</v>
      </c>
      <c r="L171" s="212">
        <v>50</v>
      </c>
      <c r="M171" s="212">
        <v>50</v>
      </c>
      <c r="N171" s="212">
        <v>75</v>
      </c>
      <c r="O171" s="212">
        <v>42.857143402099609</v>
      </c>
      <c r="P171" s="212">
        <v>0</v>
      </c>
      <c r="Q171" s="212">
        <v>46.153846740722663</v>
      </c>
    </row>
    <row r="172" spans="1:17" x14ac:dyDescent="0.2">
      <c r="A172" s="1" t="s">
        <v>228</v>
      </c>
      <c r="B172" s="3">
        <v>43734000</v>
      </c>
      <c r="C172" s="1" t="s">
        <v>58</v>
      </c>
      <c r="D172" s="210">
        <v>12.793187141418461</v>
      </c>
      <c r="E172" s="211">
        <v>559000</v>
      </c>
      <c r="F172" s="4">
        <v>48.993922127707208</v>
      </c>
      <c r="G172" s="4">
        <v>26.63814731121678</v>
      </c>
      <c r="H172" s="4">
        <v>41.399262013665783</v>
      </c>
      <c r="I172" s="4">
        <v>66.450979192166471</v>
      </c>
      <c r="J172" s="4">
        <v>49.742110666776192</v>
      </c>
      <c r="K172" s="4">
        <v>47.667848505504303</v>
      </c>
      <c r="L172" s="212">
        <v>63.636363983154297</v>
      </c>
      <c r="M172" s="212">
        <v>53.846153259277337</v>
      </c>
      <c r="N172" s="212">
        <v>62.5</v>
      </c>
      <c r="O172" s="212">
        <v>50</v>
      </c>
      <c r="P172" s="212">
        <v>0</v>
      </c>
      <c r="Q172" s="212">
        <v>51.282051086425781</v>
      </c>
    </row>
    <row r="173" spans="1:17" x14ac:dyDescent="0.2">
      <c r="A173" s="1" t="s">
        <v>229</v>
      </c>
      <c r="B173" s="3">
        <v>9890000</v>
      </c>
      <c r="C173" s="1" t="s">
        <v>71</v>
      </c>
      <c r="D173" s="210">
        <v>13.366727923696081</v>
      </c>
      <c r="E173" s="211">
        <v>132000</v>
      </c>
      <c r="F173" s="4">
        <v>57.170211339778291</v>
      </c>
      <c r="G173" s="4">
        <v>26.90001905163701</v>
      </c>
      <c r="H173" s="4">
        <v>21.86537432775064</v>
      </c>
      <c r="I173" s="4">
        <v>68.289871481028143</v>
      </c>
      <c r="J173" s="4">
        <v>5.6974900734968656</v>
      </c>
      <c r="K173" s="4">
        <v>39.535655476345028</v>
      </c>
      <c r="L173" s="212">
        <v>59.090908050537109</v>
      </c>
      <c r="M173" s="212">
        <v>42.307693481445312</v>
      </c>
      <c r="N173" s="212">
        <v>75</v>
      </c>
      <c r="O173" s="212">
        <v>64.285713195800781</v>
      </c>
      <c r="P173" s="212">
        <v>0</v>
      </c>
      <c r="Q173" s="212">
        <v>50</v>
      </c>
    </row>
    <row r="174" spans="1:17" x14ac:dyDescent="0.2">
      <c r="A174" s="1" t="s">
        <v>230</v>
      </c>
      <c r="B174" s="3">
        <v>67886000</v>
      </c>
      <c r="C174" s="1" t="s">
        <v>58</v>
      </c>
      <c r="D174" s="210">
        <v>1.803719639778137</v>
      </c>
      <c r="E174" s="211">
        <v>122000</v>
      </c>
      <c r="F174" s="4">
        <v>12.27523719079255</v>
      </c>
      <c r="G174" s="4">
        <v>25.077451370027461</v>
      </c>
      <c r="H174" s="4">
        <v>27.60311148827515</v>
      </c>
      <c r="I174" s="4">
        <v>30.212117503059979</v>
      </c>
      <c r="J174" s="4">
        <v>34.173359257618692</v>
      </c>
      <c r="K174" s="4">
        <v>14.32478349931668</v>
      </c>
      <c r="L174" s="212">
        <v>59.090908050537109</v>
      </c>
      <c r="M174" s="212">
        <v>80.769233703613281</v>
      </c>
      <c r="N174" s="212">
        <v>75</v>
      </c>
      <c r="O174" s="212">
        <v>71.428573608398438</v>
      </c>
      <c r="P174" s="212">
        <v>37.5</v>
      </c>
      <c r="Q174" s="212">
        <v>67.948715209960938</v>
      </c>
    </row>
    <row r="175" spans="1:17" x14ac:dyDescent="0.2">
      <c r="A175" s="1" t="s">
        <v>231</v>
      </c>
      <c r="B175" s="3">
        <v>331003000</v>
      </c>
      <c r="C175" s="1" t="s">
        <v>63</v>
      </c>
      <c r="D175" s="210">
        <v>3.29526686668396</v>
      </c>
      <c r="E175" s="211">
        <v>1091000</v>
      </c>
      <c r="F175" s="4">
        <v>27.797906084550188</v>
      </c>
      <c r="G175" s="4">
        <v>27.659769391931128</v>
      </c>
      <c r="H175" s="4">
        <v>29.116084274639899</v>
      </c>
      <c r="I175" s="4">
        <v>35.793308853529183</v>
      </c>
      <c r="J175" s="4">
        <v>32.976615281758498</v>
      </c>
      <c r="K175" s="4">
        <v>24.532862320273381</v>
      </c>
      <c r="L175" s="212">
        <v>86.363639831542969</v>
      </c>
      <c r="M175" s="212">
        <v>61.538459777832031</v>
      </c>
      <c r="N175" s="212">
        <v>62.5</v>
      </c>
      <c r="O175" s="212">
        <v>64.285713195800781</v>
      </c>
      <c r="P175" s="212">
        <v>37.5</v>
      </c>
      <c r="Q175" s="212">
        <v>66.666664123535156</v>
      </c>
    </row>
    <row r="176" spans="1:17" x14ac:dyDescent="0.2">
      <c r="A176" s="1" t="s">
        <v>232</v>
      </c>
      <c r="B176" s="3">
        <v>3474000</v>
      </c>
      <c r="C176" s="1" t="s">
        <v>63</v>
      </c>
      <c r="D176" s="210">
        <v>1.888077855110168</v>
      </c>
      <c r="E176" s="211">
        <v>7000</v>
      </c>
      <c r="F176" s="4">
        <v>40.776409511277947</v>
      </c>
      <c r="G176" s="4">
        <v>24.886816575700411</v>
      </c>
      <c r="H176" s="4">
        <v>47.803565154052727</v>
      </c>
      <c r="I176" s="4">
        <v>21.916462668298649</v>
      </c>
      <c r="J176" s="4">
        <v>9.2521284142655613</v>
      </c>
      <c r="K176" s="4">
        <v>27.362957773390491</v>
      </c>
      <c r="L176" s="212">
        <v>54.545455932617188</v>
      </c>
      <c r="M176" s="212">
        <v>73.076919555664062</v>
      </c>
      <c r="N176" s="212">
        <v>50</v>
      </c>
      <c r="O176" s="212">
        <v>64.285713195800781</v>
      </c>
      <c r="P176" s="212">
        <v>0</v>
      </c>
      <c r="Q176" s="212">
        <v>56.410255432128913</v>
      </c>
    </row>
    <row r="177" spans="1:17" x14ac:dyDescent="0.2">
      <c r="A177" s="1" t="s">
        <v>233</v>
      </c>
      <c r="B177" s="3">
        <v>33469000</v>
      </c>
      <c r="C177" s="1" t="s">
        <v>58</v>
      </c>
      <c r="D177" s="210">
        <v>7.4401578903198242</v>
      </c>
      <c r="E177" s="211">
        <v>249000</v>
      </c>
      <c r="F177" s="4">
        <v>71.574052347176391</v>
      </c>
      <c r="G177" s="4">
        <v>33.75292480401621</v>
      </c>
      <c r="H177" s="4">
        <v>36.631851196289048</v>
      </c>
      <c r="I177" s="4">
        <v>66.473072215422263</v>
      </c>
      <c r="J177" s="4">
        <v>23.038206511167211</v>
      </c>
      <c r="K177" s="4">
        <v>55.612956243263348</v>
      </c>
      <c r="L177" s="212">
        <v>45.454544067382812</v>
      </c>
      <c r="M177" s="212">
        <v>53.846153259277337</v>
      </c>
      <c r="N177" s="212">
        <v>50</v>
      </c>
      <c r="O177" s="212">
        <v>57.142856597900391</v>
      </c>
      <c r="P177" s="212">
        <v>0</v>
      </c>
      <c r="Q177" s="212">
        <v>46.153846740722663</v>
      </c>
    </row>
    <row r="178" spans="1:17" x14ac:dyDescent="0.2">
      <c r="A178" s="1" t="s">
        <v>234</v>
      </c>
      <c r="B178" s="3">
        <v>307000</v>
      </c>
      <c r="C178" s="1" t="s">
        <v>56</v>
      </c>
      <c r="D178" s="210"/>
      <c r="E178" s="211"/>
      <c r="F178" s="4"/>
      <c r="G178" s="4"/>
      <c r="H178" s="4"/>
      <c r="I178" s="4"/>
      <c r="J178" s="4"/>
      <c r="K178" s="4"/>
      <c r="L178" s="212">
        <v>9.0909090042114258</v>
      </c>
      <c r="M178" s="212">
        <v>38.461540222167969</v>
      </c>
      <c r="N178" s="212">
        <v>50</v>
      </c>
      <c r="O178" s="212">
        <v>28.571428298950199</v>
      </c>
      <c r="P178" s="212">
        <v>0</v>
      </c>
      <c r="Q178" s="212">
        <v>25.641025543212891</v>
      </c>
    </row>
    <row r="179" spans="1:17" x14ac:dyDescent="0.2">
      <c r="A179" s="1" t="s">
        <v>235</v>
      </c>
      <c r="B179" s="3">
        <v>28436000</v>
      </c>
      <c r="C179" s="1" t="s">
        <v>63</v>
      </c>
      <c r="D179" s="210">
        <v>9.4823274612426758</v>
      </c>
      <c r="E179" s="211">
        <v>270000</v>
      </c>
      <c r="F179" s="4">
        <v>67.397285094357343</v>
      </c>
      <c r="G179" s="4">
        <v>40.546958223594729</v>
      </c>
      <c r="H179" s="4">
        <v>79.936294158430997</v>
      </c>
      <c r="I179" s="4">
        <v>53.910801713586302</v>
      </c>
      <c r="J179" s="4">
        <v>37.38299272801595</v>
      </c>
      <c r="K179" s="4">
        <v>65.935379724933156</v>
      </c>
      <c r="L179" s="212">
        <v>13.6363639831543</v>
      </c>
      <c r="M179" s="212">
        <v>46.153846740722663</v>
      </c>
      <c r="N179" s="212">
        <v>25</v>
      </c>
      <c r="O179" s="212">
        <v>28.571428298950199</v>
      </c>
      <c r="P179" s="212">
        <v>0</v>
      </c>
      <c r="Q179" s="212">
        <v>26.923076629638668</v>
      </c>
    </row>
    <row r="180" spans="1:17" x14ac:dyDescent="0.2">
      <c r="A180" s="1" t="s">
        <v>236</v>
      </c>
      <c r="B180" s="3">
        <v>97339000</v>
      </c>
      <c r="C180" s="1" t="s">
        <v>56</v>
      </c>
      <c r="D180" s="210">
        <v>4.0675201416015634</v>
      </c>
      <c r="E180" s="211">
        <v>396000</v>
      </c>
      <c r="F180" s="4">
        <v>47.293946333705229</v>
      </c>
      <c r="G180" s="4">
        <v>39.969723854905013</v>
      </c>
      <c r="H180" s="4">
        <v>33.33377985757447</v>
      </c>
      <c r="I180" s="4">
        <v>64.340452876376972</v>
      </c>
      <c r="J180" s="4">
        <v>22.938604507844261</v>
      </c>
      <c r="K180" s="4">
        <v>43.859154585548737</v>
      </c>
      <c r="L180" s="212">
        <v>63.636363983154297</v>
      </c>
      <c r="M180" s="212">
        <v>46.153846740722663</v>
      </c>
      <c r="N180" s="212">
        <v>75</v>
      </c>
      <c r="O180" s="212">
        <v>35.714286804199219</v>
      </c>
      <c r="P180" s="212">
        <v>0</v>
      </c>
      <c r="Q180" s="212">
        <v>47.435897827148438</v>
      </c>
    </row>
    <row r="181" spans="1:17" x14ac:dyDescent="0.2">
      <c r="A181" s="1" t="s">
        <v>237</v>
      </c>
      <c r="B181" s="3">
        <v>29826000</v>
      </c>
      <c r="C181" s="1" t="s">
        <v>71</v>
      </c>
      <c r="D181" s="210">
        <v>6.0494505964133269</v>
      </c>
      <c r="E181" s="211">
        <v>180000</v>
      </c>
      <c r="F181" s="4">
        <v>77.942486700365563</v>
      </c>
      <c r="G181" s="4">
        <v>59.504863124728189</v>
      </c>
      <c r="H181" s="4">
        <v>63.690792094444447</v>
      </c>
      <c r="I181" s="4">
        <v>88.21710526315789</v>
      </c>
      <c r="J181" s="4">
        <v>80.425903259230736</v>
      </c>
      <c r="K181" s="4">
        <v>89.171430372612434</v>
      </c>
      <c r="L181" s="210"/>
      <c r="M181" s="210"/>
      <c r="N181" s="210"/>
      <c r="O181" s="210"/>
      <c r="P181" s="210"/>
      <c r="Q181" s="212"/>
    </row>
    <row r="182" spans="1:17" x14ac:dyDescent="0.2">
      <c r="A182" s="1" t="s">
        <v>238</v>
      </c>
      <c r="B182" s="3">
        <v>18384000</v>
      </c>
      <c r="C182" s="1" t="s">
        <v>60</v>
      </c>
      <c r="D182" s="210">
        <v>5.0929903984069824</v>
      </c>
      <c r="E182" s="211">
        <v>94000</v>
      </c>
      <c r="F182" s="4">
        <v>46.77914221282731</v>
      </c>
      <c r="G182" s="4">
        <v>61.182903748970922</v>
      </c>
      <c r="H182" s="4">
        <v>63.821613774471032</v>
      </c>
      <c r="I182" s="4">
        <v>79.637086903304777</v>
      </c>
      <c r="J182" s="4">
        <v>7.4483788309112411</v>
      </c>
      <c r="K182" s="4">
        <v>58.147701013777571</v>
      </c>
      <c r="L182" s="212">
        <v>50</v>
      </c>
      <c r="M182" s="212">
        <v>46.153846740722663</v>
      </c>
      <c r="N182" s="212">
        <v>50</v>
      </c>
      <c r="O182" s="212">
        <v>57.142856597900391</v>
      </c>
      <c r="P182" s="212">
        <v>0</v>
      </c>
      <c r="Q182" s="212">
        <v>44.871795654296882</v>
      </c>
    </row>
    <row r="183" spans="1:17" x14ac:dyDescent="0.2">
      <c r="A183" s="1" t="s">
        <v>239</v>
      </c>
      <c r="B183" s="3">
        <v>14863000</v>
      </c>
      <c r="C183" s="1" t="s">
        <v>60</v>
      </c>
      <c r="D183" s="210">
        <v>4.9811038970947266</v>
      </c>
      <c r="E183" s="211">
        <v>74000</v>
      </c>
      <c r="F183" s="4">
        <v>74.250232560381022</v>
      </c>
      <c r="G183" s="4">
        <v>61.685380021327482</v>
      </c>
      <c r="H183" s="4">
        <v>60.602260778808599</v>
      </c>
      <c r="I183" s="4">
        <v>80.528049775601801</v>
      </c>
      <c r="J183" s="4">
        <v>22.457904157328901</v>
      </c>
      <c r="K183" s="4">
        <v>74.783812849692083</v>
      </c>
      <c r="L183" s="212">
        <v>27.27272796630859</v>
      </c>
      <c r="M183" s="212">
        <v>34.615383148193359</v>
      </c>
      <c r="N183" s="212">
        <v>37.5</v>
      </c>
      <c r="O183" s="212">
        <v>21.428571701049801</v>
      </c>
      <c r="P183" s="212">
        <v>0</v>
      </c>
      <c r="Q183" s="212">
        <v>26.923076629638668</v>
      </c>
    </row>
    <row r="185" spans="1:17" x14ac:dyDescent="0.2">
      <c r="E185" s="213"/>
    </row>
    <row r="186" spans="1:17" x14ac:dyDescent="0.2">
      <c r="E186" s="213"/>
    </row>
    <row r="187" spans="1:17" x14ac:dyDescent="0.2">
      <c r="E187" s="214"/>
    </row>
  </sheetData>
  <sortState xmlns:xlrd2="http://schemas.microsoft.com/office/spreadsheetml/2017/richdata2" ref="A3:Q183">
    <sortCondition descending="1" ref="D4:D183"/>
    <sortCondition descending="1" ref="E4:E183"/>
  </sortState>
  <mergeCells count="3">
    <mergeCell ref="D2:E2"/>
    <mergeCell ref="F2:K2"/>
    <mergeCell ref="L2:Q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97B5-1DCF-41C0-A172-9559C6B43F65}">
  <dimension ref="A1:H25"/>
  <sheetViews>
    <sheetView workbookViewId="0">
      <selection activeCell="A2" sqref="A2:XFD2"/>
    </sheetView>
  </sheetViews>
  <sheetFormatPr baseColWidth="10" defaultColWidth="7.6640625" defaultRowHeight="14" x14ac:dyDescent="0.2"/>
  <cols>
    <col min="1" max="1" width="29" style="218" customWidth="1"/>
    <col min="2" max="2" width="23.6640625" style="218" customWidth="1"/>
    <col min="3" max="3" width="42.33203125" style="219" customWidth="1"/>
    <col min="4" max="4" width="70.33203125" style="219" customWidth="1"/>
    <col min="5" max="5" width="30.33203125" style="219" customWidth="1"/>
    <col min="6" max="6" width="10.5" style="219" customWidth="1"/>
    <col min="7" max="7" width="9.33203125" style="219" customWidth="1"/>
    <col min="8" max="8" width="15.33203125" style="219" customWidth="1"/>
    <col min="9" max="16384" width="7.6640625" style="219"/>
  </cols>
  <sheetData>
    <row r="1" spans="1:8" ht="112.5" customHeight="1" x14ac:dyDescent="0.2">
      <c r="A1" s="216" t="s">
        <v>34</v>
      </c>
    </row>
    <row r="2" spans="1:8" s="220" customFormat="1" ht="30" x14ac:dyDescent="0.2">
      <c r="A2" s="217" t="s">
        <v>240</v>
      </c>
      <c r="B2" s="217" t="s">
        <v>241</v>
      </c>
      <c r="C2" s="217" t="s">
        <v>242</v>
      </c>
      <c r="D2" s="217" t="s">
        <v>243</v>
      </c>
      <c r="E2" s="217" t="s">
        <v>244</v>
      </c>
      <c r="F2" s="217" t="s">
        <v>245</v>
      </c>
      <c r="G2" s="217" t="s">
        <v>246</v>
      </c>
      <c r="H2" s="217" t="s">
        <v>247</v>
      </c>
    </row>
    <row r="3" spans="1:8" ht="75" x14ac:dyDescent="0.2">
      <c r="A3" s="221" t="s">
        <v>248</v>
      </c>
      <c r="B3" s="221" t="s">
        <v>249</v>
      </c>
      <c r="C3" s="222" t="s">
        <v>250</v>
      </c>
      <c r="D3" s="222" t="s">
        <v>251</v>
      </c>
      <c r="E3" s="223" t="s">
        <v>252</v>
      </c>
      <c r="F3" s="222" t="s">
        <v>253</v>
      </c>
      <c r="G3" s="222" t="s">
        <v>254</v>
      </c>
      <c r="H3" s="222">
        <v>2018</v>
      </c>
    </row>
    <row r="4" spans="1:8" ht="75" x14ac:dyDescent="0.2">
      <c r="A4" s="221" t="s">
        <v>248</v>
      </c>
      <c r="B4" s="224" t="s">
        <v>255</v>
      </c>
      <c r="C4" s="225" t="s">
        <v>256</v>
      </c>
      <c r="D4" s="225" t="s">
        <v>257</v>
      </c>
      <c r="E4" s="223" t="s">
        <v>258</v>
      </c>
      <c r="F4" s="226">
        <v>44501</v>
      </c>
      <c r="G4" s="225">
        <v>2020</v>
      </c>
      <c r="H4" s="225" t="s">
        <v>259</v>
      </c>
    </row>
    <row r="5" spans="1:8" ht="105" x14ac:dyDescent="0.2">
      <c r="A5" s="221" t="s">
        <v>248</v>
      </c>
      <c r="B5" s="224" t="s">
        <v>260</v>
      </c>
      <c r="C5" s="225" t="s">
        <v>261</v>
      </c>
      <c r="D5" s="225" t="s">
        <v>262</v>
      </c>
      <c r="E5" s="227" t="s">
        <v>263</v>
      </c>
      <c r="F5" s="225" t="s">
        <v>264</v>
      </c>
      <c r="G5" s="225">
        <v>2021</v>
      </c>
      <c r="H5" s="225" t="s">
        <v>265</v>
      </c>
    </row>
    <row r="6" spans="1:8" ht="105" x14ac:dyDescent="0.2">
      <c r="A6" s="221" t="s">
        <v>248</v>
      </c>
      <c r="B6" s="224" t="s">
        <v>266</v>
      </c>
      <c r="C6" s="225" t="s">
        <v>267</v>
      </c>
      <c r="D6" s="228" t="s">
        <v>268</v>
      </c>
      <c r="E6" s="223" t="s">
        <v>269</v>
      </c>
      <c r="F6" s="225" t="s">
        <v>264</v>
      </c>
      <c r="G6" s="225" t="s">
        <v>270</v>
      </c>
      <c r="H6" s="225" t="s">
        <v>271</v>
      </c>
    </row>
    <row r="7" spans="1:8" ht="60" x14ac:dyDescent="0.2">
      <c r="A7" s="221" t="s">
        <v>248</v>
      </c>
      <c r="B7" s="224" t="s">
        <v>272</v>
      </c>
      <c r="C7" s="225" t="s">
        <v>273</v>
      </c>
      <c r="D7" s="225" t="s">
        <v>274</v>
      </c>
      <c r="E7" s="227" t="s">
        <v>269</v>
      </c>
      <c r="F7" s="225" t="s">
        <v>264</v>
      </c>
      <c r="G7" s="225" t="s">
        <v>270</v>
      </c>
      <c r="H7" s="225" t="s">
        <v>275</v>
      </c>
    </row>
    <row r="8" spans="1:8" ht="105" x14ac:dyDescent="0.2">
      <c r="A8" s="221" t="s">
        <v>248</v>
      </c>
      <c r="B8" s="224" t="s">
        <v>276</v>
      </c>
      <c r="C8" s="225" t="s">
        <v>277</v>
      </c>
      <c r="D8" s="225" t="s">
        <v>278</v>
      </c>
      <c r="E8" s="223" t="s">
        <v>279</v>
      </c>
      <c r="F8" s="225" t="s">
        <v>264</v>
      </c>
      <c r="G8" s="225">
        <v>2019</v>
      </c>
      <c r="H8" s="225">
        <v>2019</v>
      </c>
    </row>
    <row r="9" spans="1:8" ht="90" x14ac:dyDescent="0.2">
      <c r="A9" s="221" t="s">
        <v>248</v>
      </c>
      <c r="B9" s="224" t="s">
        <v>280</v>
      </c>
      <c r="C9" s="225" t="s">
        <v>281</v>
      </c>
      <c r="D9" s="225" t="s">
        <v>282</v>
      </c>
      <c r="E9" s="227" t="s">
        <v>283</v>
      </c>
      <c r="F9" s="225" t="s">
        <v>264</v>
      </c>
      <c r="G9" s="226" t="s">
        <v>284</v>
      </c>
      <c r="H9" s="225">
        <v>2020</v>
      </c>
    </row>
    <row r="10" spans="1:8" ht="105" x14ac:dyDescent="0.2">
      <c r="A10" s="224" t="s">
        <v>285</v>
      </c>
      <c r="B10" s="224" t="s">
        <v>286</v>
      </c>
      <c r="C10" s="225" t="s">
        <v>287</v>
      </c>
      <c r="D10" s="225" t="s">
        <v>288</v>
      </c>
      <c r="E10" s="223" t="s">
        <v>289</v>
      </c>
      <c r="F10" s="225" t="s">
        <v>264</v>
      </c>
      <c r="G10" s="225">
        <v>2020</v>
      </c>
      <c r="H10" s="225">
        <v>2020</v>
      </c>
    </row>
    <row r="11" spans="1:8" ht="90" x14ac:dyDescent="0.2">
      <c r="A11" s="224" t="s">
        <v>285</v>
      </c>
      <c r="B11" s="224" t="s">
        <v>290</v>
      </c>
      <c r="C11" s="225" t="s">
        <v>291</v>
      </c>
      <c r="D11" s="225" t="s">
        <v>292</v>
      </c>
      <c r="E11" s="223" t="s">
        <v>293</v>
      </c>
      <c r="F11" s="225" t="s">
        <v>264</v>
      </c>
      <c r="G11" s="225">
        <v>2021</v>
      </c>
      <c r="H11" s="225" t="s">
        <v>294</v>
      </c>
    </row>
    <row r="12" spans="1:8" ht="75" x14ac:dyDescent="0.2">
      <c r="A12" s="224" t="s">
        <v>285</v>
      </c>
      <c r="B12" s="224" t="s">
        <v>295</v>
      </c>
      <c r="C12" s="225" t="s">
        <v>296</v>
      </c>
      <c r="D12" s="225" t="s">
        <v>297</v>
      </c>
      <c r="E12" s="223" t="s">
        <v>298</v>
      </c>
      <c r="F12" s="225" t="s">
        <v>264</v>
      </c>
      <c r="G12" s="225" t="s">
        <v>284</v>
      </c>
      <c r="H12" s="225" t="s">
        <v>299</v>
      </c>
    </row>
    <row r="13" spans="1:8" ht="120" x14ac:dyDescent="0.2">
      <c r="A13" s="224" t="s">
        <v>285</v>
      </c>
      <c r="B13" s="229" t="s">
        <v>300</v>
      </c>
      <c r="C13" s="225" t="s">
        <v>301</v>
      </c>
      <c r="D13" s="225" t="s">
        <v>302</v>
      </c>
      <c r="E13" s="223" t="s">
        <v>303</v>
      </c>
      <c r="F13" s="225" t="s">
        <v>264</v>
      </c>
      <c r="G13" s="225" t="s">
        <v>304</v>
      </c>
      <c r="H13" s="225">
        <v>2020</v>
      </c>
    </row>
    <row r="14" spans="1:8" ht="45" x14ac:dyDescent="0.2">
      <c r="A14" s="224" t="s">
        <v>285</v>
      </c>
      <c r="B14" s="229" t="s">
        <v>305</v>
      </c>
      <c r="C14" s="225" t="s">
        <v>301</v>
      </c>
      <c r="D14" s="225" t="s">
        <v>306</v>
      </c>
      <c r="E14" s="227" t="s">
        <v>307</v>
      </c>
      <c r="F14" s="225" t="s">
        <v>264</v>
      </c>
      <c r="G14" s="225">
        <v>2019</v>
      </c>
      <c r="H14" s="225">
        <v>2019</v>
      </c>
    </row>
    <row r="15" spans="1:8" ht="120" x14ac:dyDescent="0.2">
      <c r="A15" s="224" t="s">
        <v>285</v>
      </c>
      <c r="B15" s="224" t="s">
        <v>308</v>
      </c>
      <c r="C15" s="225" t="s">
        <v>309</v>
      </c>
      <c r="D15" s="225" t="s">
        <v>310</v>
      </c>
      <c r="E15" s="223" t="s">
        <v>311</v>
      </c>
      <c r="F15" s="225" t="s">
        <v>264</v>
      </c>
      <c r="G15" s="225">
        <v>2017</v>
      </c>
      <c r="H15" s="225">
        <v>2017</v>
      </c>
    </row>
    <row r="16" spans="1:8" ht="45" x14ac:dyDescent="0.2">
      <c r="A16" s="224" t="s">
        <v>312</v>
      </c>
      <c r="B16" s="224" t="s">
        <v>313</v>
      </c>
      <c r="C16" s="222" t="s">
        <v>314</v>
      </c>
      <c r="D16" s="222" t="s">
        <v>315</v>
      </c>
      <c r="E16" s="227" t="s">
        <v>316</v>
      </c>
      <c r="F16" s="226">
        <v>44501</v>
      </c>
      <c r="G16" s="225">
        <v>2019</v>
      </c>
      <c r="H16" s="225" t="s">
        <v>317</v>
      </c>
    </row>
    <row r="17" spans="1:8" ht="60" x14ac:dyDescent="0.2">
      <c r="A17" s="224" t="s">
        <v>312</v>
      </c>
      <c r="B17" s="224" t="s">
        <v>318</v>
      </c>
      <c r="C17" s="225" t="s">
        <v>267</v>
      </c>
      <c r="D17" s="225" t="s">
        <v>319</v>
      </c>
      <c r="E17" s="223" t="s">
        <v>269</v>
      </c>
      <c r="F17" s="225" t="s">
        <v>264</v>
      </c>
      <c r="G17" s="225" t="s">
        <v>270</v>
      </c>
      <c r="H17" s="225" t="s">
        <v>275</v>
      </c>
    </row>
    <row r="18" spans="1:8" ht="30" x14ac:dyDescent="0.2">
      <c r="A18" s="224" t="s">
        <v>312</v>
      </c>
      <c r="B18" s="224" t="s">
        <v>320</v>
      </c>
      <c r="C18" s="225" t="s">
        <v>287</v>
      </c>
      <c r="D18" s="225" t="s">
        <v>321</v>
      </c>
      <c r="E18" s="223" t="s">
        <v>322</v>
      </c>
      <c r="F18" s="225" t="s">
        <v>264</v>
      </c>
      <c r="G18" s="225">
        <v>2020</v>
      </c>
      <c r="H18" s="225" t="s">
        <v>323</v>
      </c>
    </row>
    <row r="19" spans="1:8" ht="120" x14ac:dyDescent="0.2">
      <c r="A19" s="224" t="s">
        <v>312</v>
      </c>
      <c r="B19" s="224" t="s">
        <v>324</v>
      </c>
      <c r="C19" s="225" t="s">
        <v>309</v>
      </c>
      <c r="D19" s="225" t="s">
        <v>325</v>
      </c>
      <c r="E19" s="227" t="s">
        <v>311</v>
      </c>
      <c r="F19" s="225" t="s">
        <v>264</v>
      </c>
      <c r="G19" s="225">
        <v>2017</v>
      </c>
      <c r="H19" s="225">
        <v>2017</v>
      </c>
    </row>
    <row r="20" spans="1:8" ht="45" x14ac:dyDescent="0.2">
      <c r="A20" s="224" t="s">
        <v>326</v>
      </c>
      <c r="B20" s="224" t="s">
        <v>327</v>
      </c>
      <c r="C20" s="222" t="s">
        <v>328</v>
      </c>
      <c r="D20" s="222" t="s">
        <v>329</v>
      </c>
      <c r="E20" s="223" t="s">
        <v>330</v>
      </c>
      <c r="F20" s="226">
        <v>44501</v>
      </c>
      <c r="G20" s="225">
        <v>2021</v>
      </c>
      <c r="H20" s="225" t="s">
        <v>331</v>
      </c>
    </row>
    <row r="21" spans="1:8" ht="30" x14ac:dyDescent="0.2">
      <c r="A21" s="224" t="s">
        <v>326</v>
      </c>
      <c r="B21" s="224" t="s">
        <v>332</v>
      </c>
      <c r="C21" s="222" t="s">
        <v>333</v>
      </c>
      <c r="D21" s="222" t="s">
        <v>334</v>
      </c>
      <c r="E21" s="223" t="s">
        <v>335</v>
      </c>
      <c r="F21" s="226">
        <v>44501</v>
      </c>
      <c r="G21" s="225">
        <v>2020</v>
      </c>
      <c r="H21" s="225" t="s">
        <v>336</v>
      </c>
    </row>
    <row r="22" spans="1:8" ht="60" x14ac:dyDescent="0.2">
      <c r="A22" s="224" t="s">
        <v>326</v>
      </c>
      <c r="B22" s="224" t="s">
        <v>337</v>
      </c>
      <c r="C22" s="222" t="s">
        <v>338</v>
      </c>
      <c r="D22" s="222" t="s">
        <v>339</v>
      </c>
      <c r="E22" s="223" t="s">
        <v>340</v>
      </c>
      <c r="F22" s="226">
        <v>44501</v>
      </c>
      <c r="G22" s="225">
        <v>2021</v>
      </c>
      <c r="H22" s="225" t="s">
        <v>341</v>
      </c>
    </row>
    <row r="23" spans="1:8" ht="255" x14ac:dyDescent="0.2">
      <c r="A23" s="224" t="s">
        <v>342</v>
      </c>
      <c r="B23" s="224" t="s">
        <v>343</v>
      </c>
      <c r="C23" s="225" t="s">
        <v>267</v>
      </c>
      <c r="D23" s="225" t="s">
        <v>344</v>
      </c>
      <c r="E23" s="223" t="s">
        <v>269</v>
      </c>
      <c r="F23" s="225" t="s">
        <v>264</v>
      </c>
      <c r="G23" s="225" t="s">
        <v>270</v>
      </c>
      <c r="H23" s="225" t="s">
        <v>345</v>
      </c>
    </row>
    <row r="24" spans="1:8" ht="75" x14ac:dyDescent="0.2">
      <c r="A24" s="224" t="s">
        <v>342</v>
      </c>
      <c r="B24" s="224" t="s">
        <v>346</v>
      </c>
      <c r="C24" s="225" t="s">
        <v>347</v>
      </c>
      <c r="D24" s="225" t="s">
        <v>348</v>
      </c>
      <c r="E24" s="227" t="s">
        <v>349</v>
      </c>
      <c r="F24" s="225" t="s">
        <v>264</v>
      </c>
      <c r="G24" s="225" t="s">
        <v>350</v>
      </c>
      <c r="H24" s="225" t="s">
        <v>351</v>
      </c>
    </row>
    <row r="25" spans="1:8" ht="240" x14ac:dyDescent="0.2">
      <c r="A25" s="224" t="s">
        <v>342</v>
      </c>
      <c r="B25" s="224" t="s">
        <v>352</v>
      </c>
      <c r="C25" s="225" t="s">
        <v>353</v>
      </c>
      <c r="D25" s="225" t="s">
        <v>354</v>
      </c>
      <c r="E25" s="227" t="s">
        <v>355</v>
      </c>
      <c r="F25" s="225" t="s">
        <v>264</v>
      </c>
      <c r="G25" s="225" t="s">
        <v>270</v>
      </c>
      <c r="H25" s="225" t="s">
        <v>356</v>
      </c>
    </row>
  </sheetData>
  <hyperlinks>
    <hyperlink ref="E8" r:id="rId1" xr:uid="{80A6C3F4-C1DB-434F-8EE1-EE2D99F4DBAF}"/>
    <hyperlink ref="E5" r:id="rId2" xr:uid="{7EF091C3-B754-4BEF-81A1-06C9FBECB613}"/>
    <hyperlink ref="E9" r:id="rId3" xr:uid="{6C036E0E-F7C7-43A8-838E-6F7A69419DCD}"/>
    <hyperlink ref="E10" r:id="rId4" xr:uid="{E6A8D39E-524C-46D7-BBA6-9D72A4DE1F7A}"/>
    <hyperlink ref="E14" r:id="rId5" xr:uid="{F1C3CCFA-EC3F-4AE7-A483-68A5D505879A}"/>
    <hyperlink ref="E15" r:id="rId6" xr:uid="{001FA109-E7D0-405A-828C-3555A51812BD}"/>
    <hyperlink ref="E19" r:id="rId7" xr:uid="{AA071247-D676-4A35-BC3E-F8179166AD14}"/>
    <hyperlink ref="E25" r:id="rId8" xr:uid="{CBF33359-9E5C-48AC-AB15-EF2C63C8C3D1}"/>
    <hyperlink ref="E24" r:id="rId9" xr:uid="{ADB1A637-68CC-429E-AB7A-77C9A61C3918}"/>
    <hyperlink ref="E12" r:id="rId10" location="data/FS" xr:uid="{AD329B9D-49D5-4B5A-9B8F-3A0D861A83F3}"/>
    <hyperlink ref="E11" r:id="rId11" xr:uid="{8E106E02-60ED-4B76-8D63-078EB611696D}"/>
    <hyperlink ref="E13" r:id="rId12" xr:uid="{2F7BC118-4635-41CF-BB66-C0BACD334F39}"/>
    <hyperlink ref="E18" r:id="rId13" xr:uid="{E4E3F347-FDE4-4749-8BA4-12E24A5A89F3}"/>
    <hyperlink ref="E6" r:id="rId14" location="/" xr:uid="{AF920B88-97A4-4B41-A76D-5F6A6319087A}"/>
    <hyperlink ref="E3" r:id="rId15" display="https://www.gallup.com/analytics/318875/global-research.aspx" xr:uid="{2FA19053-1357-4851-85B5-6BE92E35D49B}"/>
    <hyperlink ref="E4" r:id="rId16" xr:uid="{0F55CF3E-7D72-49E8-8DF9-3CF913EAE80B}"/>
    <hyperlink ref="E20" r:id="rId17" display="https://www.gallup.com/analytics/318875/global-research.aspx" xr:uid="{4F47E507-BC4C-47C3-80ED-20272505CC3A}"/>
    <hyperlink ref="E21" r:id="rId18" display="https://www.gallup.com/analytics/318875/global-research.aspx" xr:uid="{E5611F52-3744-4F3A-9043-30E1A61FC803}"/>
    <hyperlink ref="E22" r:id="rId19" display="https://www.gallup.com/analytics/318875/global-research.aspx" xr:uid="{DB4C30C1-5548-427B-BD43-0D8250E2ECB1}"/>
    <hyperlink ref="E17" r:id="rId20" location="/" xr:uid="{326FD37C-42CD-4F60-85F0-1579307BDFA0}"/>
    <hyperlink ref="E23" r:id="rId21" location="/" xr:uid="{EE38C0FC-8163-4F28-AAFF-F0F7000A20CE}"/>
  </hyperlinks>
  <pageMargins left="0.7" right="0.7" top="0.75" bottom="0.75" header="0.3" footer="0.3"/>
  <pageSetup paperSize="9" orientation="portrait" r:id="rId22"/>
  <drawing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C39C6-E15E-4841-969D-06B6E6344130}">
  <dimension ref="A1:G144"/>
  <sheetViews>
    <sheetView workbookViewId="0">
      <selection activeCell="D1" sqref="D1"/>
    </sheetView>
  </sheetViews>
  <sheetFormatPr baseColWidth="10" defaultColWidth="8.83203125" defaultRowHeight="15" x14ac:dyDescent="0.2"/>
  <cols>
    <col min="1" max="1" width="17.83203125" style="238" bestFit="1" customWidth="1"/>
    <col min="2" max="2" width="20.33203125" style="238" customWidth="1"/>
    <col min="3" max="3" width="15.33203125" style="238" bestFit="1" customWidth="1"/>
    <col min="4" max="4" width="35.6640625" style="238" customWidth="1"/>
    <col min="5" max="5" width="8.83203125" style="237" bestFit="1" customWidth="1"/>
    <col min="6" max="6" width="141.33203125" customWidth="1"/>
    <col min="7" max="7" width="255.5" customWidth="1"/>
  </cols>
  <sheetData>
    <row r="1" spans="1:7" ht="97.5" customHeight="1" x14ac:dyDescent="0.2"/>
    <row r="2" spans="1:7" x14ac:dyDescent="0.2">
      <c r="A2" s="245" t="s">
        <v>34</v>
      </c>
    </row>
    <row r="3" spans="1:7" s="145" customFormat="1" ht="32" x14ac:dyDescent="0.2">
      <c r="A3" s="239" t="s">
        <v>357</v>
      </c>
      <c r="B3" s="239" t="s">
        <v>358</v>
      </c>
      <c r="C3" s="239" t="s">
        <v>359</v>
      </c>
      <c r="D3" s="239" t="s">
        <v>360</v>
      </c>
      <c r="E3" s="240" t="s">
        <v>361</v>
      </c>
      <c r="F3" s="130" t="s">
        <v>362</v>
      </c>
      <c r="G3" s="130" t="s">
        <v>363</v>
      </c>
    </row>
    <row r="4" spans="1:7" x14ac:dyDescent="0.2">
      <c r="A4" s="320">
        <v>1</v>
      </c>
      <c r="B4" s="320" t="s">
        <v>364</v>
      </c>
      <c r="C4" s="320">
        <v>1.1000000000000001</v>
      </c>
      <c r="D4" s="320" t="s">
        <v>365</v>
      </c>
      <c r="E4" s="242">
        <v>1</v>
      </c>
      <c r="F4" s="243" t="s">
        <v>366</v>
      </c>
      <c r="G4" s="243" t="s">
        <v>367</v>
      </c>
    </row>
    <row r="5" spans="1:7" x14ac:dyDescent="0.2">
      <c r="A5" s="320"/>
      <c r="B5" s="320"/>
      <c r="C5" s="320"/>
      <c r="D5" s="320"/>
      <c r="E5" s="242">
        <v>2</v>
      </c>
      <c r="F5" s="243" t="s">
        <v>368</v>
      </c>
      <c r="G5" s="243" t="s">
        <v>369</v>
      </c>
    </row>
    <row r="6" spans="1:7" x14ac:dyDescent="0.2">
      <c r="A6" s="320"/>
      <c r="B6" s="320"/>
      <c r="C6" s="320"/>
      <c r="D6" s="320"/>
      <c r="E6" s="242">
        <v>3</v>
      </c>
      <c r="F6" s="243" t="s">
        <v>370</v>
      </c>
      <c r="G6" s="243" t="s">
        <v>371</v>
      </c>
    </row>
    <row r="7" spans="1:7" x14ac:dyDescent="0.2">
      <c r="A7" s="320"/>
      <c r="B7" s="320"/>
      <c r="C7" s="320">
        <v>1.2</v>
      </c>
      <c r="D7" s="320" t="s">
        <v>372</v>
      </c>
      <c r="E7" s="242">
        <v>1</v>
      </c>
      <c r="F7" s="243" t="s">
        <v>373</v>
      </c>
      <c r="G7" s="243" t="s">
        <v>374</v>
      </c>
    </row>
    <row r="8" spans="1:7" x14ac:dyDescent="0.2">
      <c r="A8" s="320"/>
      <c r="B8" s="320"/>
      <c r="C8" s="320"/>
      <c r="D8" s="320"/>
      <c r="E8" s="242">
        <v>2</v>
      </c>
      <c r="F8" s="243" t="s">
        <v>375</v>
      </c>
      <c r="G8" s="243" t="s">
        <v>376</v>
      </c>
    </row>
    <row r="9" spans="1:7" x14ac:dyDescent="0.2">
      <c r="A9" s="320"/>
      <c r="B9" s="320"/>
      <c r="C9" s="320"/>
      <c r="D9" s="320"/>
      <c r="E9" s="242">
        <v>3</v>
      </c>
      <c r="F9" s="243" t="s">
        <v>377</v>
      </c>
      <c r="G9" s="243" t="s">
        <v>378</v>
      </c>
    </row>
    <row r="10" spans="1:7" x14ac:dyDescent="0.2">
      <c r="A10" s="320"/>
      <c r="B10" s="320"/>
      <c r="C10" s="320"/>
      <c r="D10" s="320"/>
      <c r="E10" s="242">
        <v>4</v>
      </c>
      <c r="F10" s="243" t="s">
        <v>379</v>
      </c>
      <c r="G10" s="243" t="s">
        <v>380</v>
      </c>
    </row>
    <row r="11" spans="1:7" x14ac:dyDescent="0.2">
      <c r="A11" s="320"/>
      <c r="B11" s="320"/>
      <c r="C11" s="320"/>
      <c r="D11" s="320"/>
      <c r="E11" s="242">
        <v>5</v>
      </c>
      <c r="F11" s="243" t="s">
        <v>381</v>
      </c>
      <c r="G11" s="243" t="s">
        <v>382</v>
      </c>
    </row>
    <row r="12" spans="1:7" x14ac:dyDescent="0.2">
      <c r="A12" s="320"/>
      <c r="B12" s="320"/>
      <c r="C12" s="320">
        <v>1.3</v>
      </c>
      <c r="D12" s="320" t="s">
        <v>383</v>
      </c>
      <c r="E12" s="242">
        <v>1</v>
      </c>
      <c r="F12" s="243" t="s">
        <v>384</v>
      </c>
      <c r="G12" s="243" t="s">
        <v>385</v>
      </c>
    </row>
    <row r="13" spans="1:7" x14ac:dyDescent="0.2">
      <c r="A13" s="320"/>
      <c r="B13" s="320"/>
      <c r="C13" s="320"/>
      <c r="D13" s="320"/>
      <c r="E13" s="242">
        <v>2</v>
      </c>
      <c r="F13" s="243" t="s">
        <v>386</v>
      </c>
      <c r="G13" s="243" t="s">
        <v>387</v>
      </c>
    </row>
    <row r="14" spans="1:7" x14ac:dyDescent="0.2">
      <c r="A14" s="320"/>
      <c r="B14" s="320"/>
      <c r="C14" s="320">
        <v>1.4</v>
      </c>
      <c r="D14" s="320" t="s">
        <v>388</v>
      </c>
      <c r="E14" s="242">
        <v>1</v>
      </c>
      <c r="F14" s="243" t="s">
        <v>389</v>
      </c>
      <c r="G14" s="243" t="s">
        <v>390</v>
      </c>
    </row>
    <row r="15" spans="1:7" x14ac:dyDescent="0.2">
      <c r="A15" s="320"/>
      <c r="B15" s="320"/>
      <c r="C15" s="320"/>
      <c r="D15" s="320"/>
      <c r="E15" s="242">
        <v>2</v>
      </c>
      <c r="F15" s="243" t="s">
        <v>391</v>
      </c>
      <c r="G15" s="243" t="s">
        <v>392</v>
      </c>
    </row>
    <row r="16" spans="1:7" x14ac:dyDescent="0.2">
      <c r="A16" s="320"/>
      <c r="B16" s="320"/>
      <c r="C16" s="320"/>
      <c r="D16" s="320"/>
      <c r="E16" s="242">
        <v>3</v>
      </c>
      <c r="F16" s="243" t="s">
        <v>393</v>
      </c>
      <c r="G16" s="243" t="s">
        <v>394</v>
      </c>
    </row>
    <row r="17" spans="1:7" ht="16" x14ac:dyDescent="0.2">
      <c r="A17" s="320"/>
      <c r="B17" s="320"/>
      <c r="C17" s="241">
        <v>1.5</v>
      </c>
      <c r="D17" s="241" t="s">
        <v>395</v>
      </c>
      <c r="E17" s="242">
        <v>1</v>
      </c>
      <c r="F17" s="243" t="s">
        <v>396</v>
      </c>
      <c r="G17" s="243" t="s">
        <v>397</v>
      </c>
    </row>
    <row r="18" spans="1:7" x14ac:dyDescent="0.2">
      <c r="A18" s="320"/>
      <c r="B18" s="320"/>
      <c r="C18" s="320">
        <v>2.1</v>
      </c>
      <c r="D18" s="320" t="s">
        <v>398</v>
      </c>
      <c r="E18" s="242">
        <v>1</v>
      </c>
      <c r="F18" s="243" t="s">
        <v>399</v>
      </c>
      <c r="G18" s="243" t="s">
        <v>400</v>
      </c>
    </row>
    <row r="19" spans="1:7" x14ac:dyDescent="0.2">
      <c r="A19" s="320"/>
      <c r="B19" s="320"/>
      <c r="C19" s="320"/>
      <c r="D19" s="320"/>
      <c r="E19" s="242">
        <v>2</v>
      </c>
      <c r="F19" s="243" t="s">
        <v>401</v>
      </c>
      <c r="G19" s="243" t="s">
        <v>402</v>
      </c>
    </row>
    <row r="20" spans="1:7" x14ac:dyDescent="0.2">
      <c r="A20" s="320"/>
      <c r="B20" s="320"/>
      <c r="C20" s="320"/>
      <c r="D20" s="320"/>
      <c r="E20" s="242">
        <v>3</v>
      </c>
      <c r="F20" s="243" t="s">
        <v>403</v>
      </c>
      <c r="G20" s="243" t="s">
        <v>404</v>
      </c>
    </row>
    <row r="21" spans="1:7" x14ac:dyDescent="0.2">
      <c r="A21" s="320"/>
      <c r="B21" s="320"/>
      <c r="C21" s="320"/>
      <c r="D21" s="320"/>
      <c r="E21" s="242">
        <v>4</v>
      </c>
      <c r="F21" s="243" t="s">
        <v>405</v>
      </c>
      <c r="G21" s="243" t="s">
        <v>406</v>
      </c>
    </row>
    <row r="22" spans="1:7" x14ac:dyDescent="0.2">
      <c r="A22" s="320"/>
      <c r="B22" s="320"/>
      <c r="C22" s="320"/>
      <c r="D22" s="320"/>
      <c r="E22" s="242">
        <v>5</v>
      </c>
      <c r="F22" s="243" t="s">
        <v>407</v>
      </c>
      <c r="G22" s="243" t="s">
        <v>408</v>
      </c>
    </row>
    <row r="23" spans="1:7" x14ac:dyDescent="0.2">
      <c r="A23" s="320"/>
      <c r="B23" s="320"/>
      <c r="C23" s="320"/>
      <c r="D23" s="320"/>
      <c r="E23" s="242">
        <v>6</v>
      </c>
      <c r="F23" s="243" t="s">
        <v>409</v>
      </c>
      <c r="G23" s="243" t="s">
        <v>410</v>
      </c>
    </row>
    <row r="24" spans="1:7" x14ac:dyDescent="0.2">
      <c r="A24" s="320"/>
      <c r="B24" s="320"/>
      <c r="C24" s="320"/>
      <c r="D24" s="320"/>
      <c r="E24" s="242">
        <v>7</v>
      </c>
      <c r="F24" s="243" t="s">
        <v>411</v>
      </c>
      <c r="G24" s="243" t="s">
        <v>412</v>
      </c>
    </row>
    <row r="25" spans="1:7" x14ac:dyDescent="0.2">
      <c r="A25" s="320"/>
      <c r="B25" s="320"/>
      <c r="C25" s="320">
        <v>2.2000000000000002</v>
      </c>
      <c r="D25" s="320" t="s">
        <v>413</v>
      </c>
      <c r="E25" s="242">
        <v>1</v>
      </c>
      <c r="F25" s="243" t="s">
        <v>414</v>
      </c>
      <c r="G25" s="243" t="s">
        <v>415</v>
      </c>
    </row>
    <row r="26" spans="1:7" x14ac:dyDescent="0.2">
      <c r="A26" s="320"/>
      <c r="B26" s="320"/>
      <c r="C26" s="320"/>
      <c r="D26" s="320"/>
      <c r="E26" s="242">
        <v>2</v>
      </c>
      <c r="F26" s="243" t="s">
        <v>416</v>
      </c>
      <c r="G26" s="243" t="s">
        <v>417</v>
      </c>
    </row>
    <row r="27" spans="1:7" x14ac:dyDescent="0.2">
      <c r="A27" s="320"/>
      <c r="B27" s="320"/>
      <c r="C27" s="320"/>
      <c r="D27" s="320"/>
      <c r="E27" s="242">
        <v>3</v>
      </c>
      <c r="F27" s="243" t="s">
        <v>418</v>
      </c>
      <c r="G27" s="243" t="s">
        <v>419</v>
      </c>
    </row>
    <row r="28" spans="1:7" x14ac:dyDescent="0.2">
      <c r="A28" s="320"/>
      <c r="B28" s="320"/>
      <c r="C28" s="320"/>
      <c r="D28" s="320"/>
      <c r="E28" s="242">
        <v>4</v>
      </c>
      <c r="F28" s="243" t="s">
        <v>420</v>
      </c>
      <c r="G28" s="243" t="s">
        <v>421</v>
      </c>
    </row>
    <row r="29" spans="1:7" x14ac:dyDescent="0.2">
      <c r="A29" s="320"/>
      <c r="B29" s="320"/>
      <c r="C29" s="320">
        <v>2.2999999999999998</v>
      </c>
      <c r="D29" s="320" t="s">
        <v>422</v>
      </c>
      <c r="E29" s="242">
        <v>1</v>
      </c>
      <c r="F29" s="243" t="s">
        <v>423</v>
      </c>
      <c r="G29" s="243" t="s">
        <v>424</v>
      </c>
    </row>
    <row r="30" spans="1:7" x14ac:dyDescent="0.2">
      <c r="A30" s="320"/>
      <c r="B30" s="320"/>
      <c r="C30" s="320"/>
      <c r="D30" s="320"/>
      <c r="E30" s="242">
        <v>2</v>
      </c>
      <c r="F30" s="243" t="s">
        <v>425</v>
      </c>
      <c r="G30" s="243" t="s">
        <v>426</v>
      </c>
    </row>
    <row r="31" spans="1:7" x14ac:dyDescent="0.2">
      <c r="A31" s="320"/>
      <c r="B31" s="320"/>
      <c r="C31" s="320"/>
      <c r="D31" s="320"/>
      <c r="E31" s="242">
        <v>3</v>
      </c>
      <c r="F31" s="243" t="s">
        <v>427</v>
      </c>
      <c r="G31" s="243" t="s">
        <v>428</v>
      </c>
    </row>
    <row r="32" spans="1:7" x14ac:dyDescent="0.2">
      <c r="A32" s="320"/>
      <c r="B32" s="320"/>
      <c r="C32" s="320"/>
      <c r="D32" s="320"/>
      <c r="E32" s="242">
        <v>4</v>
      </c>
      <c r="F32" s="243" t="s">
        <v>429</v>
      </c>
      <c r="G32" s="243" t="s">
        <v>430</v>
      </c>
    </row>
    <row r="33" spans="1:7" x14ac:dyDescent="0.2">
      <c r="A33" s="320"/>
      <c r="B33" s="320"/>
      <c r="C33" s="320"/>
      <c r="D33" s="320"/>
      <c r="E33" s="242">
        <v>5</v>
      </c>
      <c r="F33" s="243" t="s">
        <v>431</v>
      </c>
      <c r="G33" s="243" t="s">
        <v>432</v>
      </c>
    </row>
    <row r="34" spans="1:7" x14ac:dyDescent="0.2">
      <c r="A34" s="320"/>
      <c r="B34" s="320"/>
      <c r="C34" s="320"/>
      <c r="D34" s="320"/>
      <c r="E34" s="242">
        <v>6</v>
      </c>
      <c r="F34" s="243" t="s">
        <v>433</v>
      </c>
      <c r="G34" s="243" t="s">
        <v>434</v>
      </c>
    </row>
    <row r="35" spans="1:7" x14ac:dyDescent="0.2">
      <c r="A35" s="320"/>
      <c r="B35" s="320"/>
      <c r="C35" s="320">
        <v>2.4</v>
      </c>
      <c r="D35" s="320" t="s">
        <v>435</v>
      </c>
      <c r="E35" s="242">
        <v>1</v>
      </c>
      <c r="F35" s="243" t="s">
        <v>436</v>
      </c>
      <c r="G35" s="243" t="s">
        <v>437</v>
      </c>
    </row>
    <row r="36" spans="1:7" x14ac:dyDescent="0.2">
      <c r="A36" s="320"/>
      <c r="B36" s="320"/>
      <c r="C36" s="320"/>
      <c r="D36" s="320"/>
      <c r="E36" s="242">
        <v>2</v>
      </c>
      <c r="F36" s="243" t="s">
        <v>438</v>
      </c>
      <c r="G36" s="243" t="s">
        <v>439</v>
      </c>
    </row>
    <row r="37" spans="1:7" x14ac:dyDescent="0.2">
      <c r="A37" s="320"/>
      <c r="B37" s="320"/>
      <c r="C37" s="320">
        <v>2.5</v>
      </c>
      <c r="D37" s="320" t="s">
        <v>440</v>
      </c>
      <c r="E37" s="242">
        <v>1</v>
      </c>
      <c r="F37" s="243" t="s">
        <v>441</v>
      </c>
      <c r="G37" s="243" t="s">
        <v>442</v>
      </c>
    </row>
    <row r="38" spans="1:7" x14ac:dyDescent="0.2">
      <c r="A38" s="320"/>
      <c r="B38" s="320"/>
      <c r="C38" s="320"/>
      <c r="D38" s="320"/>
      <c r="E38" s="242">
        <v>2</v>
      </c>
      <c r="F38" s="243" t="s">
        <v>443</v>
      </c>
      <c r="G38" s="243" t="s">
        <v>444</v>
      </c>
    </row>
    <row r="39" spans="1:7" x14ac:dyDescent="0.2">
      <c r="A39" s="320"/>
      <c r="B39" s="320"/>
      <c r="C39" s="320">
        <v>3.1</v>
      </c>
      <c r="D39" s="320" t="s">
        <v>445</v>
      </c>
      <c r="E39" s="242">
        <v>1</v>
      </c>
      <c r="F39" s="243" t="s">
        <v>446</v>
      </c>
      <c r="G39" s="243" t="s">
        <v>447</v>
      </c>
    </row>
    <row r="40" spans="1:7" x14ac:dyDescent="0.2">
      <c r="A40" s="320"/>
      <c r="B40" s="320"/>
      <c r="C40" s="320"/>
      <c r="D40" s="320"/>
      <c r="E40" s="242">
        <v>2</v>
      </c>
      <c r="F40" s="243" t="s">
        <v>448</v>
      </c>
      <c r="G40" s="243" t="s">
        <v>449</v>
      </c>
    </row>
    <row r="41" spans="1:7" x14ac:dyDescent="0.2">
      <c r="A41" s="320"/>
      <c r="B41" s="320"/>
      <c r="C41" s="320"/>
      <c r="D41" s="320"/>
      <c r="E41" s="242">
        <v>3</v>
      </c>
      <c r="F41" s="243" t="s">
        <v>450</v>
      </c>
      <c r="G41" s="243" t="s">
        <v>451</v>
      </c>
    </row>
    <row r="42" spans="1:7" x14ac:dyDescent="0.2">
      <c r="A42" s="320"/>
      <c r="B42" s="320"/>
      <c r="C42" s="320"/>
      <c r="D42" s="320"/>
      <c r="E42" s="242">
        <v>4</v>
      </c>
      <c r="F42" s="243" t="s">
        <v>452</v>
      </c>
      <c r="G42" s="243" t="s">
        <v>453</v>
      </c>
    </row>
    <row r="43" spans="1:7" x14ac:dyDescent="0.2">
      <c r="A43" s="320"/>
      <c r="B43" s="320"/>
      <c r="C43" s="320">
        <v>3.2</v>
      </c>
      <c r="D43" s="320" t="s">
        <v>454</v>
      </c>
      <c r="E43" s="242">
        <v>1</v>
      </c>
      <c r="F43" s="243" t="s">
        <v>455</v>
      </c>
      <c r="G43" s="243" t="s">
        <v>456</v>
      </c>
    </row>
    <row r="44" spans="1:7" x14ac:dyDescent="0.2">
      <c r="A44" s="320"/>
      <c r="B44" s="320"/>
      <c r="C44" s="320"/>
      <c r="D44" s="320"/>
      <c r="E44" s="242">
        <v>2</v>
      </c>
      <c r="F44" s="243" t="s">
        <v>457</v>
      </c>
      <c r="G44" s="243" t="s">
        <v>458</v>
      </c>
    </row>
    <row r="45" spans="1:7" x14ac:dyDescent="0.2">
      <c r="A45" s="320">
        <v>2</v>
      </c>
      <c r="B45" s="320" t="s">
        <v>459</v>
      </c>
      <c r="C45" s="320">
        <v>1.1000000000000001</v>
      </c>
      <c r="D45" s="320" t="s">
        <v>460</v>
      </c>
      <c r="E45" s="242">
        <v>1</v>
      </c>
      <c r="F45" s="243" t="s">
        <v>461</v>
      </c>
      <c r="G45" s="243" t="s">
        <v>462</v>
      </c>
    </row>
    <row r="46" spans="1:7" x14ac:dyDescent="0.2">
      <c r="A46" s="320"/>
      <c r="B46" s="320"/>
      <c r="C46" s="320"/>
      <c r="D46" s="320"/>
      <c r="E46" s="242">
        <v>2</v>
      </c>
      <c r="F46" s="243" t="s">
        <v>463</v>
      </c>
      <c r="G46" s="243" t="s">
        <v>464</v>
      </c>
    </row>
    <row r="47" spans="1:7" x14ac:dyDescent="0.2">
      <c r="A47" s="320"/>
      <c r="B47" s="320"/>
      <c r="C47" s="320"/>
      <c r="D47" s="320"/>
      <c r="E47" s="242">
        <v>3</v>
      </c>
      <c r="F47" s="243" t="s">
        <v>465</v>
      </c>
      <c r="G47" s="243" t="s">
        <v>466</v>
      </c>
    </row>
    <row r="48" spans="1:7" x14ac:dyDescent="0.2">
      <c r="A48" s="320"/>
      <c r="B48" s="320"/>
      <c r="C48" s="320">
        <v>1.2</v>
      </c>
      <c r="D48" s="320" t="s">
        <v>467</v>
      </c>
      <c r="E48" s="242">
        <v>1</v>
      </c>
      <c r="F48" s="243" t="s">
        <v>468</v>
      </c>
      <c r="G48" s="243" t="s">
        <v>469</v>
      </c>
    </row>
    <row r="49" spans="1:7" x14ac:dyDescent="0.2">
      <c r="A49" s="320"/>
      <c r="B49" s="320"/>
      <c r="C49" s="320"/>
      <c r="D49" s="320"/>
      <c r="E49" s="242">
        <v>2</v>
      </c>
      <c r="F49" s="243" t="s">
        <v>470</v>
      </c>
      <c r="G49" s="243" t="s">
        <v>471</v>
      </c>
    </row>
    <row r="50" spans="1:7" x14ac:dyDescent="0.2">
      <c r="A50" s="320"/>
      <c r="B50" s="320"/>
      <c r="C50" s="320">
        <v>1.3</v>
      </c>
      <c r="D50" s="320" t="s">
        <v>472</v>
      </c>
      <c r="E50" s="242">
        <v>1</v>
      </c>
      <c r="F50" s="243" t="s">
        <v>473</v>
      </c>
      <c r="G50" s="243" t="s">
        <v>474</v>
      </c>
    </row>
    <row r="51" spans="1:7" x14ac:dyDescent="0.2">
      <c r="A51" s="320"/>
      <c r="B51" s="320"/>
      <c r="C51" s="320"/>
      <c r="D51" s="320"/>
      <c r="E51" s="242">
        <v>2</v>
      </c>
      <c r="F51" s="243" t="s">
        <v>475</v>
      </c>
      <c r="G51" s="243" t="s">
        <v>476</v>
      </c>
    </row>
    <row r="52" spans="1:7" x14ac:dyDescent="0.2">
      <c r="A52" s="320"/>
      <c r="B52" s="320"/>
      <c r="C52" s="320"/>
      <c r="D52" s="320"/>
      <c r="E52" s="242">
        <v>3</v>
      </c>
      <c r="F52" s="243" t="s">
        <v>477</v>
      </c>
      <c r="G52" s="243" t="s">
        <v>478</v>
      </c>
    </row>
    <row r="53" spans="1:7" x14ac:dyDescent="0.2">
      <c r="A53" s="320"/>
      <c r="B53" s="320"/>
      <c r="C53" s="320"/>
      <c r="D53" s="320"/>
      <c r="E53" s="242">
        <v>4</v>
      </c>
      <c r="F53" s="243" t="s">
        <v>479</v>
      </c>
      <c r="G53" s="243" t="s">
        <v>480</v>
      </c>
    </row>
    <row r="54" spans="1:7" x14ac:dyDescent="0.2">
      <c r="A54" s="320"/>
      <c r="B54" s="320"/>
      <c r="C54" s="320">
        <v>1.4</v>
      </c>
      <c r="D54" s="320" t="s">
        <v>481</v>
      </c>
      <c r="E54" s="242">
        <v>1</v>
      </c>
      <c r="F54" s="243" t="s">
        <v>482</v>
      </c>
      <c r="G54" s="243" t="s">
        <v>483</v>
      </c>
    </row>
    <row r="55" spans="1:7" x14ac:dyDescent="0.2">
      <c r="A55" s="320"/>
      <c r="B55" s="320"/>
      <c r="C55" s="320"/>
      <c r="D55" s="320"/>
      <c r="E55" s="242">
        <v>2</v>
      </c>
      <c r="F55" s="243" t="s">
        <v>484</v>
      </c>
      <c r="G55" s="243" t="s">
        <v>485</v>
      </c>
    </row>
    <row r="56" spans="1:7" x14ac:dyDescent="0.2">
      <c r="A56" s="320"/>
      <c r="B56" s="320"/>
      <c r="C56" s="320">
        <v>1.5</v>
      </c>
      <c r="D56" s="320" t="s">
        <v>486</v>
      </c>
      <c r="E56" s="242">
        <v>1</v>
      </c>
      <c r="F56" s="243" t="s">
        <v>487</v>
      </c>
      <c r="G56" s="243" t="s">
        <v>488</v>
      </c>
    </row>
    <row r="57" spans="1:7" x14ac:dyDescent="0.2">
      <c r="A57" s="320"/>
      <c r="B57" s="320"/>
      <c r="C57" s="320"/>
      <c r="D57" s="320"/>
      <c r="E57" s="242">
        <v>2</v>
      </c>
      <c r="F57" s="243" t="s">
        <v>489</v>
      </c>
      <c r="G57" s="243" t="s">
        <v>490</v>
      </c>
    </row>
    <row r="58" spans="1:7" x14ac:dyDescent="0.2">
      <c r="A58" s="320"/>
      <c r="B58" s="320"/>
      <c r="C58" s="320"/>
      <c r="D58" s="320"/>
      <c r="E58" s="242">
        <v>3</v>
      </c>
      <c r="F58" s="243" t="s">
        <v>491</v>
      </c>
      <c r="G58" s="243" t="s">
        <v>492</v>
      </c>
    </row>
    <row r="59" spans="1:7" x14ac:dyDescent="0.2">
      <c r="A59" s="320"/>
      <c r="B59" s="320"/>
      <c r="C59" s="320"/>
      <c r="D59" s="320"/>
      <c r="E59" s="242">
        <v>4</v>
      </c>
      <c r="F59" s="243" t="s">
        <v>493</v>
      </c>
      <c r="G59" s="243" t="s">
        <v>494</v>
      </c>
    </row>
    <row r="60" spans="1:7" x14ac:dyDescent="0.2">
      <c r="A60" s="320"/>
      <c r="B60" s="320"/>
      <c r="C60" s="320"/>
      <c r="D60" s="320"/>
      <c r="E60" s="242">
        <v>5</v>
      </c>
      <c r="F60" s="243" t="s">
        <v>495</v>
      </c>
      <c r="G60" s="243" t="s">
        <v>496</v>
      </c>
    </row>
    <row r="61" spans="1:7" x14ac:dyDescent="0.2">
      <c r="A61" s="320"/>
      <c r="B61" s="320"/>
      <c r="C61" s="320">
        <v>1.6</v>
      </c>
      <c r="D61" s="320" t="s">
        <v>497</v>
      </c>
      <c r="E61" s="242">
        <v>1</v>
      </c>
      <c r="F61" s="243" t="s">
        <v>498</v>
      </c>
      <c r="G61" s="243" t="s">
        <v>499</v>
      </c>
    </row>
    <row r="62" spans="1:7" x14ac:dyDescent="0.2">
      <c r="A62" s="320"/>
      <c r="B62" s="320"/>
      <c r="C62" s="320"/>
      <c r="D62" s="320"/>
      <c r="E62" s="242">
        <v>2</v>
      </c>
      <c r="F62" s="243" t="s">
        <v>500</v>
      </c>
      <c r="G62" s="243" t="s">
        <v>501</v>
      </c>
    </row>
    <row r="63" spans="1:7" x14ac:dyDescent="0.2">
      <c r="A63" s="320"/>
      <c r="B63" s="320"/>
      <c r="C63" s="320">
        <v>1.7</v>
      </c>
      <c r="D63" s="320" t="s">
        <v>502</v>
      </c>
      <c r="E63" s="242">
        <v>1</v>
      </c>
      <c r="F63" s="243" t="s">
        <v>503</v>
      </c>
      <c r="G63" s="243" t="s">
        <v>504</v>
      </c>
    </row>
    <row r="64" spans="1:7" x14ac:dyDescent="0.2">
      <c r="A64" s="320"/>
      <c r="B64" s="320"/>
      <c r="C64" s="320"/>
      <c r="D64" s="320"/>
      <c r="E64" s="242">
        <v>2</v>
      </c>
      <c r="F64" s="243" t="s">
        <v>505</v>
      </c>
      <c r="G64" s="243" t="s">
        <v>506</v>
      </c>
    </row>
    <row r="65" spans="1:7" x14ac:dyDescent="0.2">
      <c r="A65" s="320"/>
      <c r="B65" s="320"/>
      <c r="C65" s="320"/>
      <c r="D65" s="320"/>
      <c r="E65" s="242">
        <v>3</v>
      </c>
      <c r="F65" s="243" t="s">
        <v>507</v>
      </c>
      <c r="G65" s="243" t="s">
        <v>508</v>
      </c>
    </row>
    <row r="66" spans="1:7" x14ac:dyDescent="0.2">
      <c r="A66" s="320"/>
      <c r="B66" s="320"/>
      <c r="C66" s="320">
        <v>2.1</v>
      </c>
      <c r="D66" s="320" t="s">
        <v>509</v>
      </c>
      <c r="E66" s="242">
        <v>1</v>
      </c>
      <c r="F66" s="243" t="s">
        <v>510</v>
      </c>
      <c r="G66" s="243" t="s">
        <v>511</v>
      </c>
    </row>
    <row r="67" spans="1:7" x14ac:dyDescent="0.2">
      <c r="A67" s="320"/>
      <c r="B67" s="320"/>
      <c r="C67" s="320"/>
      <c r="D67" s="320"/>
      <c r="E67" s="242">
        <v>2</v>
      </c>
      <c r="F67" s="243" t="s">
        <v>512</v>
      </c>
      <c r="G67" s="243" t="s">
        <v>513</v>
      </c>
    </row>
    <row r="68" spans="1:7" x14ac:dyDescent="0.2">
      <c r="A68" s="320"/>
      <c r="B68" s="320"/>
      <c r="C68" s="320"/>
      <c r="D68" s="320"/>
      <c r="E68" s="242">
        <v>3</v>
      </c>
      <c r="F68" s="243" t="s">
        <v>514</v>
      </c>
      <c r="G68" s="243" t="s">
        <v>515</v>
      </c>
    </row>
    <row r="69" spans="1:7" x14ac:dyDescent="0.2">
      <c r="A69" s="320"/>
      <c r="B69" s="320"/>
      <c r="C69" s="320">
        <v>2.2000000000000002</v>
      </c>
      <c r="D69" s="320" t="s">
        <v>516</v>
      </c>
      <c r="E69" s="242">
        <v>1</v>
      </c>
      <c r="F69" s="243" t="s">
        <v>517</v>
      </c>
      <c r="G69" s="243" t="s">
        <v>518</v>
      </c>
    </row>
    <row r="70" spans="1:7" x14ac:dyDescent="0.2">
      <c r="A70" s="320"/>
      <c r="B70" s="320"/>
      <c r="C70" s="320"/>
      <c r="D70" s="320"/>
      <c r="E70" s="242">
        <v>2</v>
      </c>
      <c r="F70" s="243" t="s">
        <v>519</v>
      </c>
      <c r="G70" s="243" t="s">
        <v>520</v>
      </c>
    </row>
    <row r="71" spans="1:7" x14ac:dyDescent="0.2">
      <c r="A71" s="320"/>
      <c r="B71" s="320"/>
      <c r="C71" s="320"/>
      <c r="D71" s="320"/>
      <c r="E71" s="242">
        <v>3</v>
      </c>
      <c r="F71" s="243" t="s">
        <v>521</v>
      </c>
      <c r="G71" s="243" t="s">
        <v>522</v>
      </c>
    </row>
    <row r="72" spans="1:7" x14ac:dyDescent="0.2">
      <c r="A72" s="320"/>
      <c r="B72" s="320"/>
      <c r="C72" s="320"/>
      <c r="D72" s="320"/>
      <c r="E72" s="242">
        <v>4</v>
      </c>
      <c r="F72" s="243" t="s">
        <v>523</v>
      </c>
      <c r="G72" s="243" t="s">
        <v>524</v>
      </c>
    </row>
    <row r="73" spans="1:7" x14ac:dyDescent="0.2">
      <c r="A73" s="320"/>
      <c r="B73" s="320"/>
      <c r="C73" s="320">
        <v>2.2999999999999998</v>
      </c>
      <c r="D73" s="320" t="s">
        <v>525</v>
      </c>
      <c r="E73" s="242">
        <v>1</v>
      </c>
      <c r="F73" s="243" t="s">
        <v>526</v>
      </c>
      <c r="G73" s="243" t="s">
        <v>527</v>
      </c>
    </row>
    <row r="74" spans="1:7" x14ac:dyDescent="0.2">
      <c r="A74" s="320"/>
      <c r="B74" s="320"/>
      <c r="C74" s="320"/>
      <c r="D74" s="320"/>
      <c r="E74" s="242">
        <v>2</v>
      </c>
      <c r="F74" s="243" t="s">
        <v>528</v>
      </c>
      <c r="G74" s="243" t="s">
        <v>529</v>
      </c>
    </row>
    <row r="75" spans="1:7" x14ac:dyDescent="0.2">
      <c r="A75" s="320"/>
      <c r="B75" s="320"/>
      <c r="C75" s="320"/>
      <c r="D75" s="320"/>
      <c r="E75" s="242">
        <v>3</v>
      </c>
      <c r="F75" s="243" t="s">
        <v>530</v>
      </c>
      <c r="G75" s="243" t="s">
        <v>531</v>
      </c>
    </row>
    <row r="76" spans="1:7" x14ac:dyDescent="0.2">
      <c r="A76" s="320"/>
      <c r="B76" s="320"/>
      <c r="C76" s="320"/>
      <c r="D76" s="320"/>
      <c r="E76" s="242">
        <v>4</v>
      </c>
      <c r="F76" s="243" t="s">
        <v>532</v>
      </c>
      <c r="G76" s="243" t="s">
        <v>533</v>
      </c>
    </row>
    <row r="77" spans="1:7" x14ac:dyDescent="0.2">
      <c r="A77" s="320"/>
      <c r="B77" s="320"/>
      <c r="C77" s="320">
        <v>2.4</v>
      </c>
      <c r="D77" s="320" t="s">
        <v>534</v>
      </c>
      <c r="E77" s="242">
        <v>1</v>
      </c>
      <c r="F77" s="243" t="s">
        <v>535</v>
      </c>
      <c r="G77" s="243" t="s">
        <v>536</v>
      </c>
    </row>
    <row r="78" spans="1:7" x14ac:dyDescent="0.2">
      <c r="A78" s="320"/>
      <c r="B78" s="320"/>
      <c r="C78" s="320"/>
      <c r="D78" s="320"/>
      <c r="E78" s="242">
        <v>2</v>
      </c>
      <c r="F78" s="243" t="s">
        <v>537</v>
      </c>
      <c r="G78" s="243" t="s">
        <v>538</v>
      </c>
    </row>
    <row r="79" spans="1:7" x14ac:dyDescent="0.2">
      <c r="A79" s="320"/>
      <c r="B79" s="320"/>
      <c r="C79" s="320">
        <v>3.1</v>
      </c>
      <c r="D79" s="320" t="s">
        <v>539</v>
      </c>
      <c r="E79" s="242">
        <v>1</v>
      </c>
      <c r="F79" s="243" t="s">
        <v>540</v>
      </c>
      <c r="G79" s="243" t="s">
        <v>541</v>
      </c>
    </row>
    <row r="80" spans="1:7" x14ac:dyDescent="0.2">
      <c r="A80" s="320"/>
      <c r="B80" s="320"/>
      <c r="C80" s="320"/>
      <c r="D80" s="320"/>
      <c r="E80" s="242">
        <v>2</v>
      </c>
      <c r="F80" s="243" t="s">
        <v>542</v>
      </c>
      <c r="G80" s="243" t="s">
        <v>543</v>
      </c>
    </row>
    <row r="81" spans="1:7" x14ac:dyDescent="0.2">
      <c r="A81" s="320"/>
      <c r="B81" s="320"/>
      <c r="C81" s="320">
        <v>3.2</v>
      </c>
      <c r="D81" s="320" t="s">
        <v>544</v>
      </c>
      <c r="E81" s="242">
        <v>1</v>
      </c>
      <c r="F81" s="243" t="s">
        <v>545</v>
      </c>
      <c r="G81" s="243" t="s">
        <v>546</v>
      </c>
    </row>
    <row r="82" spans="1:7" x14ac:dyDescent="0.2">
      <c r="A82" s="320"/>
      <c r="B82" s="320"/>
      <c r="C82" s="320"/>
      <c r="D82" s="320"/>
      <c r="E82" s="242">
        <v>2</v>
      </c>
      <c r="F82" s="243" t="s">
        <v>547</v>
      </c>
      <c r="G82" s="243" t="s">
        <v>548</v>
      </c>
    </row>
    <row r="83" spans="1:7" x14ac:dyDescent="0.2">
      <c r="A83" s="320"/>
      <c r="B83" s="320"/>
      <c r="C83" s="320"/>
      <c r="D83" s="320"/>
      <c r="E83" s="242">
        <v>3</v>
      </c>
      <c r="F83" s="243" t="s">
        <v>549</v>
      </c>
      <c r="G83" s="243" t="s">
        <v>550</v>
      </c>
    </row>
    <row r="84" spans="1:7" x14ac:dyDescent="0.2">
      <c r="A84" s="320"/>
      <c r="B84" s="320"/>
      <c r="C84" s="320"/>
      <c r="D84" s="320"/>
      <c r="E84" s="242">
        <v>4</v>
      </c>
      <c r="F84" s="243" t="s">
        <v>551</v>
      </c>
      <c r="G84" s="243" t="s">
        <v>552</v>
      </c>
    </row>
    <row r="85" spans="1:7" x14ac:dyDescent="0.2">
      <c r="A85" s="320">
        <v>3</v>
      </c>
      <c r="B85" s="320" t="s">
        <v>553</v>
      </c>
      <c r="C85" s="320">
        <v>1.1000000000000001</v>
      </c>
      <c r="D85" s="320" t="s">
        <v>554</v>
      </c>
      <c r="E85" s="242">
        <v>1</v>
      </c>
      <c r="F85" s="243" t="s">
        <v>555</v>
      </c>
      <c r="G85" s="243" t="s">
        <v>556</v>
      </c>
    </row>
    <row r="86" spans="1:7" ht="15" customHeight="1" x14ac:dyDescent="0.2">
      <c r="A86" s="320"/>
      <c r="B86" s="320"/>
      <c r="C86" s="320"/>
      <c r="D86" s="320"/>
      <c r="E86" s="242">
        <v>2</v>
      </c>
      <c r="F86" s="243" t="s">
        <v>557</v>
      </c>
      <c r="G86" s="244" t="s">
        <v>558</v>
      </c>
    </row>
    <row r="87" spans="1:7" x14ac:dyDescent="0.2">
      <c r="A87" s="320"/>
      <c r="B87" s="320"/>
      <c r="C87" s="320"/>
      <c r="D87" s="320"/>
      <c r="E87" s="242">
        <v>3</v>
      </c>
      <c r="F87" s="243" t="s">
        <v>559</v>
      </c>
      <c r="G87" s="243" t="s">
        <v>560</v>
      </c>
    </row>
    <row r="88" spans="1:7" x14ac:dyDescent="0.2">
      <c r="A88" s="320"/>
      <c r="B88" s="320"/>
      <c r="C88" s="320"/>
      <c r="D88" s="320"/>
      <c r="E88" s="242">
        <v>4</v>
      </c>
      <c r="F88" s="243" t="s">
        <v>561</v>
      </c>
      <c r="G88" s="243" t="s">
        <v>562</v>
      </c>
    </row>
    <row r="89" spans="1:7" x14ac:dyDescent="0.2">
      <c r="A89" s="320"/>
      <c r="B89" s="320"/>
      <c r="C89" s="320"/>
      <c r="D89" s="320"/>
      <c r="E89" s="242">
        <v>5</v>
      </c>
      <c r="F89" s="243" t="s">
        <v>563</v>
      </c>
      <c r="G89" s="243" t="s">
        <v>564</v>
      </c>
    </row>
    <row r="90" spans="1:7" x14ac:dyDescent="0.2">
      <c r="A90" s="320"/>
      <c r="B90" s="320"/>
      <c r="C90" s="320"/>
      <c r="D90" s="320"/>
      <c r="E90" s="242">
        <v>6</v>
      </c>
      <c r="F90" s="243" t="s">
        <v>565</v>
      </c>
      <c r="G90" s="243" t="s">
        <v>566</v>
      </c>
    </row>
    <row r="91" spans="1:7" x14ac:dyDescent="0.2">
      <c r="A91" s="320"/>
      <c r="B91" s="320"/>
      <c r="C91" s="320">
        <v>1.2</v>
      </c>
      <c r="D91" s="320" t="s">
        <v>567</v>
      </c>
      <c r="E91" s="242">
        <v>1</v>
      </c>
      <c r="F91" s="243" t="s">
        <v>568</v>
      </c>
      <c r="G91" s="243" t="s">
        <v>569</v>
      </c>
    </row>
    <row r="92" spans="1:7" x14ac:dyDescent="0.2">
      <c r="A92" s="320"/>
      <c r="B92" s="320"/>
      <c r="C92" s="320"/>
      <c r="D92" s="320"/>
      <c r="E92" s="242">
        <v>2</v>
      </c>
      <c r="F92" s="243" t="s">
        <v>570</v>
      </c>
      <c r="G92" s="243" t="s">
        <v>571</v>
      </c>
    </row>
    <row r="93" spans="1:7" x14ac:dyDescent="0.2">
      <c r="A93" s="320"/>
      <c r="B93" s="320"/>
      <c r="C93" s="320">
        <v>2.1</v>
      </c>
      <c r="D93" s="320" t="s">
        <v>572</v>
      </c>
      <c r="E93" s="242">
        <v>1</v>
      </c>
      <c r="F93" s="243" t="s">
        <v>573</v>
      </c>
      <c r="G93" s="243" t="s">
        <v>574</v>
      </c>
    </row>
    <row r="94" spans="1:7" x14ac:dyDescent="0.2">
      <c r="A94" s="320"/>
      <c r="B94" s="320"/>
      <c r="C94" s="320"/>
      <c r="D94" s="320"/>
      <c r="E94" s="242">
        <v>2</v>
      </c>
      <c r="F94" s="243" t="s">
        <v>575</v>
      </c>
      <c r="G94" s="243" t="s">
        <v>576</v>
      </c>
    </row>
    <row r="95" spans="1:7" x14ac:dyDescent="0.2">
      <c r="A95" s="320"/>
      <c r="B95" s="320"/>
      <c r="C95" s="320"/>
      <c r="D95" s="320"/>
      <c r="E95" s="242">
        <v>3</v>
      </c>
      <c r="F95" s="243" t="s">
        <v>577</v>
      </c>
      <c r="G95" s="243" t="s">
        <v>578</v>
      </c>
    </row>
    <row r="96" spans="1:7" x14ac:dyDescent="0.2">
      <c r="A96" s="320"/>
      <c r="B96" s="320"/>
      <c r="C96" s="320">
        <v>2.2000000000000002</v>
      </c>
      <c r="D96" s="320" t="s">
        <v>579</v>
      </c>
      <c r="E96" s="242">
        <v>1</v>
      </c>
      <c r="F96" s="243" t="s">
        <v>580</v>
      </c>
      <c r="G96" s="243" t="s">
        <v>581</v>
      </c>
    </row>
    <row r="97" spans="1:7" x14ac:dyDescent="0.2">
      <c r="A97" s="320"/>
      <c r="B97" s="320"/>
      <c r="C97" s="320"/>
      <c r="D97" s="320"/>
      <c r="E97" s="242">
        <v>2</v>
      </c>
      <c r="F97" s="243" t="s">
        <v>582</v>
      </c>
      <c r="G97" s="243" t="s">
        <v>583</v>
      </c>
    </row>
    <row r="98" spans="1:7" x14ac:dyDescent="0.2">
      <c r="A98" s="320">
        <v>4</v>
      </c>
      <c r="B98" s="320" t="s">
        <v>584</v>
      </c>
      <c r="C98" s="320">
        <v>1.1000000000000001</v>
      </c>
      <c r="D98" s="320" t="s">
        <v>585</v>
      </c>
      <c r="E98" s="242">
        <v>1</v>
      </c>
      <c r="F98" s="243" t="s">
        <v>586</v>
      </c>
      <c r="G98" s="243" t="s">
        <v>587</v>
      </c>
    </row>
    <row r="99" spans="1:7" x14ac:dyDescent="0.2">
      <c r="A99" s="320"/>
      <c r="B99" s="320"/>
      <c r="C99" s="320"/>
      <c r="D99" s="320"/>
      <c r="E99" s="242">
        <v>2</v>
      </c>
      <c r="F99" s="243" t="s">
        <v>588</v>
      </c>
      <c r="G99" s="243" t="s">
        <v>589</v>
      </c>
    </row>
    <row r="100" spans="1:7" x14ac:dyDescent="0.2">
      <c r="A100" s="320"/>
      <c r="B100" s="320"/>
      <c r="C100" s="320">
        <v>1.2</v>
      </c>
      <c r="D100" s="320" t="s">
        <v>590</v>
      </c>
      <c r="E100" s="242">
        <v>1</v>
      </c>
      <c r="F100" s="243" t="s">
        <v>591</v>
      </c>
      <c r="G100" s="243" t="s">
        <v>592</v>
      </c>
    </row>
    <row r="101" spans="1:7" x14ac:dyDescent="0.2">
      <c r="A101" s="320"/>
      <c r="B101" s="320"/>
      <c r="C101" s="320"/>
      <c r="D101" s="320"/>
      <c r="E101" s="242">
        <v>2</v>
      </c>
      <c r="F101" s="243" t="s">
        <v>593</v>
      </c>
      <c r="G101" s="243" t="s">
        <v>594</v>
      </c>
    </row>
    <row r="102" spans="1:7" x14ac:dyDescent="0.2">
      <c r="A102" s="320"/>
      <c r="B102" s="320"/>
      <c r="C102" s="320">
        <v>2.1</v>
      </c>
      <c r="D102" s="320" t="s">
        <v>595</v>
      </c>
      <c r="E102" s="242">
        <v>1</v>
      </c>
      <c r="F102" s="243" t="s">
        <v>596</v>
      </c>
      <c r="G102" s="243" t="s">
        <v>597</v>
      </c>
    </row>
    <row r="103" spans="1:7" x14ac:dyDescent="0.2">
      <c r="A103" s="320"/>
      <c r="B103" s="320"/>
      <c r="C103" s="320"/>
      <c r="D103" s="320"/>
      <c r="E103" s="242">
        <v>2</v>
      </c>
      <c r="F103" s="243" t="s">
        <v>598</v>
      </c>
      <c r="G103" s="243" t="s">
        <v>599</v>
      </c>
    </row>
    <row r="104" spans="1:7" x14ac:dyDescent="0.2">
      <c r="A104" s="320"/>
      <c r="B104" s="320"/>
      <c r="C104" s="320"/>
      <c r="D104" s="320"/>
      <c r="E104" s="242">
        <v>3</v>
      </c>
      <c r="F104" s="243" t="s">
        <v>600</v>
      </c>
      <c r="G104" s="243" t="s">
        <v>601</v>
      </c>
    </row>
    <row r="105" spans="1:7" x14ac:dyDescent="0.2">
      <c r="A105" s="320"/>
      <c r="B105" s="320"/>
      <c r="C105" s="320"/>
      <c r="D105" s="320"/>
      <c r="E105" s="242">
        <v>4</v>
      </c>
      <c r="F105" s="243" t="s">
        <v>602</v>
      </c>
      <c r="G105" s="243" t="s">
        <v>603</v>
      </c>
    </row>
    <row r="106" spans="1:7" x14ac:dyDescent="0.2">
      <c r="A106" s="320"/>
      <c r="B106" s="320"/>
      <c r="C106" s="320"/>
      <c r="D106" s="320"/>
      <c r="E106" s="242">
        <v>5</v>
      </c>
      <c r="F106" s="243" t="s">
        <v>604</v>
      </c>
      <c r="G106" s="243" t="s">
        <v>605</v>
      </c>
    </row>
    <row r="107" spans="1:7" x14ac:dyDescent="0.2">
      <c r="A107" s="320"/>
      <c r="B107" s="320"/>
      <c r="C107" s="320"/>
      <c r="D107" s="320"/>
      <c r="E107" s="242">
        <v>6</v>
      </c>
      <c r="F107" s="243" t="s">
        <v>606</v>
      </c>
      <c r="G107" s="243" t="s">
        <v>607</v>
      </c>
    </row>
    <row r="108" spans="1:7" x14ac:dyDescent="0.2">
      <c r="A108" s="320"/>
      <c r="B108" s="320"/>
      <c r="C108" s="320"/>
      <c r="D108" s="320"/>
      <c r="E108" s="242">
        <v>7</v>
      </c>
      <c r="F108" s="243" t="s">
        <v>608</v>
      </c>
      <c r="G108" s="243" t="s">
        <v>609</v>
      </c>
    </row>
    <row r="109" spans="1:7" x14ac:dyDescent="0.2">
      <c r="A109" s="320"/>
      <c r="B109" s="320"/>
      <c r="C109" s="320">
        <v>2.2000000000000002</v>
      </c>
      <c r="D109" s="320" t="s">
        <v>610</v>
      </c>
      <c r="E109" s="242">
        <v>1</v>
      </c>
      <c r="F109" s="243" t="s">
        <v>611</v>
      </c>
      <c r="G109" s="243" t="s">
        <v>612</v>
      </c>
    </row>
    <row r="110" spans="1:7" x14ac:dyDescent="0.2">
      <c r="A110" s="320"/>
      <c r="B110" s="320"/>
      <c r="C110" s="320"/>
      <c r="D110" s="320"/>
      <c r="E110" s="242">
        <v>2</v>
      </c>
      <c r="F110" s="243" t="s">
        <v>613</v>
      </c>
      <c r="G110" s="243" t="s">
        <v>614</v>
      </c>
    </row>
    <row r="111" spans="1:7" x14ac:dyDescent="0.2">
      <c r="A111" s="320"/>
      <c r="B111" s="320"/>
      <c r="C111" s="320"/>
      <c r="D111" s="320"/>
      <c r="E111" s="242">
        <v>3</v>
      </c>
      <c r="F111" s="243" t="s">
        <v>615</v>
      </c>
      <c r="G111" s="243" t="s">
        <v>616</v>
      </c>
    </row>
    <row r="112" spans="1:7" x14ac:dyDescent="0.2">
      <c r="A112" s="320"/>
      <c r="B112" s="320"/>
      <c r="C112" s="320"/>
      <c r="D112" s="320"/>
      <c r="E112" s="242">
        <v>4</v>
      </c>
      <c r="F112" s="243" t="s">
        <v>617</v>
      </c>
      <c r="G112" s="243" t="s">
        <v>618</v>
      </c>
    </row>
    <row r="113" spans="1:7" x14ac:dyDescent="0.2">
      <c r="A113" s="320"/>
      <c r="B113" s="320"/>
      <c r="C113" s="320"/>
      <c r="D113" s="320"/>
      <c r="E113" s="242">
        <v>5</v>
      </c>
      <c r="F113" s="243" t="s">
        <v>619</v>
      </c>
      <c r="G113" s="243" t="s">
        <v>620</v>
      </c>
    </row>
    <row r="114" spans="1:7" x14ac:dyDescent="0.2">
      <c r="A114" s="320"/>
      <c r="B114" s="320"/>
      <c r="C114" s="320">
        <v>3.1</v>
      </c>
      <c r="D114" s="320" t="s">
        <v>621</v>
      </c>
      <c r="E114" s="242">
        <v>1</v>
      </c>
      <c r="F114" s="243" t="s">
        <v>622</v>
      </c>
      <c r="G114" s="243" t="s">
        <v>623</v>
      </c>
    </row>
    <row r="115" spans="1:7" x14ac:dyDescent="0.2">
      <c r="A115" s="320"/>
      <c r="B115" s="320"/>
      <c r="C115" s="320"/>
      <c r="D115" s="320"/>
      <c r="E115" s="242">
        <v>2</v>
      </c>
      <c r="F115" s="243" t="s">
        <v>624</v>
      </c>
      <c r="G115" s="243" t="s">
        <v>625</v>
      </c>
    </row>
    <row r="116" spans="1:7" x14ac:dyDescent="0.2">
      <c r="A116" s="320"/>
      <c r="B116" s="320"/>
      <c r="C116" s="320"/>
      <c r="D116" s="320"/>
      <c r="E116" s="242">
        <v>3</v>
      </c>
      <c r="F116" s="243" t="s">
        <v>626</v>
      </c>
      <c r="G116" s="243" t="s">
        <v>627</v>
      </c>
    </row>
    <row r="117" spans="1:7" x14ac:dyDescent="0.2">
      <c r="A117" s="320"/>
      <c r="B117" s="320"/>
      <c r="C117" s="320"/>
      <c r="D117" s="320"/>
      <c r="E117" s="242">
        <v>4</v>
      </c>
      <c r="F117" s="243" t="s">
        <v>628</v>
      </c>
      <c r="G117" s="243" t="s">
        <v>629</v>
      </c>
    </row>
    <row r="118" spans="1:7" x14ac:dyDescent="0.2">
      <c r="A118" s="320"/>
      <c r="B118" s="320"/>
      <c r="C118" s="320"/>
      <c r="D118" s="320"/>
      <c r="E118" s="242">
        <v>5</v>
      </c>
      <c r="F118" s="243" t="s">
        <v>630</v>
      </c>
      <c r="G118" s="243" t="s">
        <v>631</v>
      </c>
    </row>
    <row r="119" spans="1:7" x14ac:dyDescent="0.2">
      <c r="A119" s="320"/>
      <c r="B119" s="320"/>
      <c r="C119" s="320"/>
      <c r="D119" s="320"/>
      <c r="E119" s="242">
        <v>6</v>
      </c>
      <c r="F119" s="243" t="s">
        <v>632</v>
      </c>
      <c r="G119" s="243" t="s">
        <v>633</v>
      </c>
    </row>
    <row r="120" spans="1:7" x14ac:dyDescent="0.2">
      <c r="A120" s="320"/>
      <c r="B120" s="320"/>
      <c r="C120" s="320"/>
      <c r="D120" s="320"/>
      <c r="E120" s="242">
        <v>7</v>
      </c>
      <c r="F120" s="243" t="s">
        <v>634</v>
      </c>
      <c r="G120" s="243" t="s">
        <v>635</v>
      </c>
    </row>
    <row r="121" spans="1:7" x14ac:dyDescent="0.2">
      <c r="A121" s="320"/>
      <c r="B121" s="320"/>
      <c r="C121" s="320"/>
      <c r="D121" s="320"/>
      <c r="E121" s="242">
        <v>8</v>
      </c>
      <c r="F121" s="243" t="s">
        <v>636</v>
      </c>
      <c r="G121" s="243" t="s">
        <v>637</v>
      </c>
    </row>
    <row r="122" spans="1:7" x14ac:dyDescent="0.2">
      <c r="A122" s="320"/>
      <c r="B122" s="320"/>
      <c r="C122" s="320"/>
      <c r="D122" s="320"/>
      <c r="E122" s="242">
        <v>9</v>
      </c>
      <c r="F122" s="243" t="s">
        <v>638</v>
      </c>
      <c r="G122" s="243" t="s">
        <v>639</v>
      </c>
    </row>
    <row r="123" spans="1:7" ht="16" x14ac:dyDescent="0.2">
      <c r="A123" s="320"/>
      <c r="B123" s="320"/>
      <c r="C123" s="241">
        <v>3.2</v>
      </c>
      <c r="D123" s="241" t="s">
        <v>640</v>
      </c>
      <c r="E123" s="242">
        <v>1</v>
      </c>
      <c r="F123" s="243" t="s">
        <v>641</v>
      </c>
      <c r="G123" s="243" t="s">
        <v>642</v>
      </c>
    </row>
    <row r="124" spans="1:7" ht="32.25" customHeight="1" x14ac:dyDescent="0.2">
      <c r="A124" s="320"/>
      <c r="B124" s="320"/>
      <c r="C124" s="241">
        <v>3.3</v>
      </c>
      <c r="D124" s="308" t="s">
        <v>643</v>
      </c>
      <c r="E124" s="242">
        <v>1</v>
      </c>
      <c r="F124" s="243" t="s">
        <v>644</v>
      </c>
      <c r="G124" s="243" t="s">
        <v>645</v>
      </c>
    </row>
    <row r="125" spans="1:7" x14ac:dyDescent="0.2">
      <c r="A125" s="320"/>
      <c r="B125" s="320"/>
      <c r="C125" s="320">
        <v>3.4</v>
      </c>
      <c r="D125" s="320" t="s">
        <v>646</v>
      </c>
      <c r="E125" s="242">
        <v>1</v>
      </c>
      <c r="F125" s="243" t="s">
        <v>647</v>
      </c>
      <c r="G125" s="243" t="s">
        <v>648</v>
      </c>
    </row>
    <row r="126" spans="1:7" x14ac:dyDescent="0.2">
      <c r="A126" s="320"/>
      <c r="B126" s="320"/>
      <c r="C126" s="320"/>
      <c r="D126" s="320"/>
      <c r="E126" s="242">
        <v>2</v>
      </c>
      <c r="F126" s="243" t="s">
        <v>649</v>
      </c>
      <c r="G126" s="243" t="s">
        <v>650</v>
      </c>
    </row>
    <row r="127" spans="1:7" x14ac:dyDescent="0.2">
      <c r="A127" s="320"/>
      <c r="B127" s="320"/>
      <c r="C127" s="320"/>
      <c r="D127" s="320"/>
      <c r="E127" s="242">
        <v>3</v>
      </c>
      <c r="F127" s="243" t="s">
        <v>651</v>
      </c>
      <c r="G127" s="243" t="s">
        <v>652</v>
      </c>
    </row>
    <row r="128" spans="1:7" ht="46.5" customHeight="1" x14ac:dyDescent="0.2">
      <c r="A128" s="320"/>
      <c r="B128" s="320"/>
      <c r="C128" s="241">
        <v>4.0999999999999996</v>
      </c>
      <c r="D128" s="308" t="s">
        <v>653</v>
      </c>
      <c r="E128" s="242">
        <v>1</v>
      </c>
      <c r="F128" s="243" t="s">
        <v>654</v>
      </c>
      <c r="G128" s="243" t="s">
        <v>655</v>
      </c>
    </row>
    <row r="129" spans="1:7" x14ac:dyDescent="0.2">
      <c r="A129" s="320">
        <v>5</v>
      </c>
      <c r="B129" s="320" t="s">
        <v>656</v>
      </c>
      <c r="C129" s="320">
        <v>1.1000000000000001</v>
      </c>
      <c r="D129" s="320" t="s">
        <v>657</v>
      </c>
      <c r="E129" s="242">
        <v>1</v>
      </c>
      <c r="F129" s="243" t="s">
        <v>658</v>
      </c>
      <c r="G129" s="243" t="s">
        <v>659</v>
      </c>
    </row>
    <row r="130" spans="1:7" x14ac:dyDescent="0.2">
      <c r="A130" s="320"/>
      <c r="B130" s="320"/>
      <c r="C130" s="320"/>
      <c r="D130" s="320"/>
      <c r="E130" s="242">
        <v>2</v>
      </c>
      <c r="F130" s="243" t="s">
        <v>660</v>
      </c>
      <c r="G130" s="243" t="s">
        <v>661</v>
      </c>
    </row>
    <row r="131" spans="1:7" x14ac:dyDescent="0.2">
      <c r="A131" s="320"/>
      <c r="B131" s="320"/>
      <c r="C131" s="320"/>
      <c r="D131" s="320"/>
      <c r="E131" s="242">
        <v>3</v>
      </c>
      <c r="F131" s="243" t="s">
        <v>662</v>
      </c>
      <c r="G131" s="243" t="s">
        <v>663</v>
      </c>
    </row>
    <row r="132" spans="1:7" x14ac:dyDescent="0.2">
      <c r="A132" s="320"/>
      <c r="B132" s="320"/>
      <c r="C132" s="320"/>
      <c r="D132" s="320"/>
      <c r="E132" s="242">
        <v>4</v>
      </c>
      <c r="F132" s="243" t="s">
        <v>664</v>
      </c>
      <c r="G132" s="243" t="s">
        <v>665</v>
      </c>
    </row>
    <row r="133" spans="1:7" x14ac:dyDescent="0.2">
      <c r="A133" s="320"/>
      <c r="B133" s="320"/>
      <c r="C133" s="320"/>
      <c r="D133" s="320"/>
      <c r="E133" s="242">
        <v>5</v>
      </c>
      <c r="F133" s="243" t="s">
        <v>666</v>
      </c>
      <c r="G133" s="243" t="s">
        <v>667</v>
      </c>
    </row>
    <row r="134" spans="1:7" x14ac:dyDescent="0.2">
      <c r="A134" s="320"/>
      <c r="B134" s="320"/>
      <c r="C134" s="320">
        <v>2.1</v>
      </c>
      <c r="D134" s="320" t="s">
        <v>668</v>
      </c>
      <c r="E134" s="242">
        <v>1</v>
      </c>
      <c r="F134" s="243" t="s">
        <v>669</v>
      </c>
      <c r="G134" s="243" t="s">
        <v>670</v>
      </c>
    </row>
    <row r="135" spans="1:7" x14ac:dyDescent="0.2">
      <c r="A135" s="320"/>
      <c r="B135" s="320"/>
      <c r="C135" s="320"/>
      <c r="D135" s="320"/>
      <c r="E135" s="242">
        <v>2</v>
      </c>
      <c r="F135" s="243" t="s">
        <v>671</v>
      </c>
      <c r="G135" s="243" t="s">
        <v>672</v>
      </c>
    </row>
    <row r="136" spans="1:7" x14ac:dyDescent="0.2">
      <c r="A136" s="320"/>
      <c r="B136" s="320"/>
      <c r="C136" s="320"/>
      <c r="D136" s="320"/>
      <c r="E136" s="242">
        <v>3</v>
      </c>
      <c r="F136" s="243" t="s">
        <v>673</v>
      </c>
      <c r="G136" s="243" t="s">
        <v>674</v>
      </c>
    </row>
    <row r="137" spans="1:7" x14ac:dyDescent="0.2">
      <c r="A137" s="320"/>
      <c r="B137" s="320"/>
      <c r="C137" s="320"/>
      <c r="D137" s="320"/>
      <c r="E137" s="242">
        <v>4</v>
      </c>
      <c r="F137" s="243" t="s">
        <v>675</v>
      </c>
      <c r="G137" s="243" t="s">
        <v>676</v>
      </c>
    </row>
    <row r="138" spans="1:7" x14ac:dyDescent="0.2">
      <c r="A138" s="320"/>
      <c r="B138" s="320"/>
      <c r="C138" s="320">
        <v>2.2000000000000002</v>
      </c>
      <c r="D138" s="320" t="s">
        <v>677</v>
      </c>
      <c r="E138" s="242">
        <v>1</v>
      </c>
      <c r="F138" s="243" t="s">
        <v>678</v>
      </c>
      <c r="G138" s="243" t="s">
        <v>679</v>
      </c>
    </row>
    <row r="139" spans="1:7" x14ac:dyDescent="0.2">
      <c r="A139" s="320"/>
      <c r="B139" s="320"/>
      <c r="C139" s="320"/>
      <c r="D139" s="320"/>
      <c r="E139" s="242">
        <v>2</v>
      </c>
      <c r="F139" s="243" t="s">
        <v>680</v>
      </c>
      <c r="G139" s="243" t="s">
        <v>681</v>
      </c>
    </row>
    <row r="140" spans="1:7" x14ac:dyDescent="0.2">
      <c r="A140" s="320"/>
      <c r="B140" s="320"/>
      <c r="C140" s="320"/>
      <c r="D140" s="320"/>
      <c r="E140" s="242">
        <v>3</v>
      </c>
      <c r="F140" s="243" t="s">
        <v>682</v>
      </c>
      <c r="G140" s="243" t="s">
        <v>683</v>
      </c>
    </row>
    <row r="141" spans="1:7" x14ac:dyDescent="0.2">
      <c r="A141" s="320"/>
      <c r="B141" s="320"/>
      <c r="C141" s="320">
        <v>2.2999999999999998</v>
      </c>
      <c r="D141" s="320" t="s">
        <v>684</v>
      </c>
      <c r="E141" s="242">
        <v>1</v>
      </c>
      <c r="F141" s="243" t="s">
        <v>685</v>
      </c>
      <c r="G141" s="243" t="s">
        <v>686</v>
      </c>
    </row>
    <row r="142" spans="1:7" x14ac:dyDescent="0.2">
      <c r="A142" s="320"/>
      <c r="B142" s="320"/>
      <c r="C142" s="320"/>
      <c r="D142" s="320"/>
      <c r="E142" s="242">
        <v>2</v>
      </c>
      <c r="F142" s="243" t="s">
        <v>687</v>
      </c>
      <c r="G142" s="243" t="s">
        <v>688</v>
      </c>
    </row>
    <row r="143" spans="1:7" x14ac:dyDescent="0.2">
      <c r="A143" s="320"/>
      <c r="B143" s="320"/>
      <c r="C143" s="320"/>
      <c r="D143" s="320"/>
      <c r="E143" s="242">
        <v>3</v>
      </c>
      <c r="F143" s="243" t="s">
        <v>689</v>
      </c>
      <c r="G143" s="243" t="s">
        <v>690</v>
      </c>
    </row>
    <row r="144" spans="1:7" x14ac:dyDescent="0.2">
      <c r="A144" s="320"/>
      <c r="B144" s="320"/>
      <c r="C144" s="320"/>
      <c r="D144" s="320"/>
      <c r="E144" s="242">
        <v>4</v>
      </c>
      <c r="F144" s="243" t="s">
        <v>691</v>
      </c>
      <c r="G144" s="243" t="s">
        <v>692</v>
      </c>
    </row>
  </sheetData>
  <mergeCells count="86">
    <mergeCell ref="A129:A144"/>
    <mergeCell ref="B45:B84"/>
    <mergeCell ref="B85:B97"/>
    <mergeCell ref="B98:B128"/>
    <mergeCell ref="B129:B144"/>
    <mergeCell ref="B4:B44"/>
    <mergeCell ref="A4:A44"/>
    <mergeCell ref="A45:A84"/>
    <mergeCell ref="A85:A97"/>
    <mergeCell ref="A98:A128"/>
    <mergeCell ref="C45:C47"/>
    <mergeCell ref="C4:C6"/>
    <mergeCell ref="C7:C11"/>
    <mergeCell ref="C12:C13"/>
    <mergeCell ref="C14:C16"/>
    <mergeCell ref="C18:C24"/>
    <mergeCell ref="C25:C28"/>
    <mergeCell ref="C29:C34"/>
    <mergeCell ref="C35:C36"/>
    <mergeCell ref="C37:C38"/>
    <mergeCell ref="C39:C42"/>
    <mergeCell ref="C43:C44"/>
    <mergeCell ref="C81:C84"/>
    <mergeCell ref="C48:C49"/>
    <mergeCell ref="C50:C53"/>
    <mergeCell ref="C54:C55"/>
    <mergeCell ref="C56:C60"/>
    <mergeCell ref="C61:C62"/>
    <mergeCell ref="C63:C65"/>
    <mergeCell ref="C66:C68"/>
    <mergeCell ref="C69:C72"/>
    <mergeCell ref="C73:C76"/>
    <mergeCell ref="C77:C78"/>
    <mergeCell ref="C79:C80"/>
    <mergeCell ref="C134:C137"/>
    <mergeCell ref="C85:C90"/>
    <mergeCell ref="C91:C92"/>
    <mergeCell ref="C93:C95"/>
    <mergeCell ref="C96:C97"/>
    <mergeCell ref="C98:C99"/>
    <mergeCell ref="C100:C101"/>
    <mergeCell ref="D50:D53"/>
    <mergeCell ref="C138:C140"/>
    <mergeCell ref="C141:C144"/>
    <mergeCell ref="D4:D6"/>
    <mergeCell ref="D7:D11"/>
    <mergeCell ref="D12:D13"/>
    <mergeCell ref="D14:D16"/>
    <mergeCell ref="D18:D24"/>
    <mergeCell ref="D25:D28"/>
    <mergeCell ref="D29:D34"/>
    <mergeCell ref="D35:D36"/>
    <mergeCell ref="C102:C108"/>
    <mergeCell ref="C109:C113"/>
    <mergeCell ref="C114:C122"/>
    <mergeCell ref="C125:C127"/>
    <mergeCell ref="C129:C133"/>
    <mergeCell ref="D37:D38"/>
    <mergeCell ref="D39:D42"/>
    <mergeCell ref="D43:D44"/>
    <mergeCell ref="D45:D47"/>
    <mergeCell ref="D48:D49"/>
    <mergeCell ref="D91:D92"/>
    <mergeCell ref="D54:D55"/>
    <mergeCell ref="D56:D60"/>
    <mergeCell ref="D61:D62"/>
    <mergeCell ref="D63:D65"/>
    <mergeCell ref="D66:D68"/>
    <mergeCell ref="D69:D72"/>
    <mergeCell ref="D73:D76"/>
    <mergeCell ref="D77:D78"/>
    <mergeCell ref="D79:D80"/>
    <mergeCell ref="D81:D84"/>
    <mergeCell ref="D85:D90"/>
    <mergeCell ref="D141:D144"/>
    <mergeCell ref="D93:D95"/>
    <mergeCell ref="D96:D97"/>
    <mergeCell ref="D98:D99"/>
    <mergeCell ref="D100:D101"/>
    <mergeCell ref="D102:D108"/>
    <mergeCell ref="D109:D113"/>
    <mergeCell ref="D114:D122"/>
    <mergeCell ref="D125:D127"/>
    <mergeCell ref="D129:D133"/>
    <mergeCell ref="D134:D137"/>
    <mergeCell ref="D138:D14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629D5-10D2-4B4F-B393-1635BE9C8B03}">
  <dimension ref="A1:EY186"/>
  <sheetViews>
    <sheetView tabSelected="1" workbookViewId="0">
      <pane xSplit="2" ySplit="3" topLeftCell="EP4" activePane="bottomRight" state="frozen"/>
      <selection pane="topRight" activeCell="C1" sqref="C1"/>
      <selection pane="bottomLeft" activeCell="A3" sqref="A3"/>
      <selection pane="bottomRight" activeCell="L17" sqref="L17"/>
    </sheetView>
  </sheetViews>
  <sheetFormatPr baseColWidth="10" defaultColWidth="8.83203125" defaultRowHeight="15" x14ac:dyDescent="0.2"/>
  <cols>
    <col min="1" max="1" width="22.5" bestFit="1" customWidth="1"/>
    <col min="2" max="2" width="40.83203125" bestFit="1" customWidth="1"/>
    <col min="144" max="148" width="11.5" customWidth="1"/>
    <col min="149" max="149" width="9.83203125" customWidth="1"/>
  </cols>
  <sheetData>
    <row r="1" spans="1:155" ht="100.5" customHeight="1" x14ac:dyDescent="0.2"/>
    <row r="2" spans="1:155" ht="32" customHeight="1" x14ac:dyDescent="0.2">
      <c r="A2" s="321" t="s">
        <v>693</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c r="AG2" s="322"/>
      <c r="AH2" s="322"/>
      <c r="AI2" s="322"/>
      <c r="AJ2" s="322"/>
      <c r="AK2" s="322"/>
      <c r="AL2" s="322"/>
      <c r="AM2" s="322"/>
      <c r="AN2" s="322"/>
      <c r="AO2" s="322"/>
      <c r="AP2" s="322"/>
      <c r="AQ2" s="322"/>
      <c r="AR2" s="322"/>
      <c r="AS2" s="322"/>
      <c r="AT2" s="322"/>
      <c r="AU2" s="322"/>
      <c r="AV2" s="322"/>
      <c r="AW2" s="322"/>
      <c r="AX2" s="322"/>
      <c r="AY2" s="322"/>
      <c r="AZ2" s="322"/>
      <c r="BA2" s="322"/>
      <c r="BB2" s="322"/>
      <c r="BC2" s="322"/>
      <c r="BD2" s="322"/>
      <c r="BE2" s="322"/>
      <c r="BF2" s="322"/>
      <c r="BG2" s="322"/>
      <c r="BH2" s="322"/>
      <c r="BI2" s="322"/>
      <c r="BJ2" s="322"/>
      <c r="BK2" s="322"/>
      <c r="BL2" s="322"/>
      <c r="BM2" s="322"/>
      <c r="BN2" s="322"/>
      <c r="BO2" s="322"/>
      <c r="BP2" s="322"/>
      <c r="BQ2" s="322"/>
      <c r="BR2" s="322"/>
      <c r="BS2" s="322"/>
      <c r="BT2" s="322"/>
      <c r="BU2" s="322"/>
      <c r="BV2" s="322"/>
      <c r="BW2" s="322"/>
      <c r="BX2" s="322"/>
      <c r="BY2" s="322"/>
      <c r="BZ2" s="322"/>
      <c r="CA2" s="322"/>
      <c r="CB2" s="322"/>
      <c r="CC2" s="322"/>
      <c r="CD2" s="322"/>
      <c r="CE2" s="322"/>
      <c r="CF2" s="322"/>
      <c r="CG2" s="322"/>
      <c r="CH2" s="322"/>
    </row>
    <row r="3" spans="1:155" ht="32" x14ac:dyDescent="0.2">
      <c r="A3" s="132" t="s">
        <v>40</v>
      </c>
      <c r="B3" s="130" t="s">
        <v>38</v>
      </c>
      <c r="C3" s="133" t="s">
        <v>694</v>
      </c>
      <c r="D3" s="133" t="s">
        <v>695</v>
      </c>
      <c r="E3" s="133" t="s">
        <v>696</v>
      </c>
      <c r="F3" s="133" t="s">
        <v>697</v>
      </c>
      <c r="G3" s="133" t="s">
        <v>698</v>
      </c>
      <c r="H3" s="133" t="s">
        <v>699</v>
      </c>
      <c r="I3" s="133" t="s">
        <v>700</v>
      </c>
      <c r="J3" s="133" t="s">
        <v>701</v>
      </c>
      <c r="K3" s="133" t="s">
        <v>702</v>
      </c>
      <c r="L3" s="133" t="s">
        <v>703</v>
      </c>
      <c r="M3" s="133" t="s">
        <v>704</v>
      </c>
      <c r="N3" s="133" t="s">
        <v>705</v>
      </c>
      <c r="O3" s="133" t="s">
        <v>706</v>
      </c>
      <c r="P3" s="133" t="s">
        <v>707</v>
      </c>
      <c r="Q3" s="133" t="s">
        <v>708</v>
      </c>
      <c r="R3" s="133" t="s">
        <v>709</v>
      </c>
      <c r="S3" s="133" t="s">
        <v>710</v>
      </c>
      <c r="T3" s="133" t="s">
        <v>711</v>
      </c>
      <c r="U3" s="133" t="s">
        <v>712</v>
      </c>
      <c r="V3" s="133" t="s">
        <v>713</v>
      </c>
      <c r="W3" s="133" t="s">
        <v>714</v>
      </c>
      <c r="X3" s="133" t="s">
        <v>715</v>
      </c>
      <c r="Y3" s="133" t="s">
        <v>716</v>
      </c>
      <c r="Z3" s="133" t="s">
        <v>717</v>
      </c>
      <c r="AA3" s="133" t="s">
        <v>718</v>
      </c>
      <c r="AB3" s="133" t="s">
        <v>719</v>
      </c>
      <c r="AC3" s="133" t="s">
        <v>720</v>
      </c>
      <c r="AD3" s="133" t="s">
        <v>721</v>
      </c>
      <c r="AE3" s="133" t="s">
        <v>722</v>
      </c>
      <c r="AF3" s="133" t="s">
        <v>723</v>
      </c>
      <c r="AG3" s="133" t="s">
        <v>724</v>
      </c>
      <c r="AH3" s="133" t="s">
        <v>725</v>
      </c>
      <c r="AI3" s="133" t="s">
        <v>726</v>
      </c>
      <c r="AJ3" s="133" t="s">
        <v>727</v>
      </c>
      <c r="AK3" s="133" t="s">
        <v>728</v>
      </c>
      <c r="AL3" s="133" t="s">
        <v>729</v>
      </c>
      <c r="AM3" s="133" t="s">
        <v>730</v>
      </c>
      <c r="AN3" s="133" t="s">
        <v>731</v>
      </c>
      <c r="AO3" s="133" t="s">
        <v>732</v>
      </c>
      <c r="AP3" s="133" t="s">
        <v>733</v>
      </c>
      <c r="AQ3" s="134" t="s">
        <v>734</v>
      </c>
      <c r="AR3" s="133" t="s">
        <v>735</v>
      </c>
      <c r="AS3" s="133" t="s">
        <v>736</v>
      </c>
      <c r="AT3" s="133" t="s">
        <v>737</v>
      </c>
      <c r="AU3" s="133" t="s">
        <v>738</v>
      </c>
      <c r="AV3" s="133" t="s">
        <v>739</v>
      </c>
      <c r="AW3" s="133" t="s">
        <v>740</v>
      </c>
      <c r="AX3" s="133" t="s">
        <v>741</v>
      </c>
      <c r="AY3" s="133" t="s">
        <v>742</v>
      </c>
      <c r="AZ3" s="133" t="s">
        <v>743</v>
      </c>
      <c r="BA3" s="133" t="s">
        <v>744</v>
      </c>
      <c r="BB3" s="133" t="s">
        <v>745</v>
      </c>
      <c r="BC3" s="133" t="s">
        <v>746</v>
      </c>
      <c r="BD3" s="133" t="s">
        <v>747</v>
      </c>
      <c r="BE3" s="133" t="s">
        <v>748</v>
      </c>
      <c r="BF3" s="133" t="s">
        <v>749</v>
      </c>
      <c r="BG3" s="133" t="s">
        <v>750</v>
      </c>
      <c r="BH3" s="133" t="s">
        <v>751</v>
      </c>
      <c r="BI3" s="133" t="s">
        <v>752</v>
      </c>
      <c r="BJ3" s="133" t="s">
        <v>753</v>
      </c>
      <c r="BK3" s="133" t="s">
        <v>754</v>
      </c>
      <c r="BL3" s="133" t="s">
        <v>755</v>
      </c>
      <c r="BM3" s="133" t="s">
        <v>756</v>
      </c>
      <c r="BN3" s="133" t="s">
        <v>757</v>
      </c>
      <c r="BO3" s="133" t="s">
        <v>758</v>
      </c>
      <c r="BP3" s="133" t="s">
        <v>759</v>
      </c>
      <c r="BQ3" s="133" t="s">
        <v>760</v>
      </c>
      <c r="BR3" s="133" t="s">
        <v>761</v>
      </c>
      <c r="BS3" s="133" t="s">
        <v>762</v>
      </c>
      <c r="BT3" s="133" t="s">
        <v>763</v>
      </c>
      <c r="BU3" s="133" t="s">
        <v>764</v>
      </c>
      <c r="BV3" s="133" t="s">
        <v>765</v>
      </c>
      <c r="BW3" s="133" t="s">
        <v>766</v>
      </c>
      <c r="BX3" s="133" t="s">
        <v>767</v>
      </c>
      <c r="BY3" s="133" t="s">
        <v>768</v>
      </c>
      <c r="BZ3" s="133" t="s">
        <v>769</v>
      </c>
      <c r="CA3" s="133" t="s">
        <v>770</v>
      </c>
      <c r="CB3" s="133" t="s">
        <v>771</v>
      </c>
      <c r="CC3" s="133" t="s">
        <v>772</v>
      </c>
      <c r="CD3" s="133" t="s">
        <v>773</v>
      </c>
      <c r="CE3" s="134" t="s">
        <v>774</v>
      </c>
      <c r="CF3" s="133" t="s">
        <v>775</v>
      </c>
      <c r="CG3" s="133" t="s">
        <v>776</v>
      </c>
      <c r="CH3" s="133" t="s">
        <v>777</v>
      </c>
      <c r="CI3" s="133" t="s">
        <v>778</v>
      </c>
      <c r="CJ3" s="133" t="s">
        <v>779</v>
      </c>
      <c r="CK3" s="133" t="s">
        <v>780</v>
      </c>
      <c r="CL3" s="133" t="s">
        <v>781</v>
      </c>
      <c r="CM3" s="133" t="s">
        <v>782</v>
      </c>
      <c r="CN3" s="133" t="s">
        <v>783</v>
      </c>
      <c r="CO3" s="133" t="s">
        <v>784</v>
      </c>
      <c r="CP3" s="133" t="s">
        <v>785</v>
      </c>
      <c r="CQ3" s="133" t="s">
        <v>786</v>
      </c>
      <c r="CR3" s="134" t="s">
        <v>787</v>
      </c>
      <c r="CS3" s="133" t="s">
        <v>788</v>
      </c>
      <c r="CT3" s="133" t="s">
        <v>789</v>
      </c>
      <c r="CU3" s="133" t="s">
        <v>790</v>
      </c>
      <c r="CV3" s="133" t="s">
        <v>791</v>
      </c>
      <c r="CW3" s="133" t="s">
        <v>792</v>
      </c>
      <c r="CX3" s="133" t="s">
        <v>793</v>
      </c>
      <c r="CY3" s="133" t="s">
        <v>794</v>
      </c>
      <c r="CZ3" s="133" t="s">
        <v>795</v>
      </c>
      <c r="DA3" s="133" t="s">
        <v>796</v>
      </c>
      <c r="DB3" s="133" t="s">
        <v>797</v>
      </c>
      <c r="DC3" s="133" t="s">
        <v>798</v>
      </c>
      <c r="DD3" s="133" t="s">
        <v>799</v>
      </c>
      <c r="DE3" s="133" t="s">
        <v>800</v>
      </c>
      <c r="DF3" s="133" t="s">
        <v>801</v>
      </c>
      <c r="DG3" s="133" t="s">
        <v>802</v>
      </c>
      <c r="DH3" s="133" t="s">
        <v>803</v>
      </c>
      <c r="DI3" s="133" t="s">
        <v>804</v>
      </c>
      <c r="DJ3" s="133" t="s">
        <v>805</v>
      </c>
      <c r="DK3" s="133" t="s">
        <v>806</v>
      </c>
      <c r="DL3" s="133" t="s">
        <v>807</v>
      </c>
      <c r="DM3" s="133" t="s">
        <v>808</v>
      </c>
      <c r="DN3" s="133" t="s">
        <v>809</v>
      </c>
      <c r="DO3" s="133" t="s">
        <v>810</v>
      </c>
      <c r="DP3" s="133" t="s">
        <v>811</v>
      </c>
      <c r="DQ3" s="133" t="s">
        <v>812</v>
      </c>
      <c r="DR3" s="133" t="s">
        <v>813</v>
      </c>
      <c r="DS3" s="133" t="s">
        <v>814</v>
      </c>
      <c r="DT3" s="133" t="s">
        <v>815</v>
      </c>
      <c r="DU3" s="133" t="s">
        <v>816</v>
      </c>
      <c r="DV3" s="133" t="s">
        <v>817</v>
      </c>
      <c r="DW3" s="134" t="s">
        <v>818</v>
      </c>
      <c r="DX3" s="133" t="s">
        <v>819</v>
      </c>
      <c r="DY3" s="133" t="s">
        <v>820</v>
      </c>
      <c r="DZ3" s="133" t="s">
        <v>821</v>
      </c>
      <c r="EA3" s="133" t="s">
        <v>822</v>
      </c>
      <c r="EB3" s="133" t="s">
        <v>823</v>
      </c>
      <c r="EC3" s="133" t="s">
        <v>824</v>
      </c>
      <c r="ED3" s="133" t="s">
        <v>825</v>
      </c>
      <c r="EE3" s="133" t="s">
        <v>826</v>
      </c>
      <c r="EF3" s="133" t="s">
        <v>827</v>
      </c>
      <c r="EG3" s="133" t="s">
        <v>828</v>
      </c>
      <c r="EH3" s="133" t="s">
        <v>829</v>
      </c>
      <c r="EI3" s="133" t="s">
        <v>830</v>
      </c>
      <c r="EJ3" s="133" t="s">
        <v>831</v>
      </c>
      <c r="EK3" s="133" t="s">
        <v>832</v>
      </c>
      <c r="EL3" s="133" t="s">
        <v>833</v>
      </c>
      <c r="EM3" s="134" t="s">
        <v>834</v>
      </c>
      <c r="EN3" s="135" t="s">
        <v>835</v>
      </c>
      <c r="EO3" s="135" t="s">
        <v>836</v>
      </c>
      <c r="EP3" s="135" t="s">
        <v>837</v>
      </c>
      <c r="EQ3" s="135" t="s">
        <v>838</v>
      </c>
      <c r="ER3" s="135" t="s">
        <v>839</v>
      </c>
      <c r="ES3" s="136" t="s">
        <v>840</v>
      </c>
      <c r="ET3" s="135" t="s">
        <v>841</v>
      </c>
      <c r="EU3" s="135" t="s">
        <v>842</v>
      </c>
      <c r="EV3" s="135" t="s">
        <v>843</v>
      </c>
      <c r="EW3" s="135" t="s">
        <v>844</v>
      </c>
      <c r="EX3" s="135" t="s">
        <v>845</v>
      </c>
      <c r="EY3" s="136" t="s">
        <v>846</v>
      </c>
    </row>
    <row r="4" spans="1:155" x14ac:dyDescent="0.2">
      <c r="A4" s="137" t="s">
        <v>58</v>
      </c>
      <c r="B4" s="138" t="s">
        <v>57</v>
      </c>
      <c r="C4" s="139">
        <v>1</v>
      </c>
      <c r="D4" s="139">
        <v>0</v>
      </c>
      <c r="E4" s="139">
        <v>0</v>
      </c>
      <c r="F4" s="139">
        <v>0</v>
      </c>
      <c r="G4" s="139">
        <v>0</v>
      </c>
      <c r="H4" s="139">
        <v>0</v>
      </c>
      <c r="I4" s="139">
        <v>0</v>
      </c>
      <c r="J4" s="139">
        <v>0</v>
      </c>
      <c r="K4" s="139">
        <v>1</v>
      </c>
      <c r="L4" s="139">
        <v>0</v>
      </c>
      <c r="M4" s="139">
        <v>1</v>
      </c>
      <c r="N4" s="139">
        <v>1</v>
      </c>
      <c r="O4" s="139">
        <v>0</v>
      </c>
      <c r="P4" s="139">
        <v>0</v>
      </c>
      <c r="Q4" s="139">
        <v>1</v>
      </c>
      <c r="R4" s="139">
        <v>-1</v>
      </c>
      <c r="S4" s="139">
        <v>1</v>
      </c>
      <c r="T4" s="139">
        <v>1</v>
      </c>
      <c r="U4" s="139">
        <v>1</v>
      </c>
      <c r="V4" s="139">
        <v>0</v>
      </c>
      <c r="W4" s="139">
        <v>0</v>
      </c>
      <c r="X4" s="139">
        <v>1</v>
      </c>
      <c r="Y4" s="139">
        <v>1</v>
      </c>
      <c r="Z4" s="139">
        <v>1</v>
      </c>
      <c r="AA4" s="139">
        <v>0</v>
      </c>
      <c r="AB4" s="139">
        <v>1</v>
      </c>
      <c r="AC4" s="139">
        <v>1</v>
      </c>
      <c r="AD4" s="139">
        <v>1</v>
      </c>
      <c r="AE4" s="139">
        <v>1</v>
      </c>
      <c r="AF4" s="139">
        <v>0</v>
      </c>
      <c r="AG4" s="139">
        <v>0</v>
      </c>
      <c r="AH4" s="139">
        <v>1</v>
      </c>
      <c r="AI4" s="139">
        <v>1</v>
      </c>
      <c r="AJ4" s="139">
        <v>0</v>
      </c>
      <c r="AK4" s="139">
        <v>0</v>
      </c>
      <c r="AL4" s="139">
        <v>1</v>
      </c>
      <c r="AM4" s="139">
        <v>1</v>
      </c>
      <c r="AN4" s="139">
        <v>1</v>
      </c>
      <c r="AO4" s="139">
        <v>0</v>
      </c>
      <c r="AP4" s="139">
        <v>1</v>
      </c>
      <c r="AQ4" s="140">
        <v>1</v>
      </c>
      <c r="AR4" s="139">
        <v>1</v>
      </c>
      <c r="AS4" s="139">
        <v>1</v>
      </c>
      <c r="AT4" s="139">
        <v>0</v>
      </c>
      <c r="AU4" s="139">
        <v>1</v>
      </c>
      <c r="AV4" s="139">
        <v>1</v>
      </c>
      <c r="AW4" s="139">
        <v>1</v>
      </c>
      <c r="AX4" s="139">
        <v>0</v>
      </c>
      <c r="AY4" s="139">
        <v>1</v>
      </c>
      <c r="AZ4" s="139">
        <v>0</v>
      </c>
      <c r="BA4" s="139">
        <v>0</v>
      </c>
      <c r="BB4" s="139">
        <v>1</v>
      </c>
      <c r="BC4" s="139">
        <v>1</v>
      </c>
      <c r="BD4" s="139">
        <v>1</v>
      </c>
      <c r="BE4" s="139">
        <v>1</v>
      </c>
      <c r="BF4" s="139">
        <v>0</v>
      </c>
      <c r="BG4" s="139">
        <v>0</v>
      </c>
      <c r="BH4" s="139">
        <v>1</v>
      </c>
      <c r="BI4" s="139">
        <v>1</v>
      </c>
      <c r="BJ4" s="139">
        <v>1</v>
      </c>
      <c r="BK4" s="139">
        <v>1</v>
      </c>
      <c r="BL4" s="139">
        <v>0</v>
      </c>
      <c r="BM4" s="139">
        <v>0</v>
      </c>
      <c r="BN4" s="139">
        <v>1</v>
      </c>
      <c r="BO4" s="139">
        <v>0</v>
      </c>
      <c r="BP4" s="139">
        <v>1</v>
      </c>
      <c r="BQ4" s="139">
        <v>1</v>
      </c>
      <c r="BR4" s="139">
        <v>1</v>
      </c>
      <c r="BS4" s="139">
        <v>1</v>
      </c>
      <c r="BT4" s="139">
        <v>1</v>
      </c>
      <c r="BU4" s="139">
        <v>1</v>
      </c>
      <c r="BV4" s="139">
        <v>1</v>
      </c>
      <c r="BW4" s="139">
        <v>0</v>
      </c>
      <c r="BX4" s="139">
        <v>1</v>
      </c>
      <c r="BY4" s="139">
        <v>1</v>
      </c>
      <c r="BZ4" s="139">
        <v>1</v>
      </c>
      <c r="CA4" s="139">
        <v>0</v>
      </c>
      <c r="CB4" s="139">
        <v>1</v>
      </c>
      <c r="CC4" s="139">
        <v>1</v>
      </c>
      <c r="CD4" s="139">
        <v>1</v>
      </c>
      <c r="CE4" s="140">
        <v>-1</v>
      </c>
      <c r="CF4" s="139">
        <v>1</v>
      </c>
      <c r="CG4" s="139">
        <v>1</v>
      </c>
      <c r="CH4" s="139">
        <v>0</v>
      </c>
      <c r="CI4" s="139">
        <v>0</v>
      </c>
      <c r="CJ4" s="139">
        <v>1</v>
      </c>
      <c r="CK4" s="139">
        <v>1</v>
      </c>
      <c r="CL4" s="139">
        <v>0</v>
      </c>
      <c r="CM4" s="139">
        <v>1</v>
      </c>
      <c r="CN4" s="139">
        <v>1</v>
      </c>
      <c r="CO4" s="139">
        <v>1</v>
      </c>
      <c r="CP4" s="139">
        <v>1</v>
      </c>
      <c r="CQ4" s="139">
        <v>1</v>
      </c>
      <c r="CR4" s="140">
        <v>1</v>
      </c>
      <c r="CS4" s="139">
        <v>1</v>
      </c>
      <c r="CT4" s="139">
        <v>1</v>
      </c>
      <c r="CU4" s="139">
        <v>1</v>
      </c>
      <c r="CV4" s="139">
        <v>1</v>
      </c>
      <c r="CW4" s="139">
        <v>1</v>
      </c>
      <c r="CX4" s="139">
        <v>0</v>
      </c>
      <c r="CY4" s="139">
        <v>1</v>
      </c>
      <c r="CZ4" s="139">
        <v>1</v>
      </c>
      <c r="DA4" s="139">
        <v>0</v>
      </c>
      <c r="DB4" s="139">
        <v>1</v>
      </c>
      <c r="DC4" s="139">
        <v>1</v>
      </c>
      <c r="DD4" s="139">
        <v>0</v>
      </c>
      <c r="DE4" s="139">
        <v>0</v>
      </c>
      <c r="DF4" s="139">
        <v>1</v>
      </c>
      <c r="DG4" s="139">
        <v>0</v>
      </c>
      <c r="DH4" s="139">
        <v>1</v>
      </c>
      <c r="DI4" s="139">
        <v>0</v>
      </c>
      <c r="DJ4" s="139">
        <v>1</v>
      </c>
      <c r="DK4" s="139">
        <v>0</v>
      </c>
      <c r="DL4" s="139">
        <v>1</v>
      </c>
      <c r="DM4" s="139">
        <v>0</v>
      </c>
      <c r="DN4" s="139">
        <v>0</v>
      </c>
      <c r="DO4" s="139">
        <v>1</v>
      </c>
      <c r="DP4" s="139">
        <v>0</v>
      </c>
      <c r="DQ4" s="139">
        <v>0</v>
      </c>
      <c r="DR4" s="139">
        <v>1</v>
      </c>
      <c r="DS4" s="139">
        <v>0</v>
      </c>
      <c r="DT4" s="139">
        <v>1</v>
      </c>
      <c r="DU4" s="139">
        <v>1</v>
      </c>
      <c r="DV4" s="139">
        <v>0</v>
      </c>
      <c r="DW4" s="140">
        <v>0</v>
      </c>
      <c r="DX4" s="139">
        <v>0</v>
      </c>
      <c r="DY4" s="139">
        <v>1</v>
      </c>
      <c r="DZ4" s="139">
        <v>0</v>
      </c>
      <c r="EA4" s="139">
        <v>0</v>
      </c>
      <c r="EB4" s="139">
        <v>0</v>
      </c>
      <c r="EC4" s="139">
        <v>0</v>
      </c>
      <c r="ED4" s="139">
        <v>0</v>
      </c>
      <c r="EE4" s="139">
        <v>0</v>
      </c>
      <c r="EF4" s="139">
        <v>0</v>
      </c>
      <c r="EG4" s="139">
        <v>0</v>
      </c>
      <c r="EH4" s="139">
        <v>0</v>
      </c>
      <c r="EI4" s="139">
        <v>0</v>
      </c>
      <c r="EJ4" s="139">
        <v>0</v>
      </c>
      <c r="EK4" s="139">
        <v>0</v>
      </c>
      <c r="EL4" s="139">
        <v>0</v>
      </c>
      <c r="EM4" s="140">
        <v>0</v>
      </c>
      <c r="EN4" s="139">
        <v>12</v>
      </c>
      <c r="EO4" s="139">
        <v>18</v>
      </c>
      <c r="EP4" s="139">
        <v>6</v>
      </c>
      <c r="EQ4" s="139">
        <v>11</v>
      </c>
      <c r="ER4" s="139">
        <v>1</v>
      </c>
      <c r="ES4" s="140">
        <v>48</v>
      </c>
      <c r="ET4" s="139">
        <v>54.545455932617188</v>
      </c>
      <c r="EU4" s="139">
        <v>69.230766296386719</v>
      </c>
      <c r="EV4" s="139">
        <v>75</v>
      </c>
      <c r="EW4" s="139">
        <v>78.571426391601562</v>
      </c>
      <c r="EX4" s="139">
        <v>12.5</v>
      </c>
      <c r="EY4" s="140">
        <v>61.538459777832031</v>
      </c>
    </row>
    <row r="5" spans="1:155" x14ac:dyDescent="0.2">
      <c r="A5" s="137" t="s">
        <v>60</v>
      </c>
      <c r="B5" s="138" t="s">
        <v>59</v>
      </c>
      <c r="C5" s="139">
        <v>1</v>
      </c>
      <c r="D5" s="139">
        <v>0</v>
      </c>
      <c r="E5" s="139">
        <v>0</v>
      </c>
      <c r="F5" s="139">
        <v>1</v>
      </c>
      <c r="G5" s="139">
        <v>1</v>
      </c>
      <c r="H5" s="139">
        <v>0</v>
      </c>
      <c r="I5" s="139">
        <v>1</v>
      </c>
      <c r="J5" s="139">
        <v>1</v>
      </c>
      <c r="K5" s="139">
        <v>1</v>
      </c>
      <c r="L5" s="139">
        <v>0</v>
      </c>
      <c r="M5" s="139">
        <v>1</v>
      </c>
      <c r="N5" s="139">
        <v>1</v>
      </c>
      <c r="O5" s="139">
        <v>0</v>
      </c>
      <c r="P5" s="139">
        <v>0</v>
      </c>
      <c r="Q5" s="139">
        <v>1</v>
      </c>
      <c r="R5" s="139">
        <v>0</v>
      </c>
      <c r="S5" s="139">
        <v>0</v>
      </c>
      <c r="T5" s="139">
        <v>1</v>
      </c>
      <c r="U5" s="139">
        <v>1</v>
      </c>
      <c r="V5" s="139">
        <v>-1</v>
      </c>
      <c r="W5" s="139">
        <v>0</v>
      </c>
      <c r="X5" s="139">
        <v>0</v>
      </c>
      <c r="Y5" s="139">
        <v>0</v>
      </c>
      <c r="Z5" s="139">
        <v>0</v>
      </c>
      <c r="AA5" s="139">
        <v>0</v>
      </c>
      <c r="AB5" s="139">
        <v>0</v>
      </c>
      <c r="AC5" s="139">
        <v>0</v>
      </c>
      <c r="AD5" s="139">
        <v>0</v>
      </c>
      <c r="AE5" s="139">
        <v>0</v>
      </c>
      <c r="AF5" s="139">
        <v>-1</v>
      </c>
      <c r="AG5" s="139">
        <v>-1</v>
      </c>
      <c r="AH5" s="139">
        <v>0</v>
      </c>
      <c r="AI5" s="139">
        <v>0</v>
      </c>
      <c r="AJ5" s="139">
        <v>0</v>
      </c>
      <c r="AK5" s="139">
        <v>0</v>
      </c>
      <c r="AL5" s="139">
        <v>0</v>
      </c>
      <c r="AM5" s="139">
        <v>0</v>
      </c>
      <c r="AN5" s="139">
        <v>0</v>
      </c>
      <c r="AO5" s="139">
        <v>0</v>
      </c>
      <c r="AP5" s="139">
        <v>0</v>
      </c>
      <c r="AQ5" s="140">
        <v>0</v>
      </c>
      <c r="AR5" s="139">
        <v>1</v>
      </c>
      <c r="AS5" s="139">
        <v>1</v>
      </c>
      <c r="AT5" s="139">
        <v>0</v>
      </c>
      <c r="AU5" s="139">
        <v>1</v>
      </c>
      <c r="AV5" s="139">
        <v>1</v>
      </c>
      <c r="AW5" s="139">
        <v>1</v>
      </c>
      <c r="AX5" s="139">
        <v>0</v>
      </c>
      <c r="AY5" s="139">
        <v>1</v>
      </c>
      <c r="AZ5" s="139">
        <v>0</v>
      </c>
      <c r="BA5" s="139">
        <v>0</v>
      </c>
      <c r="BB5" s="139">
        <v>0</v>
      </c>
      <c r="BC5" s="139">
        <v>1</v>
      </c>
      <c r="BD5" s="139">
        <v>1</v>
      </c>
      <c r="BE5" s="139">
        <v>1</v>
      </c>
      <c r="BF5" s="139">
        <v>0</v>
      </c>
      <c r="BG5" s="139">
        <v>1</v>
      </c>
      <c r="BH5" s="139">
        <v>1</v>
      </c>
      <c r="BI5" s="139">
        <v>1</v>
      </c>
      <c r="BJ5" s="139">
        <v>1</v>
      </c>
      <c r="BK5" s="139">
        <v>0</v>
      </c>
      <c r="BL5" s="139">
        <v>0</v>
      </c>
      <c r="BM5" s="139">
        <v>0</v>
      </c>
      <c r="BN5" s="139">
        <v>0</v>
      </c>
      <c r="BO5" s="139">
        <v>-1</v>
      </c>
      <c r="BP5" s="139">
        <v>1</v>
      </c>
      <c r="BQ5" s="139">
        <v>1</v>
      </c>
      <c r="BR5" s="139">
        <v>1</v>
      </c>
      <c r="BS5" s="139">
        <v>1</v>
      </c>
      <c r="BT5" s="139">
        <v>0</v>
      </c>
      <c r="BU5" s="139">
        <v>0</v>
      </c>
      <c r="BV5" s="139">
        <v>0</v>
      </c>
      <c r="BW5" s="139">
        <v>0</v>
      </c>
      <c r="BX5" s="139">
        <v>0</v>
      </c>
      <c r="BY5" s="139">
        <v>0</v>
      </c>
      <c r="BZ5" s="139">
        <v>1</v>
      </c>
      <c r="CA5" s="139">
        <v>0</v>
      </c>
      <c r="CB5" s="139">
        <v>1</v>
      </c>
      <c r="CC5" s="139">
        <v>1</v>
      </c>
      <c r="CD5" s="139">
        <v>1</v>
      </c>
      <c r="CE5" s="140">
        <v>0</v>
      </c>
      <c r="CF5" s="139">
        <v>1</v>
      </c>
      <c r="CG5" s="139">
        <v>0</v>
      </c>
      <c r="CH5" s="139">
        <v>0</v>
      </c>
      <c r="CI5" s="139">
        <v>1</v>
      </c>
      <c r="CJ5" s="139">
        <v>1</v>
      </c>
      <c r="CK5" s="139">
        <v>0</v>
      </c>
      <c r="CL5" s="139">
        <v>0</v>
      </c>
      <c r="CM5" s="139">
        <v>0</v>
      </c>
      <c r="CN5" s="139">
        <v>1</v>
      </c>
      <c r="CO5" s="139">
        <v>1</v>
      </c>
      <c r="CP5" s="139">
        <v>1</v>
      </c>
      <c r="CQ5" s="139">
        <v>0</v>
      </c>
      <c r="CR5" s="140">
        <v>0</v>
      </c>
      <c r="CS5" s="139">
        <v>0</v>
      </c>
      <c r="CT5" s="139">
        <v>0</v>
      </c>
      <c r="CU5" s="139">
        <v>0</v>
      </c>
      <c r="CV5" s="139">
        <v>0</v>
      </c>
      <c r="CW5" s="139">
        <v>0</v>
      </c>
      <c r="CX5" s="139">
        <v>0</v>
      </c>
      <c r="CY5" s="139">
        <v>1</v>
      </c>
      <c r="CZ5" s="139">
        <v>1</v>
      </c>
      <c r="DA5" s="139">
        <v>-1</v>
      </c>
      <c r="DB5" s="139">
        <v>0</v>
      </c>
      <c r="DC5" s="139">
        <v>0</v>
      </c>
      <c r="DD5" s="139">
        <v>0</v>
      </c>
      <c r="DE5" s="139">
        <v>1</v>
      </c>
      <c r="DF5" s="139">
        <v>0</v>
      </c>
      <c r="DG5" s="139">
        <v>0</v>
      </c>
      <c r="DH5" s="139">
        <v>0</v>
      </c>
      <c r="DI5" s="139">
        <v>0</v>
      </c>
      <c r="DJ5" s="139">
        <v>1</v>
      </c>
      <c r="DK5" s="139">
        <v>0</v>
      </c>
      <c r="DL5" s="139">
        <v>1</v>
      </c>
      <c r="DM5" s="139">
        <v>0</v>
      </c>
      <c r="DN5" s="139">
        <v>0</v>
      </c>
      <c r="DO5" s="139">
        <v>1</v>
      </c>
      <c r="DP5" s="139">
        <v>0</v>
      </c>
      <c r="DQ5" s="139">
        <v>-1</v>
      </c>
      <c r="DR5" s="139">
        <v>1</v>
      </c>
      <c r="DS5" s="139">
        <v>0</v>
      </c>
      <c r="DT5" s="139">
        <v>1</v>
      </c>
      <c r="DU5" s="139">
        <v>0</v>
      </c>
      <c r="DV5" s="139">
        <v>0</v>
      </c>
      <c r="DW5" s="140">
        <v>0</v>
      </c>
      <c r="DX5" s="139">
        <v>0</v>
      </c>
      <c r="DY5" s="139">
        <v>0</v>
      </c>
      <c r="DZ5" s="139">
        <v>0</v>
      </c>
      <c r="EA5" s="139">
        <v>0</v>
      </c>
      <c r="EB5" s="139">
        <v>0</v>
      </c>
      <c r="EC5" s="139">
        <v>0</v>
      </c>
      <c r="ED5" s="139">
        <v>0</v>
      </c>
      <c r="EE5" s="139">
        <v>0</v>
      </c>
      <c r="EF5" s="139">
        <v>0</v>
      </c>
      <c r="EG5" s="139">
        <v>0</v>
      </c>
      <c r="EH5" s="139">
        <v>0</v>
      </c>
      <c r="EI5" s="139">
        <v>0</v>
      </c>
      <c r="EJ5" s="139">
        <v>0</v>
      </c>
      <c r="EK5" s="139">
        <v>0</v>
      </c>
      <c r="EL5" s="139">
        <v>0</v>
      </c>
      <c r="EM5" s="140">
        <v>0</v>
      </c>
      <c r="EN5" s="139">
        <v>5</v>
      </c>
      <c r="EO5" s="139">
        <v>14</v>
      </c>
      <c r="EP5" s="139">
        <v>3</v>
      </c>
      <c r="EQ5" s="139">
        <v>6</v>
      </c>
      <c r="ER5" s="139">
        <v>0</v>
      </c>
      <c r="ES5" s="140">
        <v>28</v>
      </c>
      <c r="ET5" s="139">
        <v>22.727272033691406</v>
      </c>
      <c r="EU5" s="139">
        <v>53.846153259277344</v>
      </c>
      <c r="EV5" s="139">
        <v>37.5</v>
      </c>
      <c r="EW5" s="139">
        <v>42.857143402099609</v>
      </c>
      <c r="EX5" s="139">
        <v>0</v>
      </c>
      <c r="EY5" s="140">
        <v>35.897434234619141</v>
      </c>
    </row>
    <row r="6" spans="1:155" x14ac:dyDescent="0.2">
      <c r="A6" s="137" t="s">
        <v>60</v>
      </c>
      <c r="B6" s="138" t="s">
        <v>61</v>
      </c>
      <c r="C6" s="139">
        <v>1</v>
      </c>
      <c r="D6" s="139">
        <v>1</v>
      </c>
      <c r="E6" s="139">
        <v>0</v>
      </c>
      <c r="F6" s="139">
        <v>1</v>
      </c>
      <c r="G6" s="139">
        <v>1</v>
      </c>
      <c r="H6" s="139">
        <v>0</v>
      </c>
      <c r="I6" s="139">
        <v>0</v>
      </c>
      <c r="J6" s="139">
        <v>0</v>
      </c>
      <c r="K6" s="139">
        <v>1</v>
      </c>
      <c r="L6" s="139">
        <v>1</v>
      </c>
      <c r="M6" s="139">
        <v>1</v>
      </c>
      <c r="N6" s="139">
        <v>1</v>
      </c>
      <c r="O6" s="139">
        <v>0</v>
      </c>
      <c r="P6" s="139">
        <v>0</v>
      </c>
      <c r="Q6" s="139">
        <v>1</v>
      </c>
      <c r="R6" s="139">
        <v>0</v>
      </c>
      <c r="S6" s="139">
        <v>1</v>
      </c>
      <c r="T6" s="139">
        <v>1</v>
      </c>
      <c r="U6" s="139">
        <v>1</v>
      </c>
      <c r="V6" s="139">
        <v>0</v>
      </c>
      <c r="W6" s="139">
        <v>0</v>
      </c>
      <c r="X6" s="139">
        <v>1</v>
      </c>
      <c r="Y6" s="139">
        <v>1</v>
      </c>
      <c r="Z6" s="139">
        <v>0</v>
      </c>
      <c r="AA6" s="139">
        <v>0</v>
      </c>
      <c r="AB6" s="139">
        <v>0</v>
      </c>
      <c r="AC6" s="139">
        <v>1</v>
      </c>
      <c r="AD6" s="139">
        <v>0</v>
      </c>
      <c r="AE6" s="139">
        <v>0</v>
      </c>
      <c r="AF6" s="139">
        <v>-1</v>
      </c>
      <c r="AG6" s="139">
        <v>0</v>
      </c>
      <c r="AH6" s="139">
        <v>1</v>
      </c>
      <c r="AI6" s="139">
        <v>1</v>
      </c>
      <c r="AJ6" s="139">
        <v>1</v>
      </c>
      <c r="AK6" s="139">
        <v>1</v>
      </c>
      <c r="AL6" s="139">
        <v>0</v>
      </c>
      <c r="AM6" s="139">
        <v>0</v>
      </c>
      <c r="AN6" s="139">
        <v>0</v>
      </c>
      <c r="AO6" s="139">
        <v>0</v>
      </c>
      <c r="AP6" s="139">
        <v>0</v>
      </c>
      <c r="AQ6" s="140">
        <v>0</v>
      </c>
      <c r="AR6" s="139">
        <v>0</v>
      </c>
      <c r="AS6" s="139">
        <v>0</v>
      </c>
      <c r="AT6" s="139">
        <v>1</v>
      </c>
      <c r="AU6" s="139">
        <v>1</v>
      </c>
      <c r="AV6" s="139">
        <v>0</v>
      </c>
      <c r="AW6" s="139">
        <v>1</v>
      </c>
      <c r="AX6" s="139">
        <v>0</v>
      </c>
      <c r="AY6" s="139">
        <v>1</v>
      </c>
      <c r="AZ6" s="139">
        <v>0</v>
      </c>
      <c r="BA6" s="139">
        <v>0</v>
      </c>
      <c r="BB6" s="139">
        <v>0</v>
      </c>
      <c r="BC6" s="139">
        <v>1</v>
      </c>
      <c r="BD6" s="139">
        <v>1</v>
      </c>
      <c r="BE6" s="139">
        <v>1</v>
      </c>
      <c r="BF6" s="139">
        <v>0</v>
      </c>
      <c r="BG6" s="139">
        <v>0</v>
      </c>
      <c r="BH6" s="139">
        <v>0</v>
      </c>
      <c r="BI6" s="139">
        <v>1</v>
      </c>
      <c r="BJ6" s="139">
        <v>1</v>
      </c>
      <c r="BK6" s="139">
        <v>1</v>
      </c>
      <c r="BL6" s="139">
        <v>0</v>
      </c>
      <c r="BM6" s="139">
        <v>0</v>
      </c>
      <c r="BN6" s="139">
        <v>1</v>
      </c>
      <c r="BO6" s="139">
        <v>0</v>
      </c>
      <c r="BP6" s="139">
        <v>0</v>
      </c>
      <c r="BQ6" s="139">
        <v>1</v>
      </c>
      <c r="BR6" s="139">
        <v>0</v>
      </c>
      <c r="BS6" s="139">
        <v>1</v>
      </c>
      <c r="BT6" s="139">
        <v>0</v>
      </c>
      <c r="BU6" s="139">
        <v>0</v>
      </c>
      <c r="BV6" s="139">
        <v>0</v>
      </c>
      <c r="BW6" s="139">
        <v>1</v>
      </c>
      <c r="BX6" s="139">
        <v>0</v>
      </c>
      <c r="BY6" s="139">
        <v>0</v>
      </c>
      <c r="BZ6" s="139">
        <v>1</v>
      </c>
      <c r="CA6" s="139">
        <v>0</v>
      </c>
      <c r="CB6" s="139">
        <v>1</v>
      </c>
      <c r="CC6" s="139">
        <v>0</v>
      </c>
      <c r="CD6" s="139">
        <v>0</v>
      </c>
      <c r="CE6" s="140">
        <v>0</v>
      </c>
      <c r="CF6" s="139">
        <v>1</v>
      </c>
      <c r="CG6" s="139">
        <v>0</v>
      </c>
      <c r="CH6" s="139">
        <v>1</v>
      </c>
      <c r="CI6" s="139">
        <v>0</v>
      </c>
      <c r="CJ6" s="139">
        <v>1</v>
      </c>
      <c r="CK6" s="139">
        <v>1</v>
      </c>
      <c r="CL6" s="139">
        <v>0</v>
      </c>
      <c r="CM6" s="139">
        <v>0</v>
      </c>
      <c r="CN6" s="139">
        <v>1</v>
      </c>
      <c r="CO6" s="139">
        <v>1</v>
      </c>
      <c r="CP6" s="139">
        <v>1</v>
      </c>
      <c r="CQ6" s="139">
        <v>1</v>
      </c>
      <c r="CR6" s="140">
        <v>1</v>
      </c>
      <c r="CS6" s="139">
        <v>0</v>
      </c>
      <c r="CT6" s="139">
        <v>0</v>
      </c>
      <c r="CU6" s="139">
        <v>1</v>
      </c>
      <c r="CV6" s="139">
        <v>0</v>
      </c>
      <c r="CW6" s="139">
        <v>1</v>
      </c>
      <c r="CX6" s="139">
        <v>0</v>
      </c>
      <c r="CY6" s="139">
        <v>1</v>
      </c>
      <c r="CZ6" s="139">
        <v>1</v>
      </c>
      <c r="DA6" s="139">
        <v>-1</v>
      </c>
      <c r="DB6" s="139">
        <v>0</v>
      </c>
      <c r="DC6" s="139">
        <v>0</v>
      </c>
      <c r="DD6" s="139">
        <v>0</v>
      </c>
      <c r="DE6" s="139">
        <v>0</v>
      </c>
      <c r="DF6" s="139">
        <v>0</v>
      </c>
      <c r="DG6" s="139">
        <v>0</v>
      </c>
      <c r="DH6" s="139">
        <v>0</v>
      </c>
      <c r="DI6" s="139">
        <v>0</v>
      </c>
      <c r="DJ6" s="139">
        <v>0</v>
      </c>
      <c r="DK6" s="139">
        <v>0</v>
      </c>
      <c r="DL6" s="139">
        <v>0</v>
      </c>
      <c r="DM6" s="139">
        <v>0</v>
      </c>
      <c r="DN6" s="139">
        <v>0</v>
      </c>
      <c r="DO6" s="139">
        <v>1</v>
      </c>
      <c r="DP6" s="139">
        <v>0</v>
      </c>
      <c r="DQ6" s="139">
        <v>0</v>
      </c>
      <c r="DR6" s="139">
        <v>1</v>
      </c>
      <c r="DS6" s="139">
        <v>-1</v>
      </c>
      <c r="DT6" s="139">
        <v>1</v>
      </c>
      <c r="DU6" s="139">
        <v>0</v>
      </c>
      <c r="DV6" s="139">
        <v>0</v>
      </c>
      <c r="DW6" s="140">
        <v>0</v>
      </c>
      <c r="DX6" s="139">
        <v>0</v>
      </c>
      <c r="DY6" s="139">
        <v>0</v>
      </c>
      <c r="DZ6" s="139">
        <v>0</v>
      </c>
      <c r="EA6" s="139">
        <v>0</v>
      </c>
      <c r="EB6" s="139">
        <v>0</v>
      </c>
      <c r="EC6" s="139">
        <v>0</v>
      </c>
      <c r="ED6" s="139">
        <v>0</v>
      </c>
      <c r="EE6" s="139">
        <v>0</v>
      </c>
      <c r="EF6" s="139">
        <v>0</v>
      </c>
      <c r="EG6" s="139">
        <v>0</v>
      </c>
      <c r="EH6" s="139">
        <v>0</v>
      </c>
      <c r="EI6" s="139">
        <v>0</v>
      </c>
      <c r="EJ6" s="139">
        <v>0</v>
      </c>
      <c r="EK6" s="139">
        <v>0</v>
      </c>
      <c r="EL6" s="139">
        <v>0</v>
      </c>
      <c r="EM6" s="140">
        <v>0</v>
      </c>
      <c r="EN6" s="139">
        <v>13</v>
      </c>
      <c r="EO6" s="139">
        <v>12</v>
      </c>
      <c r="EP6" s="139">
        <v>5</v>
      </c>
      <c r="EQ6" s="139">
        <v>4</v>
      </c>
      <c r="ER6" s="139">
        <v>0</v>
      </c>
      <c r="ES6" s="140">
        <v>34</v>
      </c>
      <c r="ET6" s="139">
        <v>59.090908050537109</v>
      </c>
      <c r="EU6" s="139">
        <v>46.153846740722656</v>
      </c>
      <c r="EV6" s="139">
        <v>62.5</v>
      </c>
      <c r="EW6" s="139">
        <v>28.571428298950195</v>
      </c>
      <c r="EX6" s="139">
        <v>0</v>
      </c>
      <c r="EY6" s="140">
        <v>43.589744567871094</v>
      </c>
    </row>
    <row r="7" spans="1:155" x14ac:dyDescent="0.2">
      <c r="A7" s="137" t="s">
        <v>63</v>
      </c>
      <c r="B7" s="138" t="s">
        <v>62</v>
      </c>
      <c r="C7" s="139">
        <v>0</v>
      </c>
      <c r="D7" s="139">
        <v>0</v>
      </c>
      <c r="E7" s="139">
        <v>0</v>
      </c>
      <c r="F7" s="139">
        <v>1</v>
      </c>
      <c r="G7" s="139">
        <v>1</v>
      </c>
      <c r="H7" s="139">
        <v>1</v>
      </c>
      <c r="I7" s="139">
        <v>1</v>
      </c>
      <c r="J7" s="139">
        <v>0</v>
      </c>
      <c r="K7" s="139">
        <v>1</v>
      </c>
      <c r="L7" s="139">
        <v>1</v>
      </c>
      <c r="M7" s="139">
        <v>1</v>
      </c>
      <c r="N7" s="139">
        <v>1</v>
      </c>
      <c r="O7" s="139">
        <v>0</v>
      </c>
      <c r="P7" s="139">
        <v>0</v>
      </c>
      <c r="Q7" s="139">
        <v>1</v>
      </c>
      <c r="R7" s="139">
        <v>0</v>
      </c>
      <c r="S7" s="139">
        <v>1</v>
      </c>
      <c r="T7" s="139">
        <v>1</v>
      </c>
      <c r="U7" s="139">
        <v>1</v>
      </c>
      <c r="V7" s="139">
        <v>0</v>
      </c>
      <c r="W7" s="139">
        <v>0</v>
      </c>
      <c r="X7" s="139">
        <v>0</v>
      </c>
      <c r="Y7" s="139">
        <v>0</v>
      </c>
      <c r="Z7" s="139">
        <v>1</v>
      </c>
      <c r="AA7" s="139">
        <v>1</v>
      </c>
      <c r="AB7" s="139">
        <v>0</v>
      </c>
      <c r="AC7" s="139">
        <v>1</v>
      </c>
      <c r="AD7" s="139">
        <v>1</v>
      </c>
      <c r="AE7" s="139">
        <v>1</v>
      </c>
      <c r="AF7" s="139">
        <v>0</v>
      </c>
      <c r="AG7" s="139">
        <v>0</v>
      </c>
      <c r="AH7" s="139">
        <v>0</v>
      </c>
      <c r="AI7" s="139">
        <v>0</v>
      </c>
      <c r="AJ7" s="139">
        <v>0</v>
      </c>
      <c r="AK7" s="139">
        <v>0</v>
      </c>
      <c r="AL7" s="139">
        <v>0</v>
      </c>
      <c r="AM7" s="139">
        <v>0</v>
      </c>
      <c r="AN7" s="139">
        <v>0</v>
      </c>
      <c r="AO7" s="139">
        <v>0</v>
      </c>
      <c r="AP7" s="139">
        <v>0</v>
      </c>
      <c r="AQ7" s="140">
        <v>0</v>
      </c>
      <c r="AR7" s="139">
        <v>1</v>
      </c>
      <c r="AS7" s="139">
        <v>1</v>
      </c>
      <c r="AT7" s="139">
        <v>1</v>
      </c>
      <c r="AU7" s="139">
        <v>1</v>
      </c>
      <c r="AV7" s="139">
        <v>1</v>
      </c>
      <c r="AW7" s="139">
        <v>1</v>
      </c>
      <c r="AX7" s="139">
        <v>1</v>
      </c>
      <c r="AY7" s="139">
        <v>1</v>
      </c>
      <c r="AZ7" s="139">
        <v>0</v>
      </c>
      <c r="BA7" s="139">
        <v>1</v>
      </c>
      <c r="BB7" s="139">
        <v>0</v>
      </c>
      <c r="BC7" s="139">
        <v>1</v>
      </c>
      <c r="BD7" s="139">
        <v>0</v>
      </c>
      <c r="BE7" s="139">
        <v>1</v>
      </c>
      <c r="BF7" s="139">
        <v>0</v>
      </c>
      <c r="BG7" s="139">
        <v>1</v>
      </c>
      <c r="BH7" s="139">
        <v>0</v>
      </c>
      <c r="BI7" s="139">
        <v>1</v>
      </c>
      <c r="BJ7" s="139">
        <v>1</v>
      </c>
      <c r="BK7" s="139">
        <v>1</v>
      </c>
      <c r="BL7" s="139">
        <v>1</v>
      </c>
      <c r="BM7" s="139">
        <v>0</v>
      </c>
      <c r="BN7" s="139">
        <v>1</v>
      </c>
      <c r="BO7" s="139">
        <v>0</v>
      </c>
      <c r="BP7" s="139">
        <v>1</v>
      </c>
      <c r="BQ7" s="139">
        <v>1</v>
      </c>
      <c r="BR7" s="139">
        <v>0</v>
      </c>
      <c r="BS7" s="139">
        <v>1</v>
      </c>
      <c r="BT7" s="139">
        <v>0</v>
      </c>
      <c r="BU7" s="139">
        <v>0</v>
      </c>
      <c r="BV7" s="139">
        <v>0</v>
      </c>
      <c r="BW7" s="139">
        <v>0</v>
      </c>
      <c r="BX7" s="139">
        <v>0</v>
      </c>
      <c r="BY7" s="139">
        <v>0</v>
      </c>
      <c r="BZ7" s="139">
        <v>1</v>
      </c>
      <c r="CA7" s="139">
        <v>0</v>
      </c>
      <c r="CB7" s="139">
        <v>0</v>
      </c>
      <c r="CC7" s="139">
        <v>0</v>
      </c>
      <c r="CD7" s="139">
        <v>0</v>
      </c>
      <c r="CE7" s="140">
        <v>0</v>
      </c>
      <c r="CF7" s="139">
        <v>1</v>
      </c>
      <c r="CG7" s="139">
        <v>0</v>
      </c>
      <c r="CH7" s="139">
        <v>1</v>
      </c>
      <c r="CI7" s="139">
        <v>1</v>
      </c>
      <c r="CJ7" s="139">
        <v>1</v>
      </c>
      <c r="CK7" s="139">
        <v>1</v>
      </c>
      <c r="CL7" s="139">
        <v>0</v>
      </c>
      <c r="CM7" s="139">
        <v>1</v>
      </c>
      <c r="CN7" s="139">
        <v>1</v>
      </c>
      <c r="CO7" s="139">
        <v>0</v>
      </c>
      <c r="CP7" s="139">
        <v>1</v>
      </c>
      <c r="CQ7" s="139">
        <v>1</v>
      </c>
      <c r="CR7" s="140">
        <v>1</v>
      </c>
      <c r="CS7" s="139">
        <v>1</v>
      </c>
      <c r="CT7" s="139">
        <v>0</v>
      </c>
      <c r="CU7" s="139">
        <v>1</v>
      </c>
      <c r="CV7" s="139">
        <v>0</v>
      </c>
      <c r="CW7" s="139">
        <v>0</v>
      </c>
      <c r="CX7" s="139">
        <v>0</v>
      </c>
      <c r="CY7" s="139">
        <v>1</v>
      </c>
      <c r="CZ7" s="139">
        <v>1</v>
      </c>
      <c r="DA7" s="139">
        <v>0</v>
      </c>
      <c r="DB7" s="139">
        <v>0</v>
      </c>
      <c r="DC7" s="139">
        <v>0</v>
      </c>
      <c r="DD7" s="139">
        <v>0</v>
      </c>
      <c r="DE7" s="139">
        <v>1</v>
      </c>
      <c r="DF7" s="139">
        <v>0</v>
      </c>
      <c r="DG7" s="139">
        <v>0</v>
      </c>
      <c r="DH7" s="139">
        <v>0</v>
      </c>
      <c r="DI7" s="139">
        <v>0</v>
      </c>
      <c r="DJ7" s="139">
        <v>1</v>
      </c>
      <c r="DK7" s="139">
        <v>-1</v>
      </c>
      <c r="DL7" s="139">
        <v>0</v>
      </c>
      <c r="DM7" s="139">
        <v>0</v>
      </c>
      <c r="DN7" s="139">
        <v>1</v>
      </c>
      <c r="DO7" s="139">
        <v>1</v>
      </c>
      <c r="DP7" s="139">
        <v>0</v>
      </c>
      <c r="DQ7" s="139">
        <v>0</v>
      </c>
      <c r="DR7" s="139">
        <v>1</v>
      </c>
      <c r="DS7" s="139">
        <v>-1</v>
      </c>
      <c r="DT7" s="139">
        <v>1</v>
      </c>
      <c r="DU7" s="139">
        <v>1</v>
      </c>
      <c r="DV7" s="139">
        <v>0</v>
      </c>
      <c r="DW7" s="140">
        <v>0</v>
      </c>
      <c r="DX7" s="139">
        <v>0</v>
      </c>
      <c r="DY7" s="139">
        <v>0</v>
      </c>
      <c r="DZ7" s="139">
        <v>0</v>
      </c>
      <c r="EA7" s="139">
        <v>0</v>
      </c>
      <c r="EB7" s="139">
        <v>0</v>
      </c>
      <c r="EC7" s="139">
        <v>0</v>
      </c>
      <c r="ED7" s="139">
        <v>0</v>
      </c>
      <c r="EE7" s="139">
        <v>0</v>
      </c>
      <c r="EF7" s="139">
        <v>0</v>
      </c>
      <c r="EG7" s="139">
        <v>0</v>
      </c>
      <c r="EH7" s="139">
        <v>0</v>
      </c>
      <c r="EI7" s="139">
        <v>0</v>
      </c>
      <c r="EJ7" s="139">
        <v>0</v>
      </c>
      <c r="EK7" s="139">
        <v>0</v>
      </c>
      <c r="EL7" s="139">
        <v>0</v>
      </c>
      <c r="EM7" s="140">
        <v>0</v>
      </c>
      <c r="EN7" s="139">
        <v>8</v>
      </c>
      <c r="EO7" s="139">
        <v>14</v>
      </c>
      <c r="EP7" s="139">
        <v>5</v>
      </c>
      <c r="EQ7" s="139">
        <v>7</v>
      </c>
      <c r="ER7" s="139">
        <v>0</v>
      </c>
      <c r="ES7" s="140">
        <v>34</v>
      </c>
      <c r="ET7" s="139">
        <v>36.363636016845703</v>
      </c>
      <c r="EU7" s="139">
        <v>53.846153259277344</v>
      </c>
      <c r="EV7" s="139">
        <v>62.5</v>
      </c>
      <c r="EW7" s="139">
        <v>50</v>
      </c>
      <c r="EX7" s="139">
        <v>0</v>
      </c>
      <c r="EY7" s="140">
        <v>43.589744567871094</v>
      </c>
    </row>
    <row r="8" spans="1:155" x14ac:dyDescent="0.2">
      <c r="A8" s="137" t="s">
        <v>63</v>
      </c>
      <c r="B8" s="138" t="s">
        <v>64</v>
      </c>
      <c r="C8" s="139">
        <v>1</v>
      </c>
      <c r="D8" s="139">
        <v>1</v>
      </c>
      <c r="E8" s="139">
        <v>0</v>
      </c>
      <c r="F8" s="139">
        <v>1</v>
      </c>
      <c r="G8" s="139">
        <v>1</v>
      </c>
      <c r="H8" s="139">
        <v>1</v>
      </c>
      <c r="I8" s="139">
        <v>1</v>
      </c>
      <c r="J8" s="139">
        <v>0</v>
      </c>
      <c r="K8" s="139">
        <v>1</v>
      </c>
      <c r="L8" s="139">
        <v>1</v>
      </c>
      <c r="M8" s="139">
        <v>1</v>
      </c>
      <c r="N8" s="139">
        <v>1</v>
      </c>
      <c r="O8" s="139">
        <v>1</v>
      </c>
      <c r="P8" s="139">
        <v>0</v>
      </c>
      <c r="Q8" s="139">
        <v>1</v>
      </c>
      <c r="R8" s="139">
        <v>0</v>
      </c>
      <c r="S8" s="139">
        <v>1</v>
      </c>
      <c r="T8" s="139">
        <v>1</v>
      </c>
      <c r="U8" s="139">
        <v>1</v>
      </c>
      <c r="V8" s="139">
        <v>-1</v>
      </c>
      <c r="W8" s="139">
        <v>0</v>
      </c>
      <c r="X8" s="139">
        <v>0</v>
      </c>
      <c r="Y8" s="139">
        <v>1</v>
      </c>
      <c r="Z8" s="139">
        <v>1</v>
      </c>
      <c r="AA8" s="139">
        <v>1</v>
      </c>
      <c r="AB8" s="139">
        <v>0</v>
      </c>
      <c r="AC8" s="139">
        <v>1</v>
      </c>
      <c r="AD8" s="139">
        <v>0</v>
      </c>
      <c r="AE8" s="139">
        <v>1</v>
      </c>
      <c r="AF8" s="139">
        <v>0</v>
      </c>
      <c r="AG8" s="139">
        <v>0</v>
      </c>
      <c r="AH8" s="139">
        <v>1</v>
      </c>
      <c r="AI8" s="139">
        <v>0</v>
      </c>
      <c r="AJ8" s="139">
        <v>1</v>
      </c>
      <c r="AK8" s="139">
        <v>0</v>
      </c>
      <c r="AL8" s="139">
        <v>0</v>
      </c>
      <c r="AM8" s="139">
        <v>0</v>
      </c>
      <c r="AN8" s="139">
        <v>0</v>
      </c>
      <c r="AO8" s="139">
        <v>0</v>
      </c>
      <c r="AP8" s="139">
        <v>0</v>
      </c>
      <c r="AQ8" s="140">
        <v>0</v>
      </c>
      <c r="AR8" s="139">
        <v>0</v>
      </c>
      <c r="AS8" s="139">
        <v>1</v>
      </c>
      <c r="AT8" s="139">
        <v>1</v>
      </c>
      <c r="AU8" s="139">
        <v>1</v>
      </c>
      <c r="AV8" s="139">
        <v>1</v>
      </c>
      <c r="AW8" s="139">
        <v>1</v>
      </c>
      <c r="AX8" s="139">
        <v>1</v>
      </c>
      <c r="AY8" s="139">
        <v>1</v>
      </c>
      <c r="AZ8" s="139">
        <v>1</v>
      </c>
      <c r="BA8" s="139">
        <v>1</v>
      </c>
      <c r="BB8" s="139">
        <v>1</v>
      </c>
      <c r="BC8" s="139">
        <v>1</v>
      </c>
      <c r="BD8" s="139">
        <v>1</v>
      </c>
      <c r="BE8" s="139">
        <v>1</v>
      </c>
      <c r="BF8" s="139">
        <v>0</v>
      </c>
      <c r="BG8" s="139">
        <v>1</v>
      </c>
      <c r="BH8" s="139">
        <v>1</v>
      </c>
      <c r="BI8" s="139">
        <v>1</v>
      </c>
      <c r="BJ8" s="139">
        <v>1</v>
      </c>
      <c r="BK8" s="139">
        <v>1</v>
      </c>
      <c r="BL8" s="139">
        <v>1</v>
      </c>
      <c r="BM8" s="139">
        <v>1</v>
      </c>
      <c r="BN8" s="139">
        <v>1</v>
      </c>
      <c r="BO8" s="139">
        <v>0</v>
      </c>
      <c r="BP8" s="139">
        <v>1</v>
      </c>
      <c r="BQ8" s="139">
        <v>0</v>
      </c>
      <c r="BR8" s="139">
        <v>1</v>
      </c>
      <c r="BS8" s="139">
        <v>1</v>
      </c>
      <c r="BT8" s="139">
        <v>0</v>
      </c>
      <c r="BU8" s="139">
        <v>1</v>
      </c>
      <c r="BV8" s="139">
        <v>1</v>
      </c>
      <c r="BW8" s="139">
        <v>1</v>
      </c>
      <c r="BX8" s="139">
        <v>0</v>
      </c>
      <c r="BY8" s="139">
        <v>0</v>
      </c>
      <c r="BZ8" s="139">
        <v>1</v>
      </c>
      <c r="CA8" s="139">
        <v>0</v>
      </c>
      <c r="CB8" s="139">
        <v>1</v>
      </c>
      <c r="CC8" s="139">
        <v>1</v>
      </c>
      <c r="CD8" s="139">
        <v>1</v>
      </c>
      <c r="CE8" s="140">
        <v>-1</v>
      </c>
      <c r="CF8" s="139">
        <v>1</v>
      </c>
      <c r="CG8" s="139">
        <v>0</v>
      </c>
      <c r="CH8" s="139">
        <v>1</v>
      </c>
      <c r="CI8" s="139">
        <v>1</v>
      </c>
      <c r="CJ8" s="139">
        <v>1</v>
      </c>
      <c r="CK8" s="139">
        <v>0</v>
      </c>
      <c r="CL8" s="139">
        <v>0</v>
      </c>
      <c r="CM8" s="139">
        <v>1</v>
      </c>
      <c r="CN8" s="139">
        <v>1</v>
      </c>
      <c r="CO8" s="139">
        <v>1</v>
      </c>
      <c r="CP8" s="139">
        <v>1</v>
      </c>
      <c r="CQ8" s="139">
        <v>1</v>
      </c>
      <c r="CR8" s="140">
        <v>1</v>
      </c>
      <c r="CS8" s="139">
        <v>1</v>
      </c>
      <c r="CT8" s="139">
        <v>0</v>
      </c>
      <c r="CU8" s="139">
        <v>1</v>
      </c>
      <c r="CV8" s="139">
        <v>0</v>
      </c>
      <c r="CW8" s="139">
        <v>1</v>
      </c>
      <c r="CX8" s="139">
        <v>0</v>
      </c>
      <c r="CY8" s="139">
        <v>1</v>
      </c>
      <c r="CZ8" s="139">
        <v>1</v>
      </c>
      <c r="DA8" s="139">
        <v>0</v>
      </c>
      <c r="DB8" s="139">
        <v>0</v>
      </c>
      <c r="DC8" s="139">
        <v>0</v>
      </c>
      <c r="DD8" s="139">
        <v>0</v>
      </c>
      <c r="DE8" s="139">
        <v>0</v>
      </c>
      <c r="DF8" s="139">
        <v>0</v>
      </c>
      <c r="DG8" s="139">
        <v>0</v>
      </c>
      <c r="DH8" s="139">
        <v>1</v>
      </c>
      <c r="DI8" s="139">
        <v>0</v>
      </c>
      <c r="DJ8" s="139">
        <v>1</v>
      </c>
      <c r="DK8" s="139">
        <v>0</v>
      </c>
      <c r="DL8" s="139">
        <v>1</v>
      </c>
      <c r="DM8" s="139">
        <v>1</v>
      </c>
      <c r="DN8" s="139">
        <v>0</v>
      </c>
      <c r="DO8" s="139">
        <v>1</v>
      </c>
      <c r="DP8" s="139">
        <v>1</v>
      </c>
      <c r="DQ8" s="139">
        <v>0</v>
      </c>
      <c r="DR8" s="139">
        <v>1</v>
      </c>
      <c r="DS8" s="139">
        <v>0</v>
      </c>
      <c r="DT8" s="139">
        <v>1</v>
      </c>
      <c r="DU8" s="139">
        <v>1</v>
      </c>
      <c r="DV8" s="139">
        <v>0</v>
      </c>
      <c r="DW8" s="140">
        <v>0</v>
      </c>
      <c r="DX8" s="139">
        <v>0</v>
      </c>
      <c r="DY8" s="139">
        <v>0</v>
      </c>
      <c r="DZ8" s="139">
        <v>0</v>
      </c>
      <c r="EA8" s="139">
        <v>0</v>
      </c>
      <c r="EB8" s="139">
        <v>0</v>
      </c>
      <c r="EC8" s="139">
        <v>0</v>
      </c>
      <c r="ED8" s="139">
        <v>0</v>
      </c>
      <c r="EE8" s="139">
        <v>0</v>
      </c>
      <c r="EF8" s="139">
        <v>0</v>
      </c>
      <c r="EG8" s="139">
        <v>0</v>
      </c>
      <c r="EH8" s="139">
        <v>0</v>
      </c>
      <c r="EI8" s="139">
        <v>0</v>
      </c>
      <c r="EJ8" s="139">
        <v>0</v>
      </c>
      <c r="EK8" s="139">
        <v>0</v>
      </c>
      <c r="EL8" s="139">
        <v>0</v>
      </c>
      <c r="EM8" s="140">
        <v>0</v>
      </c>
      <c r="EN8" s="139">
        <v>11</v>
      </c>
      <c r="EO8" s="139">
        <v>19</v>
      </c>
      <c r="EP8" s="139">
        <v>6</v>
      </c>
      <c r="EQ8" s="139">
        <v>9</v>
      </c>
      <c r="ER8" s="139">
        <v>0</v>
      </c>
      <c r="ES8" s="140">
        <v>45</v>
      </c>
      <c r="ET8" s="139">
        <v>50</v>
      </c>
      <c r="EU8" s="139">
        <v>73.076919555664062</v>
      </c>
      <c r="EV8" s="139">
        <v>75</v>
      </c>
      <c r="EW8" s="139">
        <v>64.285713195800781</v>
      </c>
      <c r="EX8" s="139">
        <v>0</v>
      </c>
      <c r="EY8" s="140">
        <v>57.692306518554688</v>
      </c>
    </row>
    <row r="9" spans="1:155" x14ac:dyDescent="0.2">
      <c r="A9" s="137" t="s">
        <v>58</v>
      </c>
      <c r="B9" s="138" t="s">
        <v>65</v>
      </c>
      <c r="C9" s="139">
        <v>1</v>
      </c>
      <c r="D9" s="139">
        <v>1</v>
      </c>
      <c r="E9" s="139">
        <v>0</v>
      </c>
      <c r="F9" s="139">
        <v>1</v>
      </c>
      <c r="G9" s="139">
        <v>1</v>
      </c>
      <c r="H9" s="139">
        <v>1</v>
      </c>
      <c r="I9" s="139">
        <v>0</v>
      </c>
      <c r="J9" s="139">
        <v>1</v>
      </c>
      <c r="K9" s="139">
        <v>1</v>
      </c>
      <c r="L9" s="139">
        <v>0</v>
      </c>
      <c r="M9" s="139">
        <v>1</v>
      </c>
      <c r="N9" s="139">
        <v>1</v>
      </c>
      <c r="O9" s="139">
        <v>1</v>
      </c>
      <c r="P9" s="139">
        <v>0</v>
      </c>
      <c r="Q9" s="139">
        <v>1</v>
      </c>
      <c r="R9" s="139">
        <v>0</v>
      </c>
      <c r="S9" s="139">
        <v>1</v>
      </c>
      <c r="T9" s="139">
        <v>1</v>
      </c>
      <c r="U9" s="139">
        <v>1</v>
      </c>
      <c r="V9" s="139">
        <v>0</v>
      </c>
      <c r="W9" s="139">
        <v>0</v>
      </c>
      <c r="X9" s="139">
        <v>0</v>
      </c>
      <c r="Y9" s="139">
        <v>1</v>
      </c>
      <c r="Z9" s="139">
        <v>1</v>
      </c>
      <c r="AA9" s="139">
        <v>0</v>
      </c>
      <c r="AB9" s="139">
        <v>1</v>
      </c>
      <c r="AC9" s="139">
        <v>1</v>
      </c>
      <c r="AD9" s="139">
        <v>1</v>
      </c>
      <c r="AE9" s="139">
        <v>1</v>
      </c>
      <c r="AF9" s="139">
        <v>0</v>
      </c>
      <c r="AG9" s="139">
        <v>0</v>
      </c>
      <c r="AH9" s="139">
        <v>1</v>
      </c>
      <c r="AI9" s="139">
        <v>0</v>
      </c>
      <c r="AJ9" s="139">
        <v>0</v>
      </c>
      <c r="AK9" s="139">
        <v>0</v>
      </c>
      <c r="AL9" s="139">
        <v>1</v>
      </c>
      <c r="AM9" s="139">
        <v>1</v>
      </c>
      <c r="AN9" s="139">
        <v>1</v>
      </c>
      <c r="AO9" s="139">
        <v>0</v>
      </c>
      <c r="AP9" s="139">
        <v>1</v>
      </c>
      <c r="AQ9" s="140">
        <v>1</v>
      </c>
      <c r="AR9" s="139">
        <v>0</v>
      </c>
      <c r="AS9" s="139">
        <v>0</v>
      </c>
      <c r="AT9" s="139">
        <v>0</v>
      </c>
      <c r="AU9" s="139">
        <v>1</v>
      </c>
      <c r="AV9" s="139">
        <v>1</v>
      </c>
      <c r="AW9" s="139">
        <v>1</v>
      </c>
      <c r="AX9" s="139">
        <v>0</v>
      </c>
      <c r="AY9" s="139">
        <v>1</v>
      </c>
      <c r="AZ9" s="139">
        <v>0</v>
      </c>
      <c r="BA9" s="139">
        <v>0</v>
      </c>
      <c r="BB9" s="139">
        <v>0</v>
      </c>
      <c r="BC9" s="139">
        <v>1</v>
      </c>
      <c r="BD9" s="139">
        <v>1</v>
      </c>
      <c r="BE9" s="139">
        <v>1</v>
      </c>
      <c r="BF9" s="139">
        <v>1</v>
      </c>
      <c r="BG9" s="139">
        <v>0</v>
      </c>
      <c r="BH9" s="139">
        <v>0</v>
      </c>
      <c r="BI9" s="139">
        <v>1</v>
      </c>
      <c r="BJ9" s="139">
        <v>1</v>
      </c>
      <c r="BK9" s="139">
        <v>1</v>
      </c>
      <c r="BL9" s="139">
        <v>0</v>
      </c>
      <c r="BM9" s="139">
        <v>1</v>
      </c>
      <c r="BN9" s="139">
        <v>1</v>
      </c>
      <c r="BO9" s="139">
        <v>0</v>
      </c>
      <c r="BP9" s="139">
        <v>1</v>
      </c>
      <c r="BQ9" s="139">
        <v>1</v>
      </c>
      <c r="BR9" s="139">
        <v>1</v>
      </c>
      <c r="BS9" s="139">
        <v>1</v>
      </c>
      <c r="BT9" s="139">
        <v>1</v>
      </c>
      <c r="BU9" s="139">
        <v>0</v>
      </c>
      <c r="BV9" s="139">
        <v>0</v>
      </c>
      <c r="BW9" s="139">
        <v>1</v>
      </c>
      <c r="BX9" s="139">
        <v>0</v>
      </c>
      <c r="BY9" s="139">
        <v>0</v>
      </c>
      <c r="BZ9" s="139">
        <v>1</v>
      </c>
      <c r="CA9" s="139">
        <v>0</v>
      </c>
      <c r="CB9" s="139">
        <v>1</v>
      </c>
      <c r="CC9" s="139">
        <v>1</v>
      </c>
      <c r="CD9" s="139">
        <v>1</v>
      </c>
      <c r="CE9" s="140">
        <v>0</v>
      </c>
      <c r="CF9" s="139">
        <v>1</v>
      </c>
      <c r="CG9" s="139">
        <v>1</v>
      </c>
      <c r="CH9" s="139">
        <v>0</v>
      </c>
      <c r="CI9" s="139">
        <v>0</v>
      </c>
      <c r="CJ9" s="139">
        <v>1</v>
      </c>
      <c r="CK9" s="139">
        <v>1</v>
      </c>
      <c r="CL9" s="139">
        <v>0</v>
      </c>
      <c r="CM9" s="139">
        <v>1</v>
      </c>
      <c r="CN9" s="139">
        <v>1</v>
      </c>
      <c r="CO9" s="139">
        <v>1</v>
      </c>
      <c r="CP9" s="139">
        <v>1</v>
      </c>
      <c r="CQ9" s="139">
        <v>1</v>
      </c>
      <c r="CR9" s="140">
        <v>1</v>
      </c>
      <c r="CS9" s="139">
        <v>0</v>
      </c>
      <c r="CT9" s="139">
        <v>0</v>
      </c>
      <c r="CU9" s="139">
        <v>1</v>
      </c>
      <c r="CV9" s="139">
        <v>0</v>
      </c>
      <c r="CW9" s="139">
        <v>1</v>
      </c>
      <c r="CX9" s="139">
        <v>0</v>
      </c>
      <c r="CY9" s="139">
        <v>1</v>
      </c>
      <c r="CZ9" s="139">
        <v>1</v>
      </c>
      <c r="DA9" s="139">
        <v>0</v>
      </c>
      <c r="DB9" s="139">
        <v>0</v>
      </c>
      <c r="DC9" s="139">
        <v>1</v>
      </c>
      <c r="DD9" s="139">
        <v>0</v>
      </c>
      <c r="DE9" s="139">
        <v>0</v>
      </c>
      <c r="DF9" s="139">
        <v>0</v>
      </c>
      <c r="DG9" s="139">
        <v>0</v>
      </c>
      <c r="DH9" s="139">
        <v>1</v>
      </c>
      <c r="DI9" s="139">
        <v>0</v>
      </c>
      <c r="DJ9" s="139">
        <v>0</v>
      </c>
      <c r="DK9" s="139">
        <v>0</v>
      </c>
      <c r="DL9" s="139">
        <v>1</v>
      </c>
      <c r="DM9" s="139">
        <v>0</v>
      </c>
      <c r="DN9" s="139">
        <v>0</v>
      </c>
      <c r="DO9" s="139">
        <v>1</v>
      </c>
      <c r="DP9" s="139">
        <v>1</v>
      </c>
      <c r="DQ9" s="139">
        <v>0</v>
      </c>
      <c r="DR9" s="139">
        <v>1</v>
      </c>
      <c r="DS9" s="139">
        <v>0</v>
      </c>
      <c r="DT9" s="139">
        <v>0</v>
      </c>
      <c r="DU9" s="139">
        <v>1</v>
      </c>
      <c r="DV9" s="139">
        <v>0</v>
      </c>
      <c r="DW9" s="140">
        <v>0</v>
      </c>
      <c r="DX9" s="139">
        <v>0</v>
      </c>
      <c r="DY9" s="139">
        <v>0</v>
      </c>
      <c r="DZ9" s="139">
        <v>0</v>
      </c>
      <c r="EA9" s="139">
        <v>0</v>
      </c>
      <c r="EB9" s="139">
        <v>0</v>
      </c>
      <c r="EC9" s="139">
        <v>0</v>
      </c>
      <c r="ED9" s="139">
        <v>0</v>
      </c>
      <c r="EE9" s="139">
        <v>0</v>
      </c>
      <c r="EF9" s="139">
        <v>0</v>
      </c>
      <c r="EG9" s="139">
        <v>0</v>
      </c>
      <c r="EH9" s="139">
        <v>0</v>
      </c>
      <c r="EI9" s="139">
        <v>0</v>
      </c>
      <c r="EJ9" s="139">
        <v>0</v>
      </c>
      <c r="EK9" s="139">
        <v>0</v>
      </c>
      <c r="EL9" s="139">
        <v>0</v>
      </c>
      <c r="EM9" s="140">
        <v>0</v>
      </c>
      <c r="EN9" s="139">
        <v>14</v>
      </c>
      <c r="EO9" s="139">
        <v>15</v>
      </c>
      <c r="EP9" s="139">
        <v>6</v>
      </c>
      <c r="EQ9" s="139">
        <v>7</v>
      </c>
      <c r="ER9" s="139">
        <v>0</v>
      </c>
      <c r="ES9" s="140">
        <v>42</v>
      </c>
      <c r="ET9" s="139">
        <v>63.636363983154297</v>
      </c>
      <c r="EU9" s="139">
        <v>57.692306518554688</v>
      </c>
      <c r="EV9" s="139">
        <v>75</v>
      </c>
      <c r="EW9" s="139">
        <v>50</v>
      </c>
      <c r="EX9" s="139">
        <v>0</v>
      </c>
      <c r="EY9" s="140">
        <v>53.846153259277344</v>
      </c>
    </row>
    <row r="10" spans="1:155" x14ac:dyDescent="0.2">
      <c r="A10" s="137" t="s">
        <v>56</v>
      </c>
      <c r="B10" s="138" t="s">
        <v>66</v>
      </c>
      <c r="C10" s="139">
        <v>1</v>
      </c>
      <c r="D10" s="139">
        <v>1</v>
      </c>
      <c r="E10" s="139">
        <v>1</v>
      </c>
      <c r="F10" s="139">
        <v>1</v>
      </c>
      <c r="G10" s="139">
        <v>1</v>
      </c>
      <c r="H10" s="139">
        <v>1</v>
      </c>
      <c r="I10" s="139">
        <v>1</v>
      </c>
      <c r="J10" s="139">
        <v>1</v>
      </c>
      <c r="K10" s="139">
        <v>1</v>
      </c>
      <c r="L10" s="139">
        <v>0</v>
      </c>
      <c r="M10" s="139">
        <v>1</v>
      </c>
      <c r="N10" s="139">
        <v>1</v>
      </c>
      <c r="O10" s="139">
        <v>1</v>
      </c>
      <c r="P10" s="139">
        <v>0</v>
      </c>
      <c r="Q10" s="139">
        <v>1</v>
      </c>
      <c r="R10" s="139">
        <v>0</v>
      </c>
      <c r="S10" s="139">
        <v>0</v>
      </c>
      <c r="T10" s="139">
        <v>1</v>
      </c>
      <c r="U10" s="139">
        <v>1</v>
      </c>
      <c r="V10" s="139">
        <v>0</v>
      </c>
      <c r="W10" s="139">
        <v>0</v>
      </c>
      <c r="X10" s="139">
        <v>1</v>
      </c>
      <c r="Y10" s="139">
        <v>0</v>
      </c>
      <c r="Z10" s="139">
        <v>0</v>
      </c>
      <c r="AA10" s="139">
        <v>1</v>
      </c>
      <c r="AB10" s="139">
        <v>1</v>
      </c>
      <c r="AC10" s="139">
        <v>1</v>
      </c>
      <c r="AD10" s="139">
        <v>1</v>
      </c>
      <c r="AE10" s="139">
        <v>0</v>
      </c>
      <c r="AF10" s="139">
        <v>-1</v>
      </c>
      <c r="AG10" s="139">
        <v>0</v>
      </c>
      <c r="AH10" s="139">
        <v>1</v>
      </c>
      <c r="AI10" s="139">
        <v>1</v>
      </c>
      <c r="AJ10" s="139">
        <v>1</v>
      </c>
      <c r="AK10" s="139">
        <v>1</v>
      </c>
      <c r="AL10" s="139">
        <v>0</v>
      </c>
      <c r="AM10" s="139">
        <v>0</v>
      </c>
      <c r="AN10" s="139">
        <v>0</v>
      </c>
      <c r="AO10" s="139">
        <v>0</v>
      </c>
      <c r="AP10" s="139">
        <v>0</v>
      </c>
      <c r="AQ10" s="140">
        <v>0</v>
      </c>
      <c r="AR10" s="139">
        <v>1</v>
      </c>
      <c r="AS10" s="139">
        <v>1</v>
      </c>
      <c r="AT10" s="139">
        <v>1</v>
      </c>
      <c r="AU10" s="139">
        <v>1</v>
      </c>
      <c r="AV10" s="139">
        <v>1</v>
      </c>
      <c r="AW10" s="139">
        <v>1</v>
      </c>
      <c r="AX10" s="139">
        <v>1</v>
      </c>
      <c r="AY10" s="139">
        <v>1</v>
      </c>
      <c r="AZ10" s="139">
        <v>1</v>
      </c>
      <c r="BA10" s="139">
        <v>0</v>
      </c>
      <c r="BB10" s="139">
        <v>1</v>
      </c>
      <c r="BC10" s="139">
        <v>1</v>
      </c>
      <c r="BD10" s="139">
        <v>1</v>
      </c>
      <c r="BE10" s="139">
        <v>1</v>
      </c>
      <c r="BF10" s="139">
        <v>1</v>
      </c>
      <c r="BG10" s="139">
        <v>1</v>
      </c>
      <c r="BH10" s="139">
        <v>0</v>
      </c>
      <c r="BI10" s="139">
        <v>1</v>
      </c>
      <c r="BJ10" s="139">
        <v>1</v>
      </c>
      <c r="BK10" s="139">
        <v>1</v>
      </c>
      <c r="BL10" s="139">
        <v>0</v>
      </c>
      <c r="BM10" s="139">
        <v>1</v>
      </c>
      <c r="BN10" s="139">
        <v>0</v>
      </c>
      <c r="BO10" s="139">
        <v>-1</v>
      </c>
      <c r="BP10" s="139">
        <v>0</v>
      </c>
      <c r="BQ10" s="139">
        <v>1</v>
      </c>
      <c r="BR10" s="139">
        <v>1</v>
      </c>
      <c r="BS10" s="139">
        <v>0</v>
      </c>
      <c r="BT10" s="139">
        <v>1</v>
      </c>
      <c r="BU10" s="139">
        <v>1</v>
      </c>
      <c r="BV10" s="139">
        <v>0</v>
      </c>
      <c r="BW10" s="139">
        <v>1</v>
      </c>
      <c r="BX10" s="139">
        <v>1</v>
      </c>
      <c r="BY10" s="139">
        <v>1</v>
      </c>
      <c r="BZ10" s="139">
        <v>1</v>
      </c>
      <c r="CA10" s="139">
        <v>-1</v>
      </c>
      <c r="CB10" s="139">
        <v>1</v>
      </c>
      <c r="CC10" s="139">
        <v>1</v>
      </c>
      <c r="CD10" s="139">
        <v>0</v>
      </c>
      <c r="CE10" s="140">
        <v>-1</v>
      </c>
      <c r="CF10" s="139">
        <v>1</v>
      </c>
      <c r="CG10" s="139">
        <v>0</v>
      </c>
      <c r="CH10" s="139">
        <v>1</v>
      </c>
      <c r="CI10" s="139">
        <v>0</v>
      </c>
      <c r="CJ10" s="139">
        <v>1</v>
      </c>
      <c r="CK10" s="139">
        <v>1</v>
      </c>
      <c r="CL10" s="139">
        <v>0</v>
      </c>
      <c r="CM10" s="139">
        <v>1</v>
      </c>
      <c r="CN10" s="139">
        <v>1</v>
      </c>
      <c r="CO10" s="139">
        <v>1</v>
      </c>
      <c r="CP10" s="139">
        <v>1</v>
      </c>
      <c r="CQ10" s="139">
        <v>1</v>
      </c>
      <c r="CR10" s="140">
        <v>1</v>
      </c>
      <c r="CS10" s="139">
        <v>1</v>
      </c>
      <c r="CT10" s="139">
        <v>1</v>
      </c>
      <c r="CU10" s="139">
        <v>1</v>
      </c>
      <c r="CV10" s="139">
        <v>1</v>
      </c>
      <c r="CW10" s="139">
        <v>1</v>
      </c>
      <c r="CX10" s="139">
        <v>0</v>
      </c>
      <c r="CY10" s="139">
        <v>1</v>
      </c>
      <c r="CZ10" s="139">
        <v>1</v>
      </c>
      <c r="DA10" s="139">
        <v>0</v>
      </c>
      <c r="DB10" s="139">
        <v>0</v>
      </c>
      <c r="DC10" s="139">
        <v>0</v>
      </c>
      <c r="DD10" s="139">
        <v>0</v>
      </c>
      <c r="DE10" s="139">
        <v>0</v>
      </c>
      <c r="DF10" s="139">
        <v>1</v>
      </c>
      <c r="DG10" s="139">
        <v>-1</v>
      </c>
      <c r="DH10" s="139">
        <v>1</v>
      </c>
      <c r="DI10" s="139">
        <v>1</v>
      </c>
      <c r="DJ10" s="139">
        <v>1</v>
      </c>
      <c r="DK10" s="139">
        <v>-1</v>
      </c>
      <c r="DL10" s="139">
        <v>1</v>
      </c>
      <c r="DM10" s="139">
        <v>0</v>
      </c>
      <c r="DN10" s="139">
        <v>0</v>
      </c>
      <c r="DO10" s="139">
        <v>1</v>
      </c>
      <c r="DP10" s="139">
        <v>1</v>
      </c>
      <c r="DQ10" s="139">
        <v>0</v>
      </c>
      <c r="DR10" s="139">
        <v>1</v>
      </c>
      <c r="DS10" s="139">
        <v>0</v>
      </c>
      <c r="DT10" s="139">
        <v>1</v>
      </c>
      <c r="DU10" s="139">
        <v>1</v>
      </c>
      <c r="DV10" s="139">
        <v>0</v>
      </c>
      <c r="DW10" s="140">
        <v>0</v>
      </c>
      <c r="DX10" s="139">
        <v>1</v>
      </c>
      <c r="DY10" s="139">
        <v>1</v>
      </c>
      <c r="DZ10" s="139">
        <v>1</v>
      </c>
      <c r="EA10" s="139">
        <v>1</v>
      </c>
      <c r="EB10" s="139">
        <v>0</v>
      </c>
      <c r="EC10" s="139">
        <v>1</v>
      </c>
      <c r="ED10" s="139">
        <v>0</v>
      </c>
      <c r="EE10" s="139">
        <v>0</v>
      </c>
      <c r="EF10" s="139">
        <v>1</v>
      </c>
      <c r="EG10" s="139">
        <v>0</v>
      </c>
      <c r="EH10" s="139">
        <v>0</v>
      </c>
      <c r="EI10" s="139">
        <v>0</v>
      </c>
      <c r="EJ10" s="139">
        <v>1</v>
      </c>
      <c r="EK10" s="139">
        <v>0</v>
      </c>
      <c r="EL10" s="139">
        <v>0</v>
      </c>
      <c r="EM10" s="140">
        <v>0</v>
      </c>
      <c r="EN10" s="139">
        <v>14</v>
      </c>
      <c r="EO10" s="139">
        <v>18</v>
      </c>
      <c r="EP10" s="139">
        <v>6</v>
      </c>
      <c r="EQ10" s="139">
        <v>11</v>
      </c>
      <c r="ER10" s="139">
        <v>3</v>
      </c>
      <c r="ES10" s="140">
        <v>52</v>
      </c>
      <c r="ET10" s="139">
        <v>63.636363983154297</v>
      </c>
      <c r="EU10" s="139">
        <v>69.230766296386719</v>
      </c>
      <c r="EV10" s="139">
        <v>75</v>
      </c>
      <c r="EW10" s="139">
        <v>78.571426391601562</v>
      </c>
      <c r="EX10" s="139">
        <v>37.5</v>
      </c>
      <c r="EY10" s="140">
        <v>66.666664123535156</v>
      </c>
    </row>
    <row r="11" spans="1:155" x14ac:dyDescent="0.2">
      <c r="A11" s="137" t="s">
        <v>58</v>
      </c>
      <c r="B11" s="138" t="s">
        <v>67</v>
      </c>
      <c r="C11" s="139">
        <v>1</v>
      </c>
      <c r="D11" s="139">
        <v>1</v>
      </c>
      <c r="E11" s="139">
        <v>0</v>
      </c>
      <c r="F11" s="139">
        <v>1</v>
      </c>
      <c r="G11" s="139">
        <v>1</v>
      </c>
      <c r="H11" s="139">
        <v>1</v>
      </c>
      <c r="I11" s="139">
        <v>1</v>
      </c>
      <c r="J11" s="139">
        <v>1</v>
      </c>
      <c r="K11" s="139">
        <v>1</v>
      </c>
      <c r="L11" s="139">
        <v>0</v>
      </c>
      <c r="M11" s="139">
        <v>1</v>
      </c>
      <c r="N11" s="139">
        <v>1</v>
      </c>
      <c r="O11" s="139">
        <v>1</v>
      </c>
      <c r="P11" s="139">
        <v>0</v>
      </c>
      <c r="Q11" s="139">
        <v>1</v>
      </c>
      <c r="R11" s="139">
        <v>0</v>
      </c>
      <c r="S11" s="139">
        <v>1</v>
      </c>
      <c r="T11" s="139">
        <v>1</v>
      </c>
      <c r="U11" s="139">
        <v>1</v>
      </c>
      <c r="V11" s="139">
        <v>0</v>
      </c>
      <c r="W11" s="139">
        <v>0</v>
      </c>
      <c r="X11" s="139">
        <v>0</v>
      </c>
      <c r="Y11" s="139">
        <v>1</v>
      </c>
      <c r="Z11" s="139">
        <v>1</v>
      </c>
      <c r="AA11" s="139">
        <v>0</v>
      </c>
      <c r="AB11" s="139">
        <v>1</v>
      </c>
      <c r="AC11" s="139">
        <v>1</v>
      </c>
      <c r="AD11" s="139">
        <v>1</v>
      </c>
      <c r="AE11" s="139">
        <v>0</v>
      </c>
      <c r="AF11" s="139">
        <v>0</v>
      </c>
      <c r="AG11" s="139">
        <v>0</v>
      </c>
      <c r="AH11" s="139">
        <v>1</v>
      </c>
      <c r="AI11" s="139">
        <v>0</v>
      </c>
      <c r="AJ11" s="139">
        <v>0</v>
      </c>
      <c r="AK11" s="139">
        <v>0</v>
      </c>
      <c r="AL11" s="139">
        <v>1</v>
      </c>
      <c r="AM11" s="139">
        <v>0</v>
      </c>
      <c r="AN11" s="139">
        <v>0</v>
      </c>
      <c r="AO11" s="139">
        <v>0</v>
      </c>
      <c r="AP11" s="139">
        <v>1</v>
      </c>
      <c r="AQ11" s="140">
        <v>0</v>
      </c>
      <c r="AR11" s="139">
        <v>1</v>
      </c>
      <c r="AS11" s="139">
        <v>1</v>
      </c>
      <c r="AT11" s="139">
        <v>1</v>
      </c>
      <c r="AU11" s="139">
        <v>1</v>
      </c>
      <c r="AV11" s="139">
        <v>1</v>
      </c>
      <c r="AW11" s="139">
        <v>1</v>
      </c>
      <c r="AX11" s="139">
        <v>1</v>
      </c>
      <c r="AY11" s="139">
        <v>1</v>
      </c>
      <c r="AZ11" s="139">
        <v>0</v>
      </c>
      <c r="BA11" s="139">
        <v>1</v>
      </c>
      <c r="BB11" s="139">
        <v>1</v>
      </c>
      <c r="BC11" s="139">
        <v>1</v>
      </c>
      <c r="BD11" s="139">
        <v>1</v>
      </c>
      <c r="BE11" s="139">
        <v>1</v>
      </c>
      <c r="BF11" s="139">
        <v>0</v>
      </c>
      <c r="BG11" s="139">
        <v>0</v>
      </c>
      <c r="BH11" s="139">
        <v>0</v>
      </c>
      <c r="BI11" s="139">
        <v>1</v>
      </c>
      <c r="BJ11" s="139">
        <v>1</v>
      </c>
      <c r="BK11" s="139">
        <v>1</v>
      </c>
      <c r="BL11" s="139">
        <v>0</v>
      </c>
      <c r="BM11" s="139">
        <v>1</v>
      </c>
      <c r="BN11" s="139">
        <v>0</v>
      </c>
      <c r="BO11" s="139">
        <v>0</v>
      </c>
      <c r="BP11" s="139">
        <v>1</v>
      </c>
      <c r="BQ11" s="139">
        <v>1</v>
      </c>
      <c r="BR11" s="139">
        <v>1</v>
      </c>
      <c r="BS11" s="139">
        <v>1</v>
      </c>
      <c r="BT11" s="139">
        <v>1</v>
      </c>
      <c r="BU11" s="139">
        <v>1</v>
      </c>
      <c r="BV11" s="139">
        <v>0</v>
      </c>
      <c r="BW11" s="139">
        <v>1</v>
      </c>
      <c r="BX11" s="139">
        <v>0</v>
      </c>
      <c r="BY11" s="139">
        <v>0</v>
      </c>
      <c r="BZ11" s="139">
        <v>1</v>
      </c>
      <c r="CA11" s="139">
        <v>0</v>
      </c>
      <c r="CB11" s="139">
        <v>1</v>
      </c>
      <c r="CC11" s="139">
        <v>1</v>
      </c>
      <c r="CD11" s="139">
        <v>1</v>
      </c>
      <c r="CE11" s="140">
        <v>-1</v>
      </c>
      <c r="CF11" s="139">
        <v>1</v>
      </c>
      <c r="CG11" s="139">
        <v>0</v>
      </c>
      <c r="CH11" s="139">
        <v>1</v>
      </c>
      <c r="CI11" s="139">
        <v>1</v>
      </c>
      <c r="CJ11" s="139">
        <v>1</v>
      </c>
      <c r="CK11" s="139">
        <v>0</v>
      </c>
      <c r="CL11" s="139">
        <v>0</v>
      </c>
      <c r="CM11" s="139">
        <v>1</v>
      </c>
      <c r="CN11" s="139">
        <v>1</v>
      </c>
      <c r="CO11" s="139">
        <v>1</v>
      </c>
      <c r="CP11" s="139">
        <v>1</v>
      </c>
      <c r="CQ11" s="139">
        <v>1</v>
      </c>
      <c r="CR11" s="140">
        <v>1</v>
      </c>
      <c r="CS11" s="139">
        <v>1</v>
      </c>
      <c r="CT11" s="139">
        <v>1</v>
      </c>
      <c r="CU11" s="139">
        <v>1</v>
      </c>
      <c r="CV11" s="139">
        <v>1</v>
      </c>
      <c r="CW11" s="139">
        <v>1</v>
      </c>
      <c r="CX11" s="139">
        <v>0</v>
      </c>
      <c r="CY11" s="139">
        <v>1</v>
      </c>
      <c r="CZ11" s="139">
        <v>1</v>
      </c>
      <c r="DA11" s="139">
        <v>0</v>
      </c>
      <c r="DB11" s="139">
        <v>0</v>
      </c>
      <c r="DC11" s="139">
        <v>0</v>
      </c>
      <c r="DD11" s="139">
        <v>0</v>
      </c>
      <c r="DE11" s="139">
        <v>0</v>
      </c>
      <c r="DF11" s="139">
        <v>0</v>
      </c>
      <c r="DG11" s="139">
        <v>-1</v>
      </c>
      <c r="DH11" s="139">
        <v>1</v>
      </c>
      <c r="DI11" s="139">
        <v>1</v>
      </c>
      <c r="DJ11" s="139">
        <v>1</v>
      </c>
      <c r="DK11" s="139">
        <v>0</v>
      </c>
      <c r="DL11" s="139">
        <v>1</v>
      </c>
      <c r="DM11" s="139">
        <v>0</v>
      </c>
      <c r="DN11" s="139">
        <v>0</v>
      </c>
      <c r="DO11" s="139">
        <v>1</v>
      </c>
      <c r="DP11" s="139">
        <v>1</v>
      </c>
      <c r="DQ11" s="139">
        <v>0</v>
      </c>
      <c r="DR11" s="139">
        <v>1</v>
      </c>
      <c r="DS11" s="139">
        <v>0</v>
      </c>
      <c r="DT11" s="139">
        <v>1</v>
      </c>
      <c r="DU11" s="139">
        <v>0</v>
      </c>
      <c r="DV11" s="139">
        <v>0</v>
      </c>
      <c r="DW11" s="140">
        <v>0</v>
      </c>
      <c r="DX11" s="139">
        <v>1</v>
      </c>
      <c r="DY11" s="139">
        <v>1</v>
      </c>
      <c r="DZ11" s="139">
        <v>0</v>
      </c>
      <c r="EA11" s="139">
        <v>0</v>
      </c>
      <c r="EB11" s="139">
        <v>0</v>
      </c>
      <c r="EC11" s="139">
        <v>1</v>
      </c>
      <c r="ED11" s="139">
        <v>1</v>
      </c>
      <c r="EE11" s="139">
        <v>0</v>
      </c>
      <c r="EF11" s="139">
        <v>0</v>
      </c>
      <c r="EG11" s="139">
        <v>0</v>
      </c>
      <c r="EH11" s="139">
        <v>0</v>
      </c>
      <c r="EI11" s="139">
        <v>0</v>
      </c>
      <c r="EJ11" s="139">
        <v>0</v>
      </c>
      <c r="EK11" s="139">
        <v>0</v>
      </c>
      <c r="EL11" s="139">
        <v>0</v>
      </c>
      <c r="EM11" s="140">
        <v>0</v>
      </c>
      <c r="EN11" s="139">
        <v>13</v>
      </c>
      <c r="EO11" s="139">
        <v>17</v>
      </c>
      <c r="EP11" s="139">
        <v>6</v>
      </c>
      <c r="EQ11" s="139">
        <v>10</v>
      </c>
      <c r="ER11" s="139">
        <v>2</v>
      </c>
      <c r="ES11" s="140">
        <v>48</v>
      </c>
      <c r="ET11" s="139">
        <v>59.090908050537109</v>
      </c>
      <c r="EU11" s="139">
        <v>65.384613037109375</v>
      </c>
      <c r="EV11" s="139">
        <v>75</v>
      </c>
      <c r="EW11" s="139">
        <v>71.428573608398438</v>
      </c>
      <c r="EX11" s="139">
        <v>25</v>
      </c>
      <c r="EY11" s="140">
        <v>61.538459777832031</v>
      </c>
    </row>
    <row r="12" spans="1:155" x14ac:dyDescent="0.2">
      <c r="A12" s="137" t="s">
        <v>58</v>
      </c>
      <c r="B12" s="138" t="s">
        <v>68</v>
      </c>
      <c r="C12" s="139">
        <v>1</v>
      </c>
      <c r="D12" s="139">
        <v>1</v>
      </c>
      <c r="E12" s="139">
        <v>0</v>
      </c>
      <c r="F12" s="139">
        <v>1</v>
      </c>
      <c r="G12" s="139">
        <v>1</v>
      </c>
      <c r="H12" s="139">
        <v>1</v>
      </c>
      <c r="I12" s="139">
        <v>1</v>
      </c>
      <c r="J12" s="139">
        <v>1</v>
      </c>
      <c r="K12" s="139">
        <v>1</v>
      </c>
      <c r="L12" s="139">
        <v>0</v>
      </c>
      <c r="M12" s="139">
        <v>1</v>
      </c>
      <c r="N12" s="139">
        <v>1</v>
      </c>
      <c r="O12" s="139">
        <v>1</v>
      </c>
      <c r="P12" s="139">
        <v>0</v>
      </c>
      <c r="Q12" s="139">
        <v>1</v>
      </c>
      <c r="R12" s="139">
        <v>-1</v>
      </c>
      <c r="S12" s="139">
        <v>0</v>
      </c>
      <c r="T12" s="139">
        <v>1</v>
      </c>
      <c r="U12" s="139">
        <v>1</v>
      </c>
      <c r="V12" s="139">
        <v>0</v>
      </c>
      <c r="W12" s="139">
        <v>0</v>
      </c>
      <c r="X12" s="139">
        <v>1</v>
      </c>
      <c r="Y12" s="139">
        <v>1</v>
      </c>
      <c r="Z12" s="139">
        <v>0</v>
      </c>
      <c r="AA12" s="139">
        <v>1</v>
      </c>
      <c r="AB12" s="139">
        <v>1</v>
      </c>
      <c r="AC12" s="139">
        <v>0</v>
      </c>
      <c r="AD12" s="139">
        <v>0</v>
      </c>
      <c r="AE12" s="139">
        <v>0</v>
      </c>
      <c r="AF12" s="139">
        <v>0</v>
      </c>
      <c r="AG12" s="139">
        <v>-1</v>
      </c>
      <c r="AH12" s="139">
        <v>1</v>
      </c>
      <c r="AI12" s="139">
        <v>1</v>
      </c>
      <c r="AJ12" s="139">
        <v>1</v>
      </c>
      <c r="AK12" s="139">
        <v>1</v>
      </c>
      <c r="AL12" s="139">
        <v>1</v>
      </c>
      <c r="AM12" s="139">
        <v>1</v>
      </c>
      <c r="AN12" s="139">
        <v>0</v>
      </c>
      <c r="AO12" s="139">
        <v>0</v>
      </c>
      <c r="AP12" s="139">
        <v>0</v>
      </c>
      <c r="AQ12" s="140">
        <v>0</v>
      </c>
      <c r="AR12" s="139">
        <v>1</v>
      </c>
      <c r="AS12" s="139">
        <v>1</v>
      </c>
      <c r="AT12" s="139">
        <v>1</v>
      </c>
      <c r="AU12" s="139">
        <v>1</v>
      </c>
      <c r="AV12" s="139">
        <v>1</v>
      </c>
      <c r="AW12" s="139">
        <v>1</v>
      </c>
      <c r="AX12" s="139">
        <v>0</v>
      </c>
      <c r="AY12" s="139">
        <v>1</v>
      </c>
      <c r="AZ12" s="139">
        <v>1</v>
      </c>
      <c r="BA12" s="139">
        <v>1</v>
      </c>
      <c r="BB12" s="139">
        <v>0</v>
      </c>
      <c r="BC12" s="139">
        <v>1</v>
      </c>
      <c r="BD12" s="139">
        <v>1</v>
      </c>
      <c r="BE12" s="139">
        <v>1</v>
      </c>
      <c r="BF12" s="139">
        <v>1</v>
      </c>
      <c r="BG12" s="139">
        <v>0</v>
      </c>
      <c r="BH12" s="139">
        <v>1</v>
      </c>
      <c r="BI12" s="139">
        <v>1</v>
      </c>
      <c r="BJ12" s="139">
        <v>1</v>
      </c>
      <c r="BK12" s="139">
        <v>1</v>
      </c>
      <c r="BL12" s="139">
        <v>0</v>
      </c>
      <c r="BM12" s="139">
        <v>1</v>
      </c>
      <c r="BN12" s="139">
        <v>1</v>
      </c>
      <c r="BO12" s="139">
        <v>0</v>
      </c>
      <c r="BP12" s="139">
        <v>1</v>
      </c>
      <c r="BQ12" s="139">
        <v>1</v>
      </c>
      <c r="BR12" s="139">
        <v>1</v>
      </c>
      <c r="BS12" s="139">
        <v>1</v>
      </c>
      <c r="BT12" s="139">
        <v>1</v>
      </c>
      <c r="BU12" s="139">
        <v>0</v>
      </c>
      <c r="BV12" s="139">
        <v>0</v>
      </c>
      <c r="BW12" s="139">
        <v>0</v>
      </c>
      <c r="BX12" s="139">
        <v>0</v>
      </c>
      <c r="BY12" s="139">
        <v>0</v>
      </c>
      <c r="BZ12" s="139">
        <v>1</v>
      </c>
      <c r="CA12" s="139">
        <v>0</v>
      </c>
      <c r="CB12" s="139">
        <v>1</v>
      </c>
      <c r="CC12" s="139">
        <v>1</v>
      </c>
      <c r="CD12" s="139">
        <v>1</v>
      </c>
      <c r="CE12" s="140">
        <v>-1</v>
      </c>
      <c r="CF12" s="139">
        <v>1</v>
      </c>
      <c r="CG12" s="139">
        <v>0</v>
      </c>
      <c r="CH12" s="139">
        <v>0</v>
      </c>
      <c r="CI12" s="139">
        <v>0</v>
      </c>
      <c r="CJ12" s="139">
        <v>1</v>
      </c>
      <c r="CK12" s="139">
        <v>1</v>
      </c>
      <c r="CL12" s="139">
        <v>0</v>
      </c>
      <c r="CM12" s="139">
        <v>1</v>
      </c>
      <c r="CN12" s="139">
        <v>1</v>
      </c>
      <c r="CO12" s="139">
        <v>1</v>
      </c>
      <c r="CP12" s="139">
        <v>0</v>
      </c>
      <c r="CQ12" s="139">
        <v>1</v>
      </c>
      <c r="CR12" s="140">
        <v>1</v>
      </c>
      <c r="CS12" s="139">
        <v>0</v>
      </c>
      <c r="CT12" s="139">
        <v>0</v>
      </c>
      <c r="CU12" s="139">
        <v>1</v>
      </c>
      <c r="CV12" s="139">
        <v>1</v>
      </c>
      <c r="CW12" s="139">
        <v>1</v>
      </c>
      <c r="CX12" s="139">
        <v>0</v>
      </c>
      <c r="CY12" s="139">
        <v>0</v>
      </c>
      <c r="CZ12" s="139">
        <v>1</v>
      </c>
      <c r="DA12" s="139">
        <v>-1</v>
      </c>
      <c r="DB12" s="139">
        <v>0</v>
      </c>
      <c r="DC12" s="139">
        <v>0</v>
      </c>
      <c r="DD12" s="139">
        <v>0</v>
      </c>
      <c r="DE12" s="139">
        <v>0</v>
      </c>
      <c r="DF12" s="139">
        <v>0</v>
      </c>
      <c r="DG12" s="139">
        <v>0</v>
      </c>
      <c r="DH12" s="139">
        <v>1</v>
      </c>
      <c r="DI12" s="139">
        <v>0</v>
      </c>
      <c r="DJ12" s="139">
        <v>0</v>
      </c>
      <c r="DK12" s="139">
        <v>0</v>
      </c>
      <c r="DL12" s="139">
        <v>0</v>
      </c>
      <c r="DM12" s="139">
        <v>1</v>
      </c>
      <c r="DN12" s="139">
        <v>0</v>
      </c>
      <c r="DO12" s="139">
        <v>1</v>
      </c>
      <c r="DP12" s="139">
        <v>1</v>
      </c>
      <c r="DQ12" s="139">
        <v>0</v>
      </c>
      <c r="DR12" s="139">
        <v>1</v>
      </c>
      <c r="DS12" s="139">
        <v>0</v>
      </c>
      <c r="DT12" s="139">
        <v>1</v>
      </c>
      <c r="DU12" s="139">
        <v>1</v>
      </c>
      <c r="DV12" s="139">
        <v>0</v>
      </c>
      <c r="DW12" s="140">
        <v>0</v>
      </c>
      <c r="DX12" s="139">
        <v>0</v>
      </c>
      <c r="DY12" s="139">
        <v>0</v>
      </c>
      <c r="DZ12" s="139">
        <v>0</v>
      </c>
      <c r="EA12" s="139">
        <v>0</v>
      </c>
      <c r="EB12" s="139">
        <v>0</v>
      </c>
      <c r="EC12" s="139">
        <v>0</v>
      </c>
      <c r="ED12" s="139">
        <v>0</v>
      </c>
      <c r="EE12" s="139">
        <v>0</v>
      </c>
      <c r="EF12" s="139">
        <v>0</v>
      </c>
      <c r="EG12" s="139">
        <v>0</v>
      </c>
      <c r="EH12" s="139">
        <v>0</v>
      </c>
      <c r="EI12" s="139">
        <v>0</v>
      </c>
      <c r="EJ12" s="139">
        <v>0</v>
      </c>
      <c r="EK12" s="139">
        <v>0</v>
      </c>
      <c r="EL12" s="139">
        <v>0</v>
      </c>
      <c r="EM12" s="140">
        <v>0</v>
      </c>
      <c r="EN12" s="139">
        <v>14</v>
      </c>
      <c r="EO12" s="139">
        <v>18</v>
      </c>
      <c r="EP12" s="139">
        <v>5</v>
      </c>
      <c r="EQ12" s="139">
        <v>9</v>
      </c>
      <c r="ER12" s="139">
        <v>0</v>
      </c>
      <c r="ES12" s="140">
        <v>46</v>
      </c>
      <c r="ET12" s="139">
        <v>63.636363983154297</v>
      </c>
      <c r="EU12" s="139">
        <v>69.230766296386719</v>
      </c>
      <c r="EV12" s="139">
        <v>62.5</v>
      </c>
      <c r="EW12" s="139">
        <v>64.285713195800781</v>
      </c>
      <c r="EX12" s="139">
        <v>0</v>
      </c>
      <c r="EY12" s="140">
        <v>58.974357604980469</v>
      </c>
    </row>
    <row r="13" spans="1:155" x14ac:dyDescent="0.2">
      <c r="A13" s="137" t="s">
        <v>63</v>
      </c>
      <c r="B13" s="138" t="s">
        <v>69</v>
      </c>
      <c r="C13" s="139">
        <v>1</v>
      </c>
      <c r="D13" s="139">
        <v>1</v>
      </c>
      <c r="E13" s="139">
        <v>0</v>
      </c>
      <c r="F13" s="139">
        <v>1</v>
      </c>
      <c r="G13" s="139">
        <v>1</v>
      </c>
      <c r="H13" s="139">
        <v>0</v>
      </c>
      <c r="I13" s="139">
        <v>0</v>
      </c>
      <c r="J13" s="139">
        <v>0</v>
      </c>
      <c r="K13" s="139">
        <v>1</v>
      </c>
      <c r="L13" s="139">
        <v>1</v>
      </c>
      <c r="M13" s="139">
        <v>1</v>
      </c>
      <c r="N13" s="139">
        <v>1</v>
      </c>
      <c r="O13" s="139">
        <v>1</v>
      </c>
      <c r="P13" s="139">
        <v>0</v>
      </c>
      <c r="Q13" s="139">
        <v>1</v>
      </c>
      <c r="R13" s="139">
        <v>0</v>
      </c>
      <c r="S13" s="139">
        <v>1</v>
      </c>
      <c r="T13" s="139">
        <v>1</v>
      </c>
      <c r="U13" s="139">
        <v>1</v>
      </c>
      <c r="V13" s="139">
        <v>0</v>
      </c>
      <c r="W13" s="139">
        <v>0</v>
      </c>
      <c r="X13" s="139">
        <v>1</v>
      </c>
      <c r="Y13" s="139">
        <v>1</v>
      </c>
      <c r="Z13" s="139">
        <v>1</v>
      </c>
      <c r="AA13" s="139">
        <v>1</v>
      </c>
      <c r="AB13" s="139">
        <v>0</v>
      </c>
      <c r="AC13" s="139">
        <v>1</v>
      </c>
      <c r="AD13" s="139">
        <v>1</v>
      </c>
      <c r="AE13" s="139">
        <v>1</v>
      </c>
      <c r="AF13" s="139">
        <v>0</v>
      </c>
      <c r="AG13" s="139">
        <v>0</v>
      </c>
      <c r="AH13" s="139">
        <v>0</v>
      </c>
      <c r="AI13" s="139">
        <v>0</v>
      </c>
      <c r="AJ13" s="139">
        <v>1</v>
      </c>
      <c r="AK13" s="139">
        <v>0</v>
      </c>
      <c r="AL13" s="139">
        <v>1</v>
      </c>
      <c r="AM13" s="139">
        <v>0</v>
      </c>
      <c r="AN13" s="139">
        <v>1</v>
      </c>
      <c r="AO13" s="139">
        <v>0</v>
      </c>
      <c r="AP13" s="139">
        <v>1</v>
      </c>
      <c r="AQ13" s="140">
        <v>1</v>
      </c>
      <c r="AR13" s="139">
        <v>1</v>
      </c>
      <c r="AS13" s="139">
        <v>1</v>
      </c>
      <c r="AT13" s="139">
        <v>1</v>
      </c>
      <c r="AU13" s="139">
        <v>1</v>
      </c>
      <c r="AV13" s="139">
        <v>1</v>
      </c>
      <c r="AW13" s="139">
        <v>1</v>
      </c>
      <c r="AX13" s="139">
        <v>0</v>
      </c>
      <c r="AY13" s="139">
        <v>1</v>
      </c>
      <c r="AZ13" s="139">
        <v>0</v>
      </c>
      <c r="BA13" s="139">
        <v>0</v>
      </c>
      <c r="BB13" s="139">
        <v>1</v>
      </c>
      <c r="BC13" s="139">
        <v>1</v>
      </c>
      <c r="BD13" s="139">
        <v>1</v>
      </c>
      <c r="BE13" s="139">
        <v>1</v>
      </c>
      <c r="BF13" s="139">
        <v>0</v>
      </c>
      <c r="BG13" s="139">
        <v>1</v>
      </c>
      <c r="BH13" s="139">
        <v>0</v>
      </c>
      <c r="BI13" s="139">
        <v>1</v>
      </c>
      <c r="BJ13" s="139">
        <v>1</v>
      </c>
      <c r="BK13" s="139">
        <v>0</v>
      </c>
      <c r="BL13" s="139">
        <v>0</v>
      </c>
      <c r="BM13" s="139">
        <v>1</v>
      </c>
      <c r="BN13" s="139">
        <v>0</v>
      </c>
      <c r="BO13" s="139">
        <v>0</v>
      </c>
      <c r="BP13" s="139">
        <v>1</v>
      </c>
      <c r="BQ13" s="139">
        <v>1</v>
      </c>
      <c r="BR13" s="139">
        <v>1</v>
      </c>
      <c r="BS13" s="139">
        <v>1</v>
      </c>
      <c r="BT13" s="139">
        <v>0</v>
      </c>
      <c r="BU13" s="139">
        <v>0</v>
      </c>
      <c r="BV13" s="139">
        <v>1</v>
      </c>
      <c r="BW13" s="139">
        <v>1</v>
      </c>
      <c r="BX13" s="139">
        <v>0</v>
      </c>
      <c r="BY13" s="139">
        <v>1</v>
      </c>
      <c r="BZ13" s="139">
        <v>1</v>
      </c>
      <c r="CA13" s="139">
        <v>0</v>
      </c>
      <c r="CB13" s="139">
        <v>1</v>
      </c>
      <c r="CC13" s="139">
        <v>1</v>
      </c>
      <c r="CD13" s="139">
        <v>0</v>
      </c>
      <c r="CE13" s="140">
        <v>0</v>
      </c>
      <c r="CF13" s="139">
        <v>1</v>
      </c>
      <c r="CG13" s="139">
        <v>0</v>
      </c>
      <c r="CH13" s="139">
        <v>1</v>
      </c>
      <c r="CI13" s="139">
        <v>1</v>
      </c>
      <c r="CJ13" s="139">
        <v>1</v>
      </c>
      <c r="CK13" s="139">
        <v>0</v>
      </c>
      <c r="CL13" s="139">
        <v>0</v>
      </c>
      <c r="CM13" s="139">
        <v>0</v>
      </c>
      <c r="CN13" s="139">
        <v>1</v>
      </c>
      <c r="CO13" s="139">
        <v>1</v>
      </c>
      <c r="CP13" s="139">
        <v>0</v>
      </c>
      <c r="CQ13" s="139">
        <v>0</v>
      </c>
      <c r="CR13" s="140">
        <v>0</v>
      </c>
      <c r="CS13" s="139">
        <v>0</v>
      </c>
      <c r="CT13" s="139">
        <v>0</v>
      </c>
      <c r="CU13" s="139">
        <v>1</v>
      </c>
      <c r="CV13" s="139">
        <v>1</v>
      </c>
      <c r="CW13" s="139">
        <v>1</v>
      </c>
      <c r="CX13" s="139">
        <v>0</v>
      </c>
      <c r="CY13" s="139">
        <v>1</v>
      </c>
      <c r="CZ13" s="139">
        <v>1</v>
      </c>
      <c r="DA13" s="139">
        <v>0</v>
      </c>
      <c r="DB13" s="139">
        <v>0</v>
      </c>
      <c r="DC13" s="139">
        <v>0</v>
      </c>
      <c r="DD13" s="139">
        <v>0</v>
      </c>
      <c r="DE13" s="139">
        <v>0</v>
      </c>
      <c r="DF13" s="139">
        <v>0</v>
      </c>
      <c r="DG13" s="139">
        <v>0</v>
      </c>
      <c r="DH13" s="139">
        <v>0</v>
      </c>
      <c r="DI13" s="139">
        <v>0</v>
      </c>
      <c r="DJ13" s="139">
        <v>1</v>
      </c>
      <c r="DK13" s="139">
        <v>0</v>
      </c>
      <c r="DL13" s="139">
        <v>0</v>
      </c>
      <c r="DM13" s="139">
        <v>0</v>
      </c>
      <c r="DN13" s="139">
        <v>0</v>
      </c>
      <c r="DO13" s="139">
        <v>1</v>
      </c>
      <c r="DP13" s="139">
        <v>1</v>
      </c>
      <c r="DQ13" s="139">
        <v>0</v>
      </c>
      <c r="DR13" s="139">
        <v>1</v>
      </c>
      <c r="DS13" s="139">
        <v>0</v>
      </c>
      <c r="DT13" s="139">
        <v>1</v>
      </c>
      <c r="DU13" s="139">
        <v>0</v>
      </c>
      <c r="DV13" s="139">
        <v>0</v>
      </c>
      <c r="DW13" s="140">
        <v>0</v>
      </c>
      <c r="DX13" s="139">
        <v>0</v>
      </c>
      <c r="DY13" s="139">
        <v>0</v>
      </c>
      <c r="DZ13" s="139">
        <v>0</v>
      </c>
      <c r="EA13" s="139">
        <v>0</v>
      </c>
      <c r="EB13" s="139">
        <v>0</v>
      </c>
      <c r="EC13" s="139">
        <v>0</v>
      </c>
      <c r="ED13" s="139">
        <v>0</v>
      </c>
      <c r="EE13" s="139">
        <v>0</v>
      </c>
      <c r="EF13" s="139">
        <v>0</v>
      </c>
      <c r="EG13" s="139">
        <v>0</v>
      </c>
      <c r="EH13" s="139">
        <v>0</v>
      </c>
      <c r="EI13" s="139">
        <v>0</v>
      </c>
      <c r="EJ13" s="139">
        <v>0</v>
      </c>
      <c r="EK13" s="139">
        <v>0</v>
      </c>
      <c r="EL13" s="139">
        <v>0</v>
      </c>
      <c r="EM13" s="140">
        <v>0</v>
      </c>
      <c r="EN13" s="139">
        <v>15</v>
      </c>
      <c r="EO13" s="139">
        <v>17</v>
      </c>
      <c r="EP13" s="139">
        <v>2</v>
      </c>
      <c r="EQ13" s="139">
        <v>7</v>
      </c>
      <c r="ER13" s="139">
        <v>0</v>
      </c>
      <c r="ES13" s="140">
        <v>41</v>
      </c>
      <c r="ET13" s="139">
        <v>68.181816101074219</v>
      </c>
      <c r="EU13" s="139">
        <v>65.384613037109375</v>
      </c>
      <c r="EV13" s="139">
        <v>25</v>
      </c>
      <c r="EW13" s="139">
        <v>50</v>
      </c>
      <c r="EX13" s="139">
        <v>0</v>
      </c>
      <c r="EY13" s="140">
        <v>52.564102172851562</v>
      </c>
    </row>
    <row r="14" spans="1:155" x14ac:dyDescent="0.2">
      <c r="A14" s="137" t="s">
        <v>71</v>
      </c>
      <c r="B14" s="138" t="s">
        <v>70</v>
      </c>
      <c r="C14" s="139">
        <v>1</v>
      </c>
      <c r="D14" s="139">
        <v>1</v>
      </c>
      <c r="E14" s="139">
        <v>1</v>
      </c>
      <c r="F14" s="139">
        <v>1</v>
      </c>
      <c r="G14" s="139">
        <v>1</v>
      </c>
      <c r="H14" s="139">
        <v>0</v>
      </c>
      <c r="I14" s="139">
        <v>1</v>
      </c>
      <c r="J14" s="139">
        <v>1</v>
      </c>
      <c r="K14" s="139">
        <v>1</v>
      </c>
      <c r="L14" s="139">
        <v>1</v>
      </c>
      <c r="M14" s="139">
        <v>1</v>
      </c>
      <c r="N14" s="139">
        <v>1</v>
      </c>
      <c r="O14" s="139">
        <v>0</v>
      </c>
      <c r="P14" s="139">
        <v>0</v>
      </c>
      <c r="Q14" s="139">
        <v>1</v>
      </c>
      <c r="R14" s="139">
        <v>0</v>
      </c>
      <c r="S14" s="139">
        <v>1</v>
      </c>
      <c r="T14" s="139">
        <v>1</v>
      </c>
      <c r="U14" s="139">
        <v>1</v>
      </c>
      <c r="V14" s="139">
        <v>0</v>
      </c>
      <c r="W14" s="139">
        <v>0</v>
      </c>
      <c r="X14" s="139">
        <v>1</v>
      </c>
      <c r="Y14" s="139">
        <v>0</v>
      </c>
      <c r="Z14" s="139">
        <v>1</v>
      </c>
      <c r="AA14" s="139">
        <v>0</v>
      </c>
      <c r="AB14" s="139">
        <v>0</v>
      </c>
      <c r="AC14" s="139">
        <v>1</v>
      </c>
      <c r="AD14" s="139">
        <v>1</v>
      </c>
      <c r="AE14" s="139">
        <v>1</v>
      </c>
      <c r="AF14" s="139">
        <v>-1</v>
      </c>
      <c r="AG14" s="139">
        <v>-1</v>
      </c>
      <c r="AH14" s="139">
        <v>1</v>
      </c>
      <c r="AI14" s="139">
        <v>1</v>
      </c>
      <c r="AJ14" s="139">
        <v>1</v>
      </c>
      <c r="AK14" s="139">
        <v>0</v>
      </c>
      <c r="AL14" s="139">
        <v>1</v>
      </c>
      <c r="AM14" s="139">
        <v>1</v>
      </c>
      <c r="AN14" s="139">
        <v>1</v>
      </c>
      <c r="AO14" s="139">
        <v>1</v>
      </c>
      <c r="AP14" s="139">
        <v>1</v>
      </c>
      <c r="AQ14" s="140">
        <v>1</v>
      </c>
      <c r="AR14" s="139">
        <v>1</v>
      </c>
      <c r="AS14" s="139">
        <v>1</v>
      </c>
      <c r="AT14" s="139">
        <v>0</v>
      </c>
      <c r="AU14" s="139">
        <v>1</v>
      </c>
      <c r="AV14" s="139">
        <v>1</v>
      </c>
      <c r="AW14" s="139">
        <v>1</v>
      </c>
      <c r="AX14" s="139">
        <v>0</v>
      </c>
      <c r="AY14" s="139">
        <v>1</v>
      </c>
      <c r="AZ14" s="139">
        <v>0</v>
      </c>
      <c r="BA14" s="139">
        <v>0</v>
      </c>
      <c r="BB14" s="139">
        <v>0</v>
      </c>
      <c r="BC14" s="139">
        <v>1</v>
      </c>
      <c r="BD14" s="139">
        <v>1</v>
      </c>
      <c r="BE14" s="139">
        <v>1</v>
      </c>
      <c r="BF14" s="139">
        <v>0</v>
      </c>
      <c r="BG14" s="139">
        <v>0</v>
      </c>
      <c r="BH14" s="139">
        <v>0</v>
      </c>
      <c r="BI14" s="139">
        <v>1</v>
      </c>
      <c r="BJ14" s="139">
        <v>1</v>
      </c>
      <c r="BK14" s="139">
        <v>0</v>
      </c>
      <c r="BL14" s="139">
        <v>0</v>
      </c>
      <c r="BM14" s="139">
        <v>1</v>
      </c>
      <c r="BN14" s="139">
        <v>0</v>
      </c>
      <c r="BO14" s="139">
        <v>0</v>
      </c>
      <c r="BP14" s="139">
        <v>0</v>
      </c>
      <c r="BQ14" s="139">
        <v>1</v>
      </c>
      <c r="BR14" s="139">
        <v>1</v>
      </c>
      <c r="BS14" s="139">
        <v>1</v>
      </c>
      <c r="BT14" s="139">
        <v>1</v>
      </c>
      <c r="BU14" s="139">
        <v>1</v>
      </c>
      <c r="BV14" s="139">
        <v>0</v>
      </c>
      <c r="BW14" s="139">
        <v>1</v>
      </c>
      <c r="BX14" s="139">
        <v>0</v>
      </c>
      <c r="BY14" s="139">
        <v>0</v>
      </c>
      <c r="BZ14" s="139">
        <v>1</v>
      </c>
      <c r="CA14" s="139">
        <v>0</v>
      </c>
      <c r="CB14" s="139">
        <v>1</v>
      </c>
      <c r="CC14" s="139">
        <v>1</v>
      </c>
      <c r="CD14" s="139">
        <v>0</v>
      </c>
      <c r="CE14" s="140">
        <v>-1</v>
      </c>
      <c r="CF14" s="139">
        <v>1</v>
      </c>
      <c r="CG14" s="139">
        <v>0</v>
      </c>
      <c r="CH14" s="139">
        <v>1</v>
      </c>
      <c r="CI14" s="139">
        <v>1</v>
      </c>
      <c r="CJ14" s="139">
        <v>0</v>
      </c>
      <c r="CK14" s="139">
        <v>0</v>
      </c>
      <c r="CL14" s="139">
        <v>0</v>
      </c>
      <c r="CM14" s="139">
        <v>0</v>
      </c>
      <c r="CN14" s="139">
        <v>1</v>
      </c>
      <c r="CO14" s="139">
        <v>1</v>
      </c>
      <c r="CP14" s="139">
        <v>1</v>
      </c>
      <c r="CQ14" s="139">
        <v>1</v>
      </c>
      <c r="CR14" s="140">
        <v>1</v>
      </c>
      <c r="CS14" s="139">
        <v>0</v>
      </c>
      <c r="CT14" s="139">
        <v>0</v>
      </c>
      <c r="CU14" s="139">
        <v>1</v>
      </c>
      <c r="CV14" s="139">
        <v>1</v>
      </c>
      <c r="CW14" s="139">
        <v>1</v>
      </c>
      <c r="CX14" s="139">
        <v>0</v>
      </c>
      <c r="CY14" s="139">
        <v>0</v>
      </c>
      <c r="CZ14" s="139">
        <v>0</v>
      </c>
      <c r="DA14" s="139">
        <v>0</v>
      </c>
      <c r="DB14" s="139">
        <v>0</v>
      </c>
      <c r="DC14" s="139">
        <v>0</v>
      </c>
      <c r="DD14" s="139">
        <v>1</v>
      </c>
      <c r="DE14" s="139">
        <v>1</v>
      </c>
      <c r="DF14" s="139">
        <v>0</v>
      </c>
      <c r="DG14" s="139">
        <v>-1</v>
      </c>
      <c r="DH14" s="139">
        <v>0</v>
      </c>
      <c r="DI14" s="139">
        <v>0</v>
      </c>
      <c r="DJ14" s="139">
        <v>1</v>
      </c>
      <c r="DK14" s="139">
        <v>-1</v>
      </c>
      <c r="DL14" s="139">
        <v>1</v>
      </c>
      <c r="DM14" s="139">
        <v>0</v>
      </c>
      <c r="DN14" s="139">
        <v>0</v>
      </c>
      <c r="DO14" s="139">
        <v>1</v>
      </c>
      <c r="DP14" s="139">
        <v>1</v>
      </c>
      <c r="DQ14" s="139">
        <v>0</v>
      </c>
      <c r="DR14" s="139">
        <v>1</v>
      </c>
      <c r="DS14" s="139">
        <v>0</v>
      </c>
      <c r="DT14" s="139">
        <v>1</v>
      </c>
      <c r="DU14" s="139">
        <v>0</v>
      </c>
      <c r="DV14" s="139">
        <v>0</v>
      </c>
      <c r="DW14" s="140">
        <v>0</v>
      </c>
      <c r="DX14" s="139">
        <v>0</v>
      </c>
      <c r="DY14" s="139">
        <v>0</v>
      </c>
      <c r="DZ14" s="139">
        <v>0</v>
      </c>
      <c r="EA14" s="139">
        <v>0</v>
      </c>
      <c r="EB14" s="139">
        <v>0</v>
      </c>
      <c r="EC14" s="139">
        <v>0</v>
      </c>
      <c r="ED14" s="139">
        <v>0</v>
      </c>
      <c r="EE14" s="139">
        <v>0</v>
      </c>
      <c r="EF14" s="139">
        <v>0</v>
      </c>
      <c r="EG14" s="139">
        <v>0</v>
      </c>
      <c r="EH14" s="139">
        <v>0</v>
      </c>
      <c r="EI14" s="139">
        <v>0</v>
      </c>
      <c r="EJ14" s="139">
        <v>0</v>
      </c>
      <c r="EK14" s="139">
        <v>0</v>
      </c>
      <c r="EL14" s="139">
        <v>0</v>
      </c>
      <c r="EM14" s="140">
        <v>0</v>
      </c>
      <c r="EN14" s="139">
        <v>17</v>
      </c>
      <c r="EO14" s="139">
        <v>13</v>
      </c>
      <c r="EP14" s="139">
        <v>5</v>
      </c>
      <c r="EQ14" s="139">
        <v>8</v>
      </c>
      <c r="ER14" s="139">
        <v>0</v>
      </c>
      <c r="ES14" s="140">
        <v>43</v>
      </c>
      <c r="ET14" s="139">
        <v>77.272727966308594</v>
      </c>
      <c r="EU14" s="139">
        <v>50</v>
      </c>
      <c r="EV14" s="139">
        <v>62.5</v>
      </c>
      <c r="EW14" s="139">
        <v>57.142856597900391</v>
      </c>
      <c r="EX14" s="139">
        <v>0</v>
      </c>
      <c r="EY14" s="140">
        <v>55.128204345703125</v>
      </c>
    </row>
    <row r="15" spans="1:155" x14ac:dyDescent="0.2">
      <c r="A15" s="137" t="s">
        <v>56</v>
      </c>
      <c r="B15" s="138" t="s">
        <v>72</v>
      </c>
      <c r="C15" s="139">
        <v>1</v>
      </c>
      <c r="D15" s="139">
        <v>0</v>
      </c>
      <c r="E15" s="139">
        <v>0</v>
      </c>
      <c r="F15" s="139">
        <v>1</v>
      </c>
      <c r="G15" s="139">
        <v>1</v>
      </c>
      <c r="H15" s="139">
        <v>0</v>
      </c>
      <c r="I15" s="139">
        <v>1</v>
      </c>
      <c r="J15" s="139">
        <v>0</v>
      </c>
      <c r="K15" s="139">
        <v>1</v>
      </c>
      <c r="L15" s="139">
        <v>1</v>
      </c>
      <c r="M15" s="139">
        <v>1</v>
      </c>
      <c r="N15" s="139">
        <v>1</v>
      </c>
      <c r="O15" s="139">
        <v>0</v>
      </c>
      <c r="P15" s="139">
        <v>0</v>
      </c>
      <c r="Q15" s="139">
        <v>1</v>
      </c>
      <c r="R15" s="139">
        <v>-1</v>
      </c>
      <c r="S15" s="139">
        <v>0</v>
      </c>
      <c r="T15" s="139">
        <v>1</v>
      </c>
      <c r="U15" s="139">
        <v>1</v>
      </c>
      <c r="V15" s="139">
        <v>-1</v>
      </c>
      <c r="W15" s="139">
        <v>0</v>
      </c>
      <c r="X15" s="139">
        <v>0</v>
      </c>
      <c r="Y15" s="139">
        <v>0</v>
      </c>
      <c r="Z15" s="139">
        <v>1</v>
      </c>
      <c r="AA15" s="139">
        <v>0</v>
      </c>
      <c r="AB15" s="139">
        <v>0</v>
      </c>
      <c r="AC15" s="139">
        <v>0</v>
      </c>
      <c r="AD15" s="139">
        <v>0</v>
      </c>
      <c r="AE15" s="139">
        <v>0</v>
      </c>
      <c r="AF15" s="139">
        <v>-1</v>
      </c>
      <c r="AG15" s="139">
        <v>-1</v>
      </c>
      <c r="AH15" s="139">
        <v>1</v>
      </c>
      <c r="AI15" s="139">
        <v>0</v>
      </c>
      <c r="AJ15" s="139">
        <v>1</v>
      </c>
      <c r="AK15" s="139">
        <v>0</v>
      </c>
      <c r="AL15" s="139">
        <v>0</v>
      </c>
      <c r="AM15" s="139">
        <v>0</v>
      </c>
      <c r="AN15" s="139">
        <v>0</v>
      </c>
      <c r="AO15" s="139">
        <v>0</v>
      </c>
      <c r="AP15" s="139">
        <v>0</v>
      </c>
      <c r="AQ15" s="140">
        <v>0</v>
      </c>
      <c r="AR15" s="139">
        <v>1</v>
      </c>
      <c r="AS15" s="139">
        <v>1</v>
      </c>
      <c r="AT15" s="139">
        <v>1</v>
      </c>
      <c r="AU15" s="139">
        <v>1</v>
      </c>
      <c r="AV15" s="139">
        <v>1</v>
      </c>
      <c r="AW15" s="139">
        <v>1</v>
      </c>
      <c r="AX15" s="139">
        <v>1</v>
      </c>
      <c r="AY15" s="139">
        <v>1</v>
      </c>
      <c r="AZ15" s="139">
        <v>1</v>
      </c>
      <c r="BA15" s="139">
        <v>1</v>
      </c>
      <c r="BB15" s="139">
        <v>0</v>
      </c>
      <c r="BC15" s="139">
        <v>1</v>
      </c>
      <c r="BD15" s="139">
        <v>1</v>
      </c>
      <c r="BE15" s="139">
        <v>1</v>
      </c>
      <c r="BF15" s="139">
        <v>0</v>
      </c>
      <c r="BG15" s="139">
        <v>1</v>
      </c>
      <c r="BH15" s="139">
        <v>1</v>
      </c>
      <c r="BI15" s="139">
        <v>0</v>
      </c>
      <c r="BJ15" s="139">
        <v>1</v>
      </c>
      <c r="BK15" s="139">
        <v>1</v>
      </c>
      <c r="BL15" s="139">
        <v>0</v>
      </c>
      <c r="BM15" s="139">
        <v>0</v>
      </c>
      <c r="BN15" s="139">
        <v>1</v>
      </c>
      <c r="BO15" s="139">
        <v>-1</v>
      </c>
      <c r="BP15" s="139">
        <v>1</v>
      </c>
      <c r="BQ15" s="139">
        <v>1</v>
      </c>
      <c r="BR15" s="139">
        <v>1</v>
      </c>
      <c r="BS15" s="139">
        <v>1</v>
      </c>
      <c r="BT15" s="139">
        <v>0</v>
      </c>
      <c r="BU15" s="139">
        <v>0</v>
      </c>
      <c r="BV15" s="139">
        <v>0</v>
      </c>
      <c r="BW15" s="139">
        <v>1</v>
      </c>
      <c r="BX15" s="139">
        <v>1</v>
      </c>
      <c r="BY15" s="139">
        <v>1</v>
      </c>
      <c r="BZ15" s="139">
        <v>1</v>
      </c>
      <c r="CA15" s="139">
        <v>-1</v>
      </c>
      <c r="CB15" s="139">
        <v>1</v>
      </c>
      <c r="CC15" s="139">
        <v>1</v>
      </c>
      <c r="CD15" s="139">
        <v>0</v>
      </c>
      <c r="CE15" s="140">
        <v>-1</v>
      </c>
      <c r="CF15" s="139">
        <v>1</v>
      </c>
      <c r="CG15" s="139">
        <v>0</v>
      </c>
      <c r="CH15" s="139">
        <v>1</v>
      </c>
      <c r="CI15" s="139">
        <v>0</v>
      </c>
      <c r="CJ15" s="139">
        <v>1</v>
      </c>
      <c r="CK15" s="139">
        <v>0</v>
      </c>
      <c r="CL15" s="139">
        <v>0</v>
      </c>
      <c r="CM15" s="139">
        <v>0</v>
      </c>
      <c r="CN15" s="139">
        <v>1</v>
      </c>
      <c r="CO15" s="139">
        <v>1</v>
      </c>
      <c r="CP15" s="139">
        <v>1</v>
      </c>
      <c r="CQ15" s="139">
        <v>0</v>
      </c>
      <c r="CR15" s="140">
        <v>1</v>
      </c>
      <c r="CS15" s="139">
        <v>1</v>
      </c>
      <c r="CT15" s="139">
        <v>0</v>
      </c>
      <c r="CU15" s="139">
        <v>1</v>
      </c>
      <c r="CV15" s="139">
        <v>1</v>
      </c>
      <c r="CW15" s="139">
        <v>1</v>
      </c>
      <c r="CX15" s="139">
        <v>0</v>
      </c>
      <c r="CY15" s="139">
        <v>0</v>
      </c>
      <c r="CZ15" s="139">
        <v>1</v>
      </c>
      <c r="DA15" s="139">
        <v>-1</v>
      </c>
      <c r="DB15" s="139">
        <v>1</v>
      </c>
      <c r="DC15" s="139">
        <v>1</v>
      </c>
      <c r="DD15" s="139">
        <v>1</v>
      </c>
      <c r="DE15" s="139">
        <v>0</v>
      </c>
      <c r="DF15" s="139">
        <v>1</v>
      </c>
      <c r="DG15" s="139">
        <v>0</v>
      </c>
      <c r="DH15" s="139">
        <v>0</v>
      </c>
      <c r="DI15" s="139">
        <v>0</v>
      </c>
      <c r="DJ15" s="139">
        <v>1</v>
      </c>
      <c r="DK15" s="139">
        <v>0</v>
      </c>
      <c r="DL15" s="139">
        <v>0</v>
      </c>
      <c r="DM15" s="139">
        <v>0</v>
      </c>
      <c r="DN15" s="139">
        <v>0</v>
      </c>
      <c r="DO15" s="139">
        <v>1</v>
      </c>
      <c r="DP15" s="139">
        <v>1</v>
      </c>
      <c r="DQ15" s="139">
        <v>-1</v>
      </c>
      <c r="DR15" s="139">
        <v>1</v>
      </c>
      <c r="DS15" s="139">
        <v>-1</v>
      </c>
      <c r="DT15" s="139">
        <v>1</v>
      </c>
      <c r="DU15" s="139">
        <v>1</v>
      </c>
      <c r="DV15" s="139">
        <v>-1</v>
      </c>
      <c r="DW15" s="140">
        <v>0</v>
      </c>
      <c r="DX15" s="139">
        <v>0</v>
      </c>
      <c r="DY15" s="139">
        <v>0</v>
      </c>
      <c r="DZ15" s="139">
        <v>0</v>
      </c>
      <c r="EA15" s="139">
        <v>0</v>
      </c>
      <c r="EB15" s="139">
        <v>0</v>
      </c>
      <c r="EC15" s="139">
        <v>0</v>
      </c>
      <c r="ED15" s="139">
        <v>0</v>
      </c>
      <c r="EE15" s="139">
        <v>0</v>
      </c>
      <c r="EF15" s="139">
        <v>0</v>
      </c>
      <c r="EG15" s="139">
        <v>0</v>
      </c>
      <c r="EH15" s="139">
        <v>0</v>
      </c>
      <c r="EI15" s="139">
        <v>0</v>
      </c>
      <c r="EJ15" s="139">
        <v>0</v>
      </c>
      <c r="EK15" s="139">
        <v>0</v>
      </c>
      <c r="EL15" s="139">
        <v>0</v>
      </c>
      <c r="EM15" s="140">
        <v>0</v>
      </c>
      <c r="EN15" s="139">
        <v>9</v>
      </c>
      <c r="EO15" s="139">
        <v>18</v>
      </c>
      <c r="EP15" s="139">
        <v>4</v>
      </c>
      <c r="EQ15" s="139">
        <v>7</v>
      </c>
      <c r="ER15" s="139">
        <v>0</v>
      </c>
      <c r="ES15" s="140">
        <v>38</v>
      </c>
      <c r="ET15" s="139">
        <v>40.909091949462891</v>
      </c>
      <c r="EU15" s="139">
        <v>69.230766296386719</v>
      </c>
      <c r="EV15" s="139">
        <v>50</v>
      </c>
      <c r="EW15" s="139">
        <v>50</v>
      </c>
      <c r="EX15" s="139">
        <v>0</v>
      </c>
      <c r="EY15" s="140">
        <v>48.717948913574219</v>
      </c>
    </row>
    <row r="16" spans="1:155" x14ac:dyDescent="0.2">
      <c r="A16" s="137" t="s">
        <v>63</v>
      </c>
      <c r="B16" s="138" t="s">
        <v>73</v>
      </c>
      <c r="C16" s="139">
        <v>1</v>
      </c>
      <c r="D16" s="139">
        <v>0</v>
      </c>
      <c r="E16" s="139">
        <v>0</v>
      </c>
      <c r="F16" s="139">
        <v>0</v>
      </c>
      <c r="G16" s="139">
        <v>0</v>
      </c>
      <c r="H16" s="139">
        <v>0</v>
      </c>
      <c r="I16" s="139">
        <v>0</v>
      </c>
      <c r="J16" s="139">
        <v>0</v>
      </c>
      <c r="K16" s="139">
        <v>1</v>
      </c>
      <c r="L16" s="139">
        <v>1</v>
      </c>
      <c r="M16" s="139">
        <v>1</v>
      </c>
      <c r="N16" s="139">
        <v>0</v>
      </c>
      <c r="O16" s="139">
        <v>0</v>
      </c>
      <c r="P16" s="139">
        <v>-1</v>
      </c>
      <c r="Q16" s="139">
        <v>1</v>
      </c>
      <c r="R16" s="139">
        <v>0</v>
      </c>
      <c r="S16" s="139">
        <v>0</v>
      </c>
      <c r="T16" s="139">
        <v>1</v>
      </c>
      <c r="U16" s="139">
        <v>1</v>
      </c>
      <c r="V16" s="139">
        <v>0</v>
      </c>
      <c r="W16" s="139">
        <v>-1</v>
      </c>
      <c r="X16" s="139">
        <v>0</v>
      </c>
      <c r="Y16" s="139">
        <v>0</v>
      </c>
      <c r="Z16" s="139">
        <v>1</v>
      </c>
      <c r="AA16" s="139">
        <v>1</v>
      </c>
      <c r="AB16" s="139">
        <v>0</v>
      </c>
      <c r="AC16" s="139">
        <v>1</v>
      </c>
      <c r="AD16" s="139">
        <v>1</v>
      </c>
      <c r="AE16" s="139">
        <v>0</v>
      </c>
      <c r="AF16" s="139">
        <v>0</v>
      </c>
      <c r="AG16" s="139">
        <v>0</v>
      </c>
      <c r="AH16" s="139">
        <v>1</v>
      </c>
      <c r="AI16" s="139">
        <v>0</v>
      </c>
      <c r="AJ16" s="139">
        <v>1</v>
      </c>
      <c r="AK16" s="139">
        <v>0</v>
      </c>
      <c r="AL16" s="139">
        <v>0</v>
      </c>
      <c r="AM16" s="139">
        <v>0</v>
      </c>
      <c r="AN16" s="139">
        <v>0</v>
      </c>
      <c r="AO16" s="139">
        <v>0</v>
      </c>
      <c r="AP16" s="139">
        <v>1</v>
      </c>
      <c r="AQ16" s="140">
        <v>0</v>
      </c>
      <c r="AR16" s="139">
        <v>1</v>
      </c>
      <c r="AS16" s="139">
        <v>1</v>
      </c>
      <c r="AT16" s="139">
        <v>1</v>
      </c>
      <c r="AU16" s="139">
        <v>1</v>
      </c>
      <c r="AV16" s="139">
        <v>1</v>
      </c>
      <c r="AW16" s="139">
        <v>1</v>
      </c>
      <c r="AX16" s="139">
        <v>0</v>
      </c>
      <c r="AY16" s="139">
        <v>1</v>
      </c>
      <c r="AZ16" s="139">
        <v>1</v>
      </c>
      <c r="BA16" s="139">
        <v>1</v>
      </c>
      <c r="BB16" s="139">
        <v>0</v>
      </c>
      <c r="BC16" s="139">
        <v>1</v>
      </c>
      <c r="BD16" s="139">
        <v>0</v>
      </c>
      <c r="BE16" s="139">
        <v>0</v>
      </c>
      <c r="BF16" s="139">
        <v>0</v>
      </c>
      <c r="BG16" s="139">
        <v>0</v>
      </c>
      <c r="BH16" s="139">
        <v>0</v>
      </c>
      <c r="BI16" s="139">
        <v>1</v>
      </c>
      <c r="BJ16" s="139">
        <v>1</v>
      </c>
      <c r="BK16" s="139">
        <v>0</v>
      </c>
      <c r="BL16" s="139">
        <v>0</v>
      </c>
      <c r="BM16" s="139">
        <v>0</v>
      </c>
      <c r="BN16" s="139">
        <v>1</v>
      </c>
      <c r="BO16" s="139">
        <v>0</v>
      </c>
      <c r="BP16" s="139">
        <v>0</v>
      </c>
      <c r="BQ16" s="139">
        <v>1</v>
      </c>
      <c r="BR16" s="139">
        <v>1</v>
      </c>
      <c r="BS16" s="139">
        <v>1</v>
      </c>
      <c r="BT16" s="139">
        <v>0</v>
      </c>
      <c r="BU16" s="139">
        <v>0</v>
      </c>
      <c r="BV16" s="139">
        <v>0</v>
      </c>
      <c r="BW16" s="139">
        <v>0</v>
      </c>
      <c r="BX16" s="139">
        <v>0</v>
      </c>
      <c r="BY16" s="139">
        <v>0</v>
      </c>
      <c r="BZ16" s="139">
        <v>1</v>
      </c>
      <c r="CA16" s="139">
        <v>0</v>
      </c>
      <c r="CB16" s="139">
        <v>1</v>
      </c>
      <c r="CC16" s="139">
        <v>1</v>
      </c>
      <c r="CD16" s="139">
        <v>0</v>
      </c>
      <c r="CE16" s="140">
        <v>0</v>
      </c>
      <c r="CF16" s="139">
        <v>1</v>
      </c>
      <c r="CG16" s="139">
        <v>0</v>
      </c>
      <c r="CH16" s="139">
        <v>1</v>
      </c>
      <c r="CI16" s="139">
        <v>1</v>
      </c>
      <c r="CJ16" s="139">
        <v>1</v>
      </c>
      <c r="CK16" s="139">
        <v>1</v>
      </c>
      <c r="CL16" s="139">
        <v>0</v>
      </c>
      <c r="CM16" s="139">
        <v>0</v>
      </c>
      <c r="CN16" s="139">
        <v>1</v>
      </c>
      <c r="CO16" s="139">
        <v>0</v>
      </c>
      <c r="CP16" s="139">
        <v>1</v>
      </c>
      <c r="CQ16" s="139">
        <v>0</v>
      </c>
      <c r="CR16" s="140">
        <v>1</v>
      </c>
      <c r="CS16" s="139">
        <v>0</v>
      </c>
      <c r="CT16" s="139">
        <v>0</v>
      </c>
      <c r="CU16" s="139">
        <v>1</v>
      </c>
      <c r="CV16" s="139">
        <v>0</v>
      </c>
      <c r="CW16" s="139">
        <v>0</v>
      </c>
      <c r="CX16" s="139">
        <v>0</v>
      </c>
      <c r="CY16" s="139">
        <v>1</v>
      </c>
      <c r="CZ16" s="139">
        <v>0</v>
      </c>
      <c r="DA16" s="139">
        <v>0</v>
      </c>
      <c r="DB16" s="139">
        <v>0</v>
      </c>
      <c r="DC16" s="139">
        <v>0</v>
      </c>
      <c r="DD16" s="139">
        <v>0</v>
      </c>
      <c r="DE16" s="139">
        <v>1</v>
      </c>
      <c r="DF16" s="139">
        <v>1</v>
      </c>
      <c r="DG16" s="139">
        <v>0</v>
      </c>
      <c r="DH16" s="139">
        <v>0</v>
      </c>
      <c r="DI16" s="139">
        <v>0</v>
      </c>
      <c r="DJ16" s="139">
        <v>1</v>
      </c>
      <c r="DK16" s="139">
        <v>-1</v>
      </c>
      <c r="DL16" s="139">
        <v>1</v>
      </c>
      <c r="DM16" s="139">
        <v>0</v>
      </c>
      <c r="DN16" s="139">
        <v>0</v>
      </c>
      <c r="DO16" s="139">
        <v>1</v>
      </c>
      <c r="DP16" s="139">
        <v>0</v>
      </c>
      <c r="DQ16" s="139">
        <v>-1</v>
      </c>
      <c r="DR16" s="139">
        <v>1</v>
      </c>
      <c r="DS16" s="139">
        <v>0</v>
      </c>
      <c r="DT16" s="139">
        <v>1</v>
      </c>
      <c r="DU16" s="139">
        <v>0</v>
      </c>
      <c r="DV16" s="139">
        <v>0</v>
      </c>
      <c r="DW16" s="140">
        <v>0</v>
      </c>
      <c r="DX16" s="139">
        <v>0</v>
      </c>
      <c r="DY16" s="139">
        <v>0</v>
      </c>
      <c r="DZ16" s="139">
        <v>0</v>
      </c>
      <c r="EA16" s="139">
        <v>0</v>
      </c>
      <c r="EB16" s="139">
        <v>0</v>
      </c>
      <c r="EC16" s="139">
        <v>0</v>
      </c>
      <c r="ED16" s="139">
        <v>0</v>
      </c>
      <c r="EE16" s="139">
        <v>0</v>
      </c>
      <c r="EF16" s="139">
        <v>0</v>
      </c>
      <c r="EG16" s="139">
        <v>0</v>
      </c>
      <c r="EH16" s="139">
        <v>0</v>
      </c>
      <c r="EI16" s="139">
        <v>0</v>
      </c>
      <c r="EJ16" s="139">
        <v>0</v>
      </c>
      <c r="EK16" s="139">
        <v>0</v>
      </c>
      <c r="EL16" s="139">
        <v>0</v>
      </c>
      <c r="EM16" s="140">
        <v>0</v>
      </c>
      <c r="EN16" s="139">
        <v>8</v>
      </c>
      <c r="EO16" s="139">
        <v>14</v>
      </c>
      <c r="EP16" s="139">
        <v>3</v>
      </c>
      <c r="EQ16" s="139">
        <v>7</v>
      </c>
      <c r="ER16" s="139">
        <v>0</v>
      </c>
      <c r="ES16" s="140">
        <v>32</v>
      </c>
      <c r="ET16" s="139">
        <v>36.363636016845703</v>
      </c>
      <c r="EU16" s="139">
        <v>53.846153259277344</v>
      </c>
      <c r="EV16" s="139">
        <v>37.5</v>
      </c>
      <c r="EW16" s="139">
        <v>50</v>
      </c>
      <c r="EX16" s="139">
        <v>0</v>
      </c>
      <c r="EY16" s="140">
        <v>41.025642395019531</v>
      </c>
    </row>
    <row r="17" spans="1:155" x14ac:dyDescent="0.2">
      <c r="A17" s="137" t="s">
        <v>58</v>
      </c>
      <c r="B17" s="138" t="s">
        <v>74</v>
      </c>
      <c r="C17" s="139">
        <v>1</v>
      </c>
      <c r="D17" s="139">
        <v>1</v>
      </c>
      <c r="E17" s="139">
        <v>0</v>
      </c>
      <c r="F17" s="139">
        <v>1</v>
      </c>
      <c r="G17" s="139">
        <v>0</v>
      </c>
      <c r="H17" s="139">
        <v>0</v>
      </c>
      <c r="I17" s="139">
        <v>0</v>
      </c>
      <c r="J17" s="139">
        <v>0</v>
      </c>
      <c r="K17" s="139">
        <v>1</v>
      </c>
      <c r="L17" s="139">
        <v>0</v>
      </c>
      <c r="M17" s="139">
        <v>1</v>
      </c>
      <c r="N17" s="139">
        <v>1</v>
      </c>
      <c r="O17" s="139">
        <v>1</v>
      </c>
      <c r="P17" s="139">
        <v>0</v>
      </c>
      <c r="Q17" s="139">
        <v>1</v>
      </c>
      <c r="R17" s="139">
        <v>0</v>
      </c>
      <c r="S17" s="139">
        <v>0</v>
      </c>
      <c r="T17" s="139">
        <v>0</v>
      </c>
      <c r="U17" s="139">
        <v>0</v>
      </c>
      <c r="V17" s="139">
        <v>0</v>
      </c>
      <c r="W17" s="139">
        <v>0</v>
      </c>
      <c r="X17" s="139">
        <v>0</v>
      </c>
      <c r="Y17" s="139">
        <v>0</v>
      </c>
      <c r="Z17" s="139">
        <v>1</v>
      </c>
      <c r="AA17" s="139">
        <v>1</v>
      </c>
      <c r="AB17" s="139">
        <v>1</v>
      </c>
      <c r="AC17" s="139">
        <v>0</v>
      </c>
      <c r="AD17" s="139">
        <v>0</v>
      </c>
      <c r="AE17" s="139">
        <v>0</v>
      </c>
      <c r="AF17" s="139">
        <v>0</v>
      </c>
      <c r="AG17" s="139">
        <v>0</v>
      </c>
      <c r="AH17" s="139">
        <v>1</v>
      </c>
      <c r="AI17" s="139">
        <v>1</v>
      </c>
      <c r="AJ17" s="139">
        <v>1</v>
      </c>
      <c r="AK17" s="139">
        <v>0</v>
      </c>
      <c r="AL17" s="139">
        <v>1</v>
      </c>
      <c r="AM17" s="139">
        <v>1</v>
      </c>
      <c r="AN17" s="139">
        <v>1</v>
      </c>
      <c r="AO17" s="139">
        <v>0</v>
      </c>
      <c r="AP17" s="139">
        <v>1</v>
      </c>
      <c r="AQ17" s="140">
        <v>1</v>
      </c>
      <c r="AR17" s="139">
        <v>1</v>
      </c>
      <c r="AS17" s="139">
        <v>1</v>
      </c>
      <c r="AT17" s="139">
        <v>0</v>
      </c>
      <c r="AU17" s="139">
        <v>1</v>
      </c>
      <c r="AV17" s="139">
        <v>0</v>
      </c>
      <c r="AW17" s="139">
        <v>1</v>
      </c>
      <c r="AX17" s="139">
        <v>0</v>
      </c>
      <c r="AY17" s="139">
        <v>1</v>
      </c>
      <c r="AZ17" s="139">
        <v>0</v>
      </c>
      <c r="BA17" s="139">
        <v>0</v>
      </c>
      <c r="BB17" s="139">
        <v>0</v>
      </c>
      <c r="BC17" s="139">
        <v>1</v>
      </c>
      <c r="BD17" s="139">
        <v>1</v>
      </c>
      <c r="BE17" s="139">
        <v>1</v>
      </c>
      <c r="BF17" s="139">
        <v>0</v>
      </c>
      <c r="BG17" s="139">
        <v>0</v>
      </c>
      <c r="BH17" s="139">
        <v>0</v>
      </c>
      <c r="BI17" s="139">
        <v>1</v>
      </c>
      <c r="BJ17" s="139">
        <v>1</v>
      </c>
      <c r="BK17" s="139">
        <v>1</v>
      </c>
      <c r="BL17" s="139">
        <v>0</v>
      </c>
      <c r="BM17" s="139">
        <v>0</v>
      </c>
      <c r="BN17" s="139">
        <v>0</v>
      </c>
      <c r="BO17" s="139">
        <v>0</v>
      </c>
      <c r="BP17" s="139">
        <v>1</v>
      </c>
      <c r="BQ17" s="139">
        <v>1</v>
      </c>
      <c r="BR17" s="139">
        <v>1</v>
      </c>
      <c r="BS17" s="139">
        <v>1</v>
      </c>
      <c r="BT17" s="139">
        <v>0</v>
      </c>
      <c r="BU17" s="139">
        <v>0</v>
      </c>
      <c r="BV17" s="139">
        <v>0</v>
      </c>
      <c r="BW17" s="139">
        <v>0</v>
      </c>
      <c r="BX17" s="139">
        <v>1</v>
      </c>
      <c r="BY17" s="139">
        <v>0</v>
      </c>
      <c r="BZ17" s="139">
        <v>1</v>
      </c>
      <c r="CA17" s="139">
        <v>0</v>
      </c>
      <c r="CB17" s="139">
        <v>1</v>
      </c>
      <c r="CC17" s="139">
        <v>1</v>
      </c>
      <c r="CD17" s="139">
        <v>1</v>
      </c>
      <c r="CE17" s="140">
        <v>0</v>
      </c>
      <c r="CF17" s="139">
        <v>0</v>
      </c>
      <c r="CG17" s="139">
        <v>0</v>
      </c>
      <c r="CH17" s="139">
        <v>0</v>
      </c>
      <c r="CI17" s="139">
        <v>0</v>
      </c>
      <c r="CJ17" s="139">
        <v>1</v>
      </c>
      <c r="CK17" s="139">
        <v>0</v>
      </c>
      <c r="CL17" s="139">
        <v>0</v>
      </c>
      <c r="CM17" s="139">
        <v>0</v>
      </c>
      <c r="CN17" s="139">
        <v>1</v>
      </c>
      <c r="CO17" s="139">
        <v>1</v>
      </c>
      <c r="CP17" s="139">
        <v>0</v>
      </c>
      <c r="CQ17" s="139">
        <v>0</v>
      </c>
      <c r="CR17" s="140">
        <v>1</v>
      </c>
      <c r="CS17" s="139">
        <v>1</v>
      </c>
      <c r="CT17" s="139">
        <v>1</v>
      </c>
      <c r="CU17" s="139">
        <v>1</v>
      </c>
      <c r="CV17" s="139">
        <v>0</v>
      </c>
      <c r="CW17" s="139">
        <v>1</v>
      </c>
      <c r="CX17" s="139">
        <v>0</v>
      </c>
      <c r="CY17" s="139">
        <v>0</v>
      </c>
      <c r="CZ17" s="139">
        <v>1</v>
      </c>
      <c r="DA17" s="139">
        <v>0</v>
      </c>
      <c r="DB17" s="139">
        <v>0</v>
      </c>
      <c r="DC17" s="139">
        <v>0</v>
      </c>
      <c r="DD17" s="139">
        <v>0</v>
      </c>
      <c r="DE17" s="139">
        <v>0</v>
      </c>
      <c r="DF17" s="139">
        <v>0</v>
      </c>
      <c r="DG17" s="139">
        <v>0</v>
      </c>
      <c r="DH17" s="139">
        <v>1</v>
      </c>
      <c r="DI17" s="139">
        <v>0</v>
      </c>
      <c r="DJ17" s="139">
        <v>1</v>
      </c>
      <c r="DK17" s="139">
        <v>-1</v>
      </c>
      <c r="DL17" s="139">
        <v>1</v>
      </c>
      <c r="DM17" s="139">
        <v>0</v>
      </c>
      <c r="DN17" s="139">
        <v>0</v>
      </c>
      <c r="DO17" s="139">
        <v>1</v>
      </c>
      <c r="DP17" s="139">
        <v>0</v>
      </c>
      <c r="DQ17" s="139">
        <v>0</v>
      </c>
      <c r="DR17" s="139">
        <v>1</v>
      </c>
      <c r="DS17" s="139">
        <v>0</v>
      </c>
      <c r="DT17" s="139">
        <v>1</v>
      </c>
      <c r="DU17" s="139">
        <v>0</v>
      </c>
      <c r="DV17" s="139">
        <v>0</v>
      </c>
      <c r="DW17" s="140">
        <v>-1</v>
      </c>
      <c r="DX17" s="139">
        <v>0</v>
      </c>
      <c r="DY17" s="139">
        <v>0</v>
      </c>
      <c r="DZ17" s="139">
        <v>0</v>
      </c>
      <c r="EA17" s="139">
        <v>0</v>
      </c>
      <c r="EB17" s="139">
        <v>0</v>
      </c>
      <c r="EC17" s="139">
        <v>0</v>
      </c>
      <c r="ED17" s="139">
        <v>0</v>
      </c>
      <c r="EE17" s="139">
        <v>0</v>
      </c>
      <c r="EF17" s="139">
        <v>0</v>
      </c>
      <c r="EG17" s="139">
        <v>0</v>
      </c>
      <c r="EH17" s="139">
        <v>0</v>
      </c>
      <c r="EI17" s="139">
        <v>0</v>
      </c>
      <c r="EJ17" s="139">
        <v>0</v>
      </c>
      <c r="EK17" s="139">
        <v>0</v>
      </c>
      <c r="EL17" s="139">
        <v>0</v>
      </c>
      <c r="EM17" s="140">
        <v>0</v>
      </c>
      <c r="EN17" s="139">
        <v>14</v>
      </c>
      <c r="EO17" s="139">
        <v>13</v>
      </c>
      <c r="EP17" s="139">
        <v>3</v>
      </c>
      <c r="EQ17" s="139">
        <v>7</v>
      </c>
      <c r="ER17" s="139">
        <v>0</v>
      </c>
      <c r="ES17" s="140">
        <v>37</v>
      </c>
      <c r="ET17" s="139">
        <v>63.636363983154297</v>
      </c>
      <c r="EU17" s="139">
        <v>50</v>
      </c>
      <c r="EV17" s="139">
        <v>37.5</v>
      </c>
      <c r="EW17" s="139">
        <v>50</v>
      </c>
      <c r="EX17" s="139">
        <v>0</v>
      </c>
      <c r="EY17" s="140">
        <v>47.435897827148438</v>
      </c>
    </row>
    <row r="18" spans="1:155" x14ac:dyDescent="0.2">
      <c r="A18" s="137" t="s">
        <v>58</v>
      </c>
      <c r="B18" s="138" t="s">
        <v>75</v>
      </c>
      <c r="C18" s="139">
        <v>1</v>
      </c>
      <c r="D18" s="139">
        <v>1</v>
      </c>
      <c r="E18" s="139">
        <v>0</v>
      </c>
      <c r="F18" s="139">
        <v>0</v>
      </c>
      <c r="G18" s="139">
        <v>0</v>
      </c>
      <c r="H18" s="139">
        <v>0</v>
      </c>
      <c r="I18" s="139">
        <v>0</v>
      </c>
      <c r="J18" s="139">
        <v>0</v>
      </c>
      <c r="K18" s="139">
        <v>1</v>
      </c>
      <c r="L18" s="139">
        <v>0</v>
      </c>
      <c r="M18" s="139">
        <v>1</v>
      </c>
      <c r="N18" s="139">
        <v>1</v>
      </c>
      <c r="O18" s="139">
        <v>0</v>
      </c>
      <c r="P18" s="139">
        <v>0</v>
      </c>
      <c r="Q18" s="139">
        <v>1</v>
      </c>
      <c r="R18" s="139">
        <v>0</v>
      </c>
      <c r="S18" s="139">
        <v>0</v>
      </c>
      <c r="T18" s="139">
        <v>1</v>
      </c>
      <c r="U18" s="139">
        <v>1</v>
      </c>
      <c r="V18" s="139">
        <v>0</v>
      </c>
      <c r="W18" s="139">
        <v>0</v>
      </c>
      <c r="X18" s="139">
        <v>0</v>
      </c>
      <c r="Y18" s="139">
        <v>0</v>
      </c>
      <c r="Z18" s="139">
        <v>0</v>
      </c>
      <c r="AA18" s="139">
        <v>1</v>
      </c>
      <c r="AB18" s="139">
        <v>1</v>
      </c>
      <c r="AC18" s="139">
        <v>1</v>
      </c>
      <c r="AD18" s="139">
        <v>1</v>
      </c>
      <c r="AE18" s="139">
        <v>0</v>
      </c>
      <c r="AF18" s="139">
        <v>0</v>
      </c>
      <c r="AG18" s="139">
        <v>-1</v>
      </c>
      <c r="AH18" s="139">
        <v>0</v>
      </c>
      <c r="AI18" s="139">
        <v>0</v>
      </c>
      <c r="AJ18" s="139">
        <v>1</v>
      </c>
      <c r="AK18" s="139">
        <v>0</v>
      </c>
      <c r="AL18" s="139">
        <v>1</v>
      </c>
      <c r="AM18" s="139">
        <v>0</v>
      </c>
      <c r="AN18" s="139">
        <v>0</v>
      </c>
      <c r="AO18" s="139">
        <v>0</v>
      </c>
      <c r="AP18" s="139">
        <v>1</v>
      </c>
      <c r="AQ18" s="140">
        <v>1</v>
      </c>
      <c r="AR18" s="139">
        <v>1</v>
      </c>
      <c r="AS18" s="139">
        <v>1</v>
      </c>
      <c r="AT18" s="139">
        <v>0</v>
      </c>
      <c r="AU18" s="139">
        <v>1</v>
      </c>
      <c r="AV18" s="139">
        <v>1</v>
      </c>
      <c r="AW18" s="139">
        <v>1</v>
      </c>
      <c r="AX18" s="139">
        <v>1</v>
      </c>
      <c r="AY18" s="139">
        <v>1</v>
      </c>
      <c r="AZ18" s="139">
        <v>0</v>
      </c>
      <c r="BA18" s="139">
        <v>0</v>
      </c>
      <c r="BB18" s="139">
        <v>1</v>
      </c>
      <c r="BC18" s="139">
        <v>1</v>
      </c>
      <c r="BD18" s="139">
        <v>1</v>
      </c>
      <c r="BE18" s="139">
        <v>1</v>
      </c>
      <c r="BF18" s="139">
        <v>0</v>
      </c>
      <c r="BG18" s="139">
        <v>1</v>
      </c>
      <c r="BH18" s="139">
        <v>0</v>
      </c>
      <c r="BI18" s="139">
        <v>1</v>
      </c>
      <c r="BJ18" s="139">
        <v>1</v>
      </c>
      <c r="BK18" s="139">
        <v>1</v>
      </c>
      <c r="BL18" s="139">
        <v>1</v>
      </c>
      <c r="BM18" s="139">
        <v>1</v>
      </c>
      <c r="BN18" s="139">
        <v>0</v>
      </c>
      <c r="BO18" s="139">
        <v>0</v>
      </c>
      <c r="BP18" s="139">
        <v>0</v>
      </c>
      <c r="BQ18" s="139">
        <v>1</v>
      </c>
      <c r="BR18" s="139">
        <v>1</v>
      </c>
      <c r="BS18" s="139">
        <v>1</v>
      </c>
      <c r="BT18" s="139">
        <v>0</v>
      </c>
      <c r="BU18" s="139">
        <v>0</v>
      </c>
      <c r="BV18" s="139">
        <v>0</v>
      </c>
      <c r="BW18" s="139">
        <v>1</v>
      </c>
      <c r="BX18" s="139">
        <v>1</v>
      </c>
      <c r="BY18" s="139">
        <v>1</v>
      </c>
      <c r="BZ18" s="139">
        <v>1</v>
      </c>
      <c r="CA18" s="139">
        <v>0</v>
      </c>
      <c r="CB18" s="139">
        <v>1</v>
      </c>
      <c r="CC18" s="139">
        <v>1</v>
      </c>
      <c r="CD18" s="139">
        <v>1</v>
      </c>
      <c r="CE18" s="140">
        <v>-1</v>
      </c>
      <c r="CF18" s="139">
        <v>1</v>
      </c>
      <c r="CG18" s="139">
        <v>0</v>
      </c>
      <c r="CH18" s="139">
        <v>1</v>
      </c>
      <c r="CI18" s="139">
        <v>1</v>
      </c>
      <c r="CJ18" s="139">
        <v>1</v>
      </c>
      <c r="CK18" s="139">
        <v>0</v>
      </c>
      <c r="CL18" s="139">
        <v>1</v>
      </c>
      <c r="CM18" s="139">
        <v>0</v>
      </c>
      <c r="CN18" s="139">
        <v>1</v>
      </c>
      <c r="CO18" s="139">
        <v>1</v>
      </c>
      <c r="CP18" s="139">
        <v>1</v>
      </c>
      <c r="CQ18" s="139">
        <v>1</v>
      </c>
      <c r="CR18" s="140">
        <v>1</v>
      </c>
      <c r="CS18" s="139">
        <v>1</v>
      </c>
      <c r="CT18" s="139">
        <v>0</v>
      </c>
      <c r="CU18" s="139">
        <v>1</v>
      </c>
      <c r="CV18" s="139">
        <v>1</v>
      </c>
      <c r="CW18" s="139">
        <v>1</v>
      </c>
      <c r="CX18" s="139">
        <v>0</v>
      </c>
      <c r="CY18" s="139">
        <v>1</v>
      </c>
      <c r="CZ18" s="139">
        <v>1</v>
      </c>
      <c r="DA18" s="139">
        <v>0</v>
      </c>
      <c r="DB18" s="139">
        <v>0</v>
      </c>
      <c r="DC18" s="139">
        <v>0</v>
      </c>
      <c r="DD18" s="139">
        <v>0</v>
      </c>
      <c r="DE18" s="139">
        <v>0</v>
      </c>
      <c r="DF18" s="139">
        <v>1</v>
      </c>
      <c r="DG18" s="139">
        <v>-1</v>
      </c>
      <c r="DH18" s="139">
        <v>1</v>
      </c>
      <c r="DI18" s="139">
        <v>1</v>
      </c>
      <c r="DJ18" s="139">
        <v>1</v>
      </c>
      <c r="DK18" s="139">
        <v>0</v>
      </c>
      <c r="DL18" s="139">
        <v>1</v>
      </c>
      <c r="DM18" s="139">
        <v>0</v>
      </c>
      <c r="DN18" s="139">
        <v>0</v>
      </c>
      <c r="DO18" s="139">
        <v>1</v>
      </c>
      <c r="DP18" s="139">
        <v>1</v>
      </c>
      <c r="DQ18" s="139">
        <v>0</v>
      </c>
      <c r="DR18" s="139">
        <v>1</v>
      </c>
      <c r="DS18" s="139">
        <v>0</v>
      </c>
      <c r="DT18" s="139">
        <v>1</v>
      </c>
      <c r="DU18" s="139">
        <v>1</v>
      </c>
      <c r="DV18" s="139">
        <v>0</v>
      </c>
      <c r="DW18" s="140">
        <v>0</v>
      </c>
      <c r="DX18" s="139">
        <v>1</v>
      </c>
      <c r="DY18" s="139">
        <v>1</v>
      </c>
      <c r="DZ18" s="139">
        <v>0</v>
      </c>
      <c r="EA18" s="139">
        <v>0</v>
      </c>
      <c r="EB18" s="139">
        <v>0</v>
      </c>
      <c r="EC18" s="139">
        <v>1</v>
      </c>
      <c r="ED18" s="139">
        <v>1</v>
      </c>
      <c r="EE18" s="139">
        <v>0</v>
      </c>
      <c r="EF18" s="139">
        <v>0</v>
      </c>
      <c r="EG18" s="139">
        <v>0</v>
      </c>
      <c r="EH18" s="139">
        <v>0</v>
      </c>
      <c r="EI18" s="139">
        <v>0</v>
      </c>
      <c r="EJ18" s="139">
        <v>1</v>
      </c>
      <c r="EK18" s="139">
        <v>0</v>
      </c>
      <c r="EL18" s="139">
        <v>0</v>
      </c>
      <c r="EM18" s="140">
        <v>0</v>
      </c>
      <c r="EN18" s="139">
        <v>10</v>
      </c>
      <c r="EO18" s="139">
        <v>17</v>
      </c>
      <c r="EP18" s="139">
        <v>6</v>
      </c>
      <c r="EQ18" s="139">
        <v>10</v>
      </c>
      <c r="ER18" s="139">
        <v>3</v>
      </c>
      <c r="ES18" s="140">
        <v>46</v>
      </c>
      <c r="ET18" s="139">
        <v>45.454544067382812</v>
      </c>
      <c r="EU18" s="139">
        <v>65.384613037109375</v>
      </c>
      <c r="EV18" s="139">
        <v>75</v>
      </c>
      <c r="EW18" s="139">
        <v>71.428573608398438</v>
      </c>
      <c r="EX18" s="139">
        <v>37.5</v>
      </c>
      <c r="EY18" s="140">
        <v>58.974357604980469</v>
      </c>
    </row>
    <row r="19" spans="1:155" x14ac:dyDescent="0.2">
      <c r="A19" s="137" t="s">
        <v>63</v>
      </c>
      <c r="B19" s="138" t="s">
        <v>76</v>
      </c>
      <c r="C19" s="139">
        <v>1</v>
      </c>
      <c r="D19" s="139">
        <v>1</v>
      </c>
      <c r="E19" s="139">
        <v>0</v>
      </c>
      <c r="F19" s="139">
        <v>1</v>
      </c>
      <c r="G19" s="139">
        <v>1</v>
      </c>
      <c r="H19" s="139">
        <v>1</v>
      </c>
      <c r="I19" s="139">
        <v>1</v>
      </c>
      <c r="J19" s="139">
        <v>1</v>
      </c>
      <c r="K19" s="139">
        <v>1</v>
      </c>
      <c r="L19" s="139">
        <v>0</v>
      </c>
      <c r="M19" s="139">
        <v>1</v>
      </c>
      <c r="N19" s="139">
        <v>1</v>
      </c>
      <c r="O19" s="139">
        <v>1</v>
      </c>
      <c r="P19" s="139">
        <v>0</v>
      </c>
      <c r="Q19" s="139">
        <v>1</v>
      </c>
      <c r="R19" s="139">
        <v>0</v>
      </c>
      <c r="S19" s="139">
        <v>1</v>
      </c>
      <c r="T19" s="139">
        <v>1</v>
      </c>
      <c r="U19" s="139">
        <v>1</v>
      </c>
      <c r="V19" s="139">
        <v>-1</v>
      </c>
      <c r="W19" s="139">
        <v>0</v>
      </c>
      <c r="X19" s="139">
        <v>1</v>
      </c>
      <c r="Y19" s="139">
        <v>0</v>
      </c>
      <c r="Z19" s="139">
        <v>1</v>
      </c>
      <c r="AA19" s="139">
        <v>1</v>
      </c>
      <c r="AB19" s="139">
        <v>0</v>
      </c>
      <c r="AC19" s="139">
        <v>1</v>
      </c>
      <c r="AD19" s="139">
        <v>1</v>
      </c>
      <c r="AE19" s="139">
        <v>0</v>
      </c>
      <c r="AF19" s="139">
        <v>0</v>
      </c>
      <c r="AG19" s="139">
        <v>-1</v>
      </c>
      <c r="AH19" s="139">
        <v>1</v>
      </c>
      <c r="AI19" s="139">
        <v>0</v>
      </c>
      <c r="AJ19" s="139">
        <v>0</v>
      </c>
      <c r="AK19" s="139">
        <v>0</v>
      </c>
      <c r="AL19" s="139">
        <v>1</v>
      </c>
      <c r="AM19" s="139">
        <v>0</v>
      </c>
      <c r="AN19" s="139">
        <v>0</v>
      </c>
      <c r="AO19" s="139">
        <v>0</v>
      </c>
      <c r="AP19" s="139">
        <v>0</v>
      </c>
      <c r="AQ19" s="140">
        <v>0</v>
      </c>
      <c r="AR19" s="139">
        <v>0</v>
      </c>
      <c r="AS19" s="139">
        <v>0</v>
      </c>
      <c r="AT19" s="139">
        <v>0</v>
      </c>
      <c r="AU19" s="139">
        <v>1</v>
      </c>
      <c r="AV19" s="139">
        <v>1</v>
      </c>
      <c r="AW19" s="139">
        <v>1</v>
      </c>
      <c r="AX19" s="139">
        <v>0</v>
      </c>
      <c r="AY19" s="139">
        <v>1</v>
      </c>
      <c r="AZ19" s="139">
        <v>1</v>
      </c>
      <c r="BA19" s="139">
        <v>0</v>
      </c>
      <c r="BB19" s="139">
        <v>1</v>
      </c>
      <c r="BC19" s="139">
        <v>1</v>
      </c>
      <c r="BD19" s="139">
        <v>1</v>
      </c>
      <c r="BE19" s="139">
        <v>1</v>
      </c>
      <c r="BF19" s="139">
        <v>0</v>
      </c>
      <c r="BG19" s="139">
        <v>0</v>
      </c>
      <c r="BH19" s="139">
        <v>1</v>
      </c>
      <c r="BI19" s="139">
        <v>1</v>
      </c>
      <c r="BJ19" s="139">
        <v>1</v>
      </c>
      <c r="BK19" s="139">
        <v>1</v>
      </c>
      <c r="BL19" s="139">
        <v>0</v>
      </c>
      <c r="BM19" s="139">
        <v>0</v>
      </c>
      <c r="BN19" s="139">
        <v>1</v>
      </c>
      <c r="BO19" s="139">
        <v>0</v>
      </c>
      <c r="BP19" s="139">
        <v>0</v>
      </c>
      <c r="BQ19" s="139">
        <v>1</v>
      </c>
      <c r="BR19" s="139">
        <v>0</v>
      </c>
      <c r="BS19" s="139">
        <v>1</v>
      </c>
      <c r="BT19" s="139">
        <v>0</v>
      </c>
      <c r="BU19" s="139">
        <v>1</v>
      </c>
      <c r="BV19" s="139">
        <v>0</v>
      </c>
      <c r="BW19" s="139">
        <v>0</v>
      </c>
      <c r="BX19" s="139">
        <v>1</v>
      </c>
      <c r="BY19" s="139">
        <v>0</v>
      </c>
      <c r="BZ19" s="139">
        <v>1</v>
      </c>
      <c r="CA19" s="139">
        <v>-1</v>
      </c>
      <c r="CB19" s="139">
        <v>1</v>
      </c>
      <c r="CC19" s="139">
        <v>1</v>
      </c>
      <c r="CD19" s="139">
        <v>1</v>
      </c>
      <c r="CE19" s="140">
        <v>0</v>
      </c>
      <c r="CF19" s="139">
        <v>1</v>
      </c>
      <c r="CG19" s="139">
        <v>0</v>
      </c>
      <c r="CH19" s="139">
        <v>1</v>
      </c>
      <c r="CI19" s="139">
        <v>1</v>
      </c>
      <c r="CJ19" s="139">
        <v>1</v>
      </c>
      <c r="CK19" s="139">
        <v>0</v>
      </c>
      <c r="CL19" s="139">
        <v>0</v>
      </c>
      <c r="CM19" s="139">
        <v>0</v>
      </c>
      <c r="CN19" s="139">
        <v>1</v>
      </c>
      <c r="CO19" s="139">
        <v>0</v>
      </c>
      <c r="CP19" s="139">
        <v>1</v>
      </c>
      <c r="CQ19" s="139">
        <v>1</v>
      </c>
      <c r="CR19" s="140">
        <v>0</v>
      </c>
      <c r="CS19" s="139">
        <v>0</v>
      </c>
      <c r="CT19" s="139">
        <v>1</v>
      </c>
      <c r="CU19" s="139">
        <v>1</v>
      </c>
      <c r="CV19" s="139">
        <v>0</v>
      </c>
      <c r="CW19" s="139">
        <v>1</v>
      </c>
      <c r="CX19" s="139">
        <v>0</v>
      </c>
      <c r="CY19" s="139">
        <v>1</v>
      </c>
      <c r="CZ19" s="139">
        <v>1</v>
      </c>
      <c r="DA19" s="139">
        <v>0</v>
      </c>
      <c r="DB19" s="139">
        <v>0</v>
      </c>
      <c r="DC19" s="139">
        <v>0</v>
      </c>
      <c r="DD19" s="139">
        <v>0</v>
      </c>
      <c r="DE19" s="139">
        <v>1</v>
      </c>
      <c r="DF19" s="139">
        <v>1</v>
      </c>
      <c r="DG19" s="139">
        <v>-1</v>
      </c>
      <c r="DH19" s="139">
        <v>0</v>
      </c>
      <c r="DI19" s="139">
        <v>0</v>
      </c>
      <c r="DJ19" s="139">
        <v>1</v>
      </c>
      <c r="DK19" s="139">
        <v>-1</v>
      </c>
      <c r="DL19" s="139">
        <v>1</v>
      </c>
      <c r="DM19" s="139">
        <v>1</v>
      </c>
      <c r="DN19" s="139">
        <v>0</v>
      </c>
      <c r="DO19" s="139">
        <v>1</v>
      </c>
      <c r="DP19" s="139">
        <v>1</v>
      </c>
      <c r="DQ19" s="139">
        <v>0</v>
      </c>
      <c r="DR19" s="139">
        <v>1</v>
      </c>
      <c r="DS19" s="139">
        <v>-1</v>
      </c>
      <c r="DT19" s="139">
        <v>1</v>
      </c>
      <c r="DU19" s="139">
        <v>0</v>
      </c>
      <c r="DV19" s="139">
        <v>0</v>
      </c>
      <c r="DW19" s="140">
        <v>0</v>
      </c>
      <c r="DX19" s="139">
        <v>0</v>
      </c>
      <c r="DY19" s="139">
        <v>0</v>
      </c>
      <c r="DZ19" s="139">
        <v>0</v>
      </c>
      <c r="EA19" s="139">
        <v>0</v>
      </c>
      <c r="EB19" s="139">
        <v>0</v>
      </c>
      <c r="EC19" s="139">
        <v>0</v>
      </c>
      <c r="ED19" s="139">
        <v>0</v>
      </c>
      <c r="EE19" s="139">
        <v>0</v>
      </c>
      <c r="EF19" s="139">
        <v>0</v>
      </c>
      <c r="EG19" s="139">
        <v>0</v>
      </c>
      <c r="EH19" s="139">
        <v>0</v>
      </c>
      <c r="EI19" s="139">
        <v>0</v>
      </c>
      <c r="EJ19" s="139">
        <v>0</v>
      </c>
      <c r="EK19" s="139">
        <v>0</v>
      </c>
      <c r="EL19" s="139">
        <v>0</v>
      </c>
      <c r="EM19" s="140">
        <v>0</v>
      </c>
      <c r="EN19" s="139">
        <v>11</v>
      </c>
      <c r="EO19" s="139">
        <v>15</v>
      </c>
      <c r="EP19" s="139">
        <v>3</v>
      </c>
      <c r="EQ19" s="139">
        <v>6</v>
      </c>
      <c r="ER19" s="139">
        <v>0</v>
      </c>
      <c r="ES19" s="140">
        <v>35</v>
      </c>
      <c r="ET19" s="139">
        <v>50</v>
      </c>
      <c r="EU19" s="139">
        <v>57.692306518554688</v>
      </c>
      <c r="EV19" s="139">
        <v>37.5</v>
      </c>
      <c r="EW19" s="139">
        <v>42.857143402099609</v>
      </c>
      <c r="EX19" s="139">
        <v>0</v>
      </c>
      <c r="EY19" s="140">
        <v>44.871795654296875</v>
      </c>
    </row>
    <row r="20" spans="1:155" x14ac:dyDescent="0.2">
      <c r="A20" s="137" t="s">
        <v>60</v>
      </c>
      <c r="B20" s="138" t="s">
        <v>77</v>
      </c>
      <c r="C20" s="139">
        <v>0</v>
      </c>
      <c r="D20" s="139">
        <v>0</v>
      </c>
      <c r="E20" s="139">
        <v>0</v>
      </c>
      <c r="F20" s="139">
        <v>1</v>
      </c>
      <c r="G20" s="139">
        <v>0</v>
      </c>
      <c r="H20" s="139">
        <v>0</v>
      </c>
      <c r="I20" s="139">
        <v>1</v>
      </c>
      <c r="J20" s="139">
        <v>1</v>
      </c>
      <c r="K20" s="139">
        <v>1</v>
      </c>
      <c r="L20" s="139">
        <v>0</v>
      </c>
      <c r="M20" s="139">
        <v>1</v>
      </c>
      <c r="N20" s="139">
        <v>1</v>
      </c>
      <c r="O20" s="139">
        <v>0</v>
      </c>
      <c r="P20" s="139">
        <v>0</v>
      </c>
      <c r="Q20" s="139">
        <v>1</v>
      </c>
      <c r="R20" s="139">
        <v>0</v>
      </c>
      <c r="S20" s="139">
        <v>1</v>
      </c>
      <c r="T20" s="139">
        <v>1</v>
      </c>
      <c r="U20" s="139">
        <v>1</v>
      </c>
      <c r="V20" s="139">
        <v>0</v>
      </c>
      <c r="W20" s="139">
        <v>0</v>
      </c>
      <c r="X20" s="139">
        <v>0</v>
      </c>
      <c r="Y20" s="139">
        <v>0</v>
      </c>
      <c r="Z20" s="139">
        <v>0</v>
      </c>
      <c r="AA20" s="139">
        <v>0</v>
      </c>
      <c r="AB20" s="139">
        <v>0</v>
      </c>
      <c r="AC20" s="139">
        <v>0</v>
      </c>
      <c r="AD20" s="139">
        <v>0</v>
      </c>
      <c r="AE20" s="139">
        <v>0</v>
      </c>
      <c r="AF20" s="139">
        <v>0</v>
      </c>
      <c r="AG20" s="139">
        <v>0</v>
      </c>
      <c r="AH20" s="139">
        <v>1</v>
      </c>
      <c r="AI20" s="139">
        <v>1</v>
      </c>
      <c r="AJ20" s="139">
        <v>0</v>
      </c>
      <c r="AK20" s="139">
        <v>0</v>
      </c>
      <c r="AL20" s="139">
        <v>0</v>
      </c>
      <c r="AM20" s="139">
        <v>0</v>
      </c>
      <c r="AN20" s="139">
        <v>0</v>
      </c>
      <c r="AO20" s="139">
        <v>0</v>
      </c>
      <c r="AP20" s="139">
        <v>0</v>
      </c>
      <c r="AQ20" s="140">
        <v>0</v>
      </c>
      <c r="AR20" s="139">
        <v>0</v>
      </c>
      <c r="AS20" s="139">
        <v>0</v>
      </c>
      <c r="AT20" s="139">
        <v>0</v>
      </c>
      <c r="AU20" s="139">
        <v>1</v>
      </c>
      <c r="AV20" s="139">
        <v>1</v>
      </c>
      <c r="AW20" s="139">
        <v>1</v>
      </c>
      <c r="AX20" s="139">
        <v>0</v>
      </c>
      <c r="AY20" s="139">
        <v>1</v>
      </c>
      <c r="AZ20" s="139">
        <v>1</v>
      </c>
      <c r="BA20" s="139">
        <v>1</v>
      </c>
      <c r="BB20" s="139">
        <v>1</v>
      </c>
      <c r="BC20" s="139">
        <v>1</v>
      </c>
      <c r="BD20" s="139">
        <v>1</v>
      </c>
      <c r="BE20" s="139">
        <v>1</v>
      </c>
      <c r="BF20" s="139">
        <v>0</v>
      </c>
      <c r="BG20" s="139">
        <v>0</v>
      </c>
      <c r="BH20" s="139">
        <v>1</v>
      </c>
      <c r="BI20" s="139">
        <v>1</v>
      </c>
      <c r="BJ20" s="139">
        <v>1</v>
      </c>
      <c r="BK20" s="139">
        <v>1</v>
      </c>
      <c r="BL20" s="139">
        <v>0</v>
      </c>
      <c r="BM20" s="139">
        <v>0</v>
      </c>
      <c r="BN20" s="139">
        <v>0</v>
      </c>
      <c r="BO20" s="139">
        <v>0</v>
      </c>
      <c r="BP20" s="139">
        <v>0</v>
      </c>
      <c r="BQ20" s="139">
        <v>0</v>
      </c>
      <c r="BR20" s="139">
        <v>0</v>
      </c>
      <c r="BS20" s="139">
        <v>1</v>
      </c>
      <c r="BT20" s="139">
        <v>0</v>
      </c>
      <c r="BU20" s="139">
        <v>0</v>
      </c>
      <c r="BV20" s="139">
        <v>0</v>
      </c>
      <c r="BW20" s="139">
        <v>0</v>
      </c>
      <c r="BX20" s="139">
        <v>1</v>
      </c>
      <c r="BY20" s="139">
        <v>0</v>
      </c>
      <c r="BZ20" s="139">
        <v>1</v>
      </c>
      <c r="CA20" s="139">
        <v>0</v>
      </c>
      <c r="CB20" s="139">
        <v>1</v>
      </c>
      <c r="CC20" s="139">
        <v>1</v>
      </c>
      <c r="CD20" s="139">
        <v>0</v>
      </c>
      <c r="CE20" s="140">
        <v>-1</v>
      </c>
      <c r="CF20" s="139">
        <v>1</v>
      </c>
      <c r="CG20" s="139">
        <v>0</v>
      </c>
      <c r="CH20" s="139">
        <v>1</v>
      </c>
      <c r="CI20" s="139">
        <v>1</v>
      </c>
      <c r="CJ20" s="139">
        <v>1</v>
      </c>
      <c r="CK20" s="139">
        <v>0</v>
      </c>
      <c r="CL20" s="139">
        <v>0</v>
      </c>
      <c r="CM20" s="139">
        <v>0</v>
      </c>
      <c r="CN20" s="139">
        <v>1</v>
      </c>
      <c r="CO20" s="139">
        <v>1</v>
      </c>
      <c r="CP20" s="139">
        <v>1</v>
      </c>
      <c r="CQ20" s="139">
        <v>1</v>
      </c>
      <c r="CR20" s="140">
        <v>0</v>
      </c>
      <c r="CS20" s="139">
        <v>0</v>
      </c>
      <c r="CT20" s="139">
        <v>0</v>
      </c>
      <c r="CU20" s="139">
        <v>1</v>
      </c>
      <c r="CV20" s="139">
        <v>1</v>
      </c>
      <c r="CW20" s="139">
        <v>1</v>
      </c>
      <c r="CX20" s="139">
        <v>0</v>
      </c>
      <c r="CY20" s="139">
        <v>1</v>
      </c>
      <c r="CZ20" s="139">
        <v>1</v>
      </c>
      <c r="DA20" s="139">
        <v>0</v>
      </c>
      <c r="DB20" s="139">
        <v>0</v>
      </c>
      <c r="DC20" s="139">
        <v>0</v>
      </c>
      <c r="DD20" s="139">
        <v>0</v>
      </c>
      <c r="DE20" s="139">
        <v>0</v>
      </c>
      <c r="DF20" s="139">
        <v>0</v>
      </c>
      <c r="DG20" s="139">
        <v>0</v>
      </c>
      <c r="DH20" s="139">
        <v>0</v>
      </c>
      <c r="DI20" s="139">
        <v>0</v>
      </c>
      <c r="DJ20" s="139">
        <v>1</v>
      </c>
      <c r="DK20" s="139">
        <v>-1</v>
      </c>
      <c r="DL20" s="139">
        <v>0</v>
      </c>
      <c r="DM20" s="139">
        <v>1</v>
      </c>
      <c r="DN20" s="139">
        <v>0</v>
      </c>
      <c r="DO20" s="139">
        <v>1</v>
      </c>
      <c r="DP20" s="139">
        <v>0</v>
      </c>
      <c r="DQ20" s="139">
        <v>0</v>
      </c>
      <c r="DR20" s="139">
        <v>1</v>
      </c>
      <c r="DS20" s="139">
        <v>0</v>
      </c>
      <c r="DT20" s="139">
        <v>0</v>
      </c>
      <c r="DU20" s="139">
        <v>0</v>
      </c>
      <c r="DV20" s="139">
        <v>0</v>
      </c>
      <c r="DW20" s="140">
        <v>0</v>
      </c>
      <c r="DX20" s="139">
        <v>0</v>
      </c>
      <c r="DY20" s="139">
        <v>0</v>
      </c>
      <c r="DZ20" s="139">
        <v>0</v>
      </c>
      <c r="EA20" s="139">
        <v>0</v>
      </c>
      <c r="EB20" s="139">
        <v>0</v>
      </c>
      <c r="EC20" s="139">
        <v>0</v>
      </c>
      <c r="ED20" s="139">
        <v>0</v>
      </c>
      <c r="EE20" s="139">
        <v>0</v>
      </c>
      <c r="EF20" s="139">
        <v>0</v>
      </c>
      <c r="EG20" s="139">
        <v>0</v>
      </c>
      <c r="EH20" s="139">
        <v>0</v>
      </c>
      <c r="EI20" s="139">
        <v>0</v>
      </c>
      <c r="EJ20" s="139">
        <v>0</v>
      </c>
      <c r="EK20" s="139">
        <v>0</v>
      </c>
      <c r="EL20" s="139">
        <v>0</v>
      </c>
      <c r="EM20" s="140">
        <v>0</v>
      </c>
      <c r="EN20" s="139">
        <v>7</v>
      </c>
      <c r="EO20" s="139">
        <v>14</v>
      </c>
      <c r="EP20" s="139">
        <v>4</v>
      </c>
      <c r="EQ20" s="139">
        <v>6</v>
      </c>
      <c r="ER20" s="139">
        <v>0</v>
      </c>
      <c r="ES20" s="140">
        <v>31</v>
      </c>
      <c r="ET20" s="139">
        <v>31.818181991577148</v>
      </c>
      <c r="EU20" s="139">
        <v>53.846153259277344</v>
      </c>
      <c r="EV20" s="139">
        <v>50</v>
      </c>
      <c r="EW20" s="139">
        <v>42.857143402099609</v>
      </c>
      <c r="EX20" s="139">
        <v>0</v>
      </c>
      <c r="EY20" s="140">
        <v>39.74359130859375</v>
      </c>
    </row>
    <row r="21" spans="1:155" x14ac:dyDescent="0.2">
      <c r="A21" s="137" t="s">
        <v>63</v>
      </c>
      <c r="B21" s="309" t="s">
        <v>78</v>
      </c>
      <c r="C21" s="139">
        <v>1</v>
      </c>
      <c r="D21" s="139">
        <v>0</v>
      </c>
      <c r="E21" s="139">
        <v>0</v>
      </c>
      <c r="F21" s="139">
        <v>0</v>
      </c>
      <c r="G21" s="139">
        <v>0</v>
      </c>
      <c r="H21" s="139">
        <v>0</v>
      </c>
      <c r="I21" s="139">
        <v>0</v>
      </c>
      <c r="J21" s="139">
        <v>0</v>
      </c>
      <c r="K21" s="139">
        <v>1</v>
      </c>
      <c r="L21" s="139">
        <v>0</v>
      </c>
      <c r="M21" s="139">
        <v>1</v>
      </c>
      <c r="N21" s="139">
        <v>1</v>
      </c>
      <c r="O21" s="139">
        <v>0</v>
      </c>
      <c r="P21" s="139">
        <v>0</v>
      </c>
      <c r="Q21" s="139">
        <v>1</v>
      </c>
      <c r="R21" s="139">
        <v>0</v>
      </c>
      <c r="S21" s="139">
        <v>0</v>
      </c>
      <c r="T21" s="139">
        <v>0</v>
      </c>
      <c r="U21" s="139">
        <v>0</v>
      </c>
      <c r="V21" s="139">
        <v>-1</v>
      </c>
      <c r="W21" s="139">
        <v>0</v>
      </c>
      <c r="X21" s="139">
        <v>0</v>
      </c>
      <c r="Y21" s="139">
        <v>0</v>
      </c>
      <c r="Z21" s="139">
        <v>0</v>
      </c>
      <c r="AA21" s="139">
        <v>1</v>
      </c>
      <c r="AB21" s="139">
        <v>0</v>
      </c>
      <c r="AC21" s="139">
        <v>1</v>
      </c>
      <c r="AD21" s="139">
        <v>0</v>
      </c>
      <c r="AE21" s="139">
        <v>0</v>
      </c>
      <c r="AF21" s="139">
        <v>0</v>
      </c>
      <c r="AG21" s="139">
        <v>0</v>
      </c>
      <c r="AH21" s="139">
        <v>0</v>
      </c>
      <c r="AI21" s="139">
        <v>0</v>
      </c>
      <c r="AJ21" s="139">
        <v>0</v>
      </c>
      <c r="AK21" s="139">
        <v>0</v>
      </c>
      <c r="AL21" s="139">
        <v>1</v>
      </c>
      <c r="AM21" s="139">
        <v>0</v>
      </c>
      <c r="AN21" s="139">
        <v>0</v>
      </c>
      <c r="AO21" s="139">
        <v>0</v>
      </c>
      <c r="AP21" s="139">
        <v>0</v>
      </c>
      <c r="AQ21" s="140">
        <v>0</v>
      </c>
      <c r="AR21" s="139">
        <v>1</v>
      </c>
      <c r="AS21" s="139">
        <v>1</v>
      </c>
      <c r="AT21" s="139">
        <v>1</v>
      </c>
      <c r="AU21" s="139">
        <v>1</v>
      </c>
      <c r="AV21" s="139">
        <v>1</v>
      </c>
      <c r="AW21" s="139">
        <v>1</v>
      </c>
      <c r="AX21" s="139">
        <v>0</v>
      </c>
      <c r="AY21" s="139">
        <v>1</v>
      </c>
      <c r="AZ21" s="139">
        <v>0</v>
      </c>
      <c r="BA21" s="139">
        <v>0</v>
      </c>
      <c r="BB21" s="139">
        <v>0</v>
      </c>
      <c r="BC21" s="139">
        <v>1</v>
      </c>
      <c r="BD21" s="139">
        <v>1</v>
      </c>
      <c r="BE21" s="139">
        <v>1</v>
      </c>
      <c r="BF21" s="139">
        <v>0</v>
      </c>
      <c r="BG21" s="139">
        <v>0</v>
      </c>
      <c r="BH21" s="139">
        <v>1</v>
      </c>
      <c r="BI21" s="139">
        <v>0</v>
      </c>
      <c r="BJ21" s="139">
        <v>1</v>
      </c>
      <c r="BK21" s="139">
        <v>1</v>
      </c>
      <c r="BL21" s="139">
        <v>1</v>
      </c>
      <c r="BM21" s="139">
        <v>0</v>
      </c>
      <c r="BN21" s="139">
        <v>0</v>
      </c>
      <c r="BO21" s="139">
        <v>0</v>
      </c>
      <c r="BP21" s="139">
        <v>0</v>
      </c>
      <c r="BQ21" s="139">
        <v>1</v>
      </c>
      <c r="BR21" s="139">
        <v>1</v>
      </c>
      <c r="BS21" s="139">
        <v>1</v>
      </c>
      <c r="BT21" s="139">
        <v>0</v>
      </c>
      <c r="BU21" s="139">
        <v>1</v>
      </c>
      <c r="BV21" s="139">
        <v>0</v>
      </c>
      <c r="BW21" s="139">
        <v>0</v>
      </c>
      <c r="BX21" s="139">
        <v>1</v>
      </c>
      <c r="BY21" s="139">
        <v>0</v>
      </c>
      <c r="BZ21" s="139">
        <v>1</v>
      </c>
      <c r="CA21" s="139">
        <v>0</v>
      </c>
      <c r="CB21" s="139">
        <v>1</v>
      </c>
      <c r="CC21" s="139">
        <v>1</v>
      </c>
      <c r="CD21" s="139">
        <v>1</v>
      </c>
      <c r="CE21" s="140">
        <v>-1</v>
      </c>
      <c r="CF21" s="139">
        <v>1</v>
      </c>
      <c r="CG21" s="139">
        <v>0</v>
      </c>
      <c r="CH21" s="139">
        <v>1</v>
      </c>
      <c r="CI21" s="139">
        <v>0</v>
      </c>
      <c r="CJ21" s="139">
        <v>1</v>
      </c>
      <c r="CK21" s="139">
        <v>0</v>
      </c>
      <c r="CL21" s="139">
        <v>0</v>
      </c>
      <c r="CM21" s="139">
        <v>1</v>
      </c>
      <c r="CN21" s="139">
        <v>1</v>
      </c>
      <c r="CO21" s="139">
        <v>1</v>
      </c>
      <c r="CP21" s="139">
        <v>1</v>
      </c>
      <c r="CQ21" s="139">
        <v>1</v>
      </c>
      <c r="CR21" s="140">
        <v>1</v>
      </c>
      <c r="CS21" s="139">
        <v>1</v>
      </c>
      <c r="CT21" s="139">
        <v>0</v>
      </c>
      <c r="CU21" s="139">
        <v>1</v>
      </c>
      <c r="CV21" s="139">
        <v>1</v>
      </c>
      <c r="CW21" s="139">
        <v>1</v>
      </c>
      <c r="CX21" s="139">
        <v>0</v>
      </c>
      <c r="CY21" s="139">
        <v>1</v>
      </c>
      <c r="CZ21" s="139">
        <v>1</v>
      </c>
      <c r="DA21" s="139">
        <v>0</v>
      </c>
      <c r="DB21" s="139">
        <v>0</v>
      </c>
      <c r="DC21" s="139">
        <v>0</v>
      </c>
      <c r="DD21" s="139">
        <v>1</v>
      </c>
      <c r="DE21" s="139">
        <v>1</v>
      </c>
      <c r="DF21" s="139">
        <v>1</v>
      </c>
      <c r="DG21" s="139">
        <v>0</v>
      </c>
      <c r="DH21" s="139">
        <v>0</v>
      </c>
      <c r="DI21" s="139">
        <v>0</v>
      </c>
      <c r="DJ21" s="139">
        <v>1</v>
      </c>
      <c r="DK21" s="139">
        <v>0</v>
      </c>
      <c r="DL21" s="139">
        <v>0</v>
      </c>
      <c r="DM21" s="139">
        <v>1</v>
      </c>
      <c r="DN21" s="139">
        <v>0</v>
      </c>
      <c r="DO21" s="139">
        <v>1</v>
      </c>
      <c r="DP21" s="139">
        <v>1</v>
      </c>
      <c r="DQ21" s="139">
        <v>0</v>
      </c>
      <c r="DR21" s="139">
        <v>1</v>
      </c>
      <c r="DS21" s="139">
        <v>-1</v>
      </c>
      <c r="DT21" s="139">
        <v>1</v>
      </c>
      <c r="DU21" s="139">
        <v>1</v>
      </c>
      <c r="DV21" s="139">
        <v>0</v>
      </c>
      <c r="DW21" s="140">
        <v>0</v>
      </c>
      <c r="DX21" s="139">
        <v>0</v>
      </c>
      <c r="DY21" s="139">
        <v>0</v>
      </c>
      <c r="DZ21" s="139">
        <v>0</v>
      </c>
      <c r="EA21" s="139">
        <v>0</v>
      </c>
      <c r="EB21" s="139">
        <v>0</v>
      </c>
      <c r="EC21" s="139">
        <v>0</v>
      </c>
      <c r="ED21" s="139">
        <v>0</v>
      </c>
      <c r="EE21" s="139">
        <v>0</v>
      </c>
      <c r="EF21" s="139">
        <v>0</v>
      </c>
      <c r="EG21" s="139">
        <v>0</v>
      </c>
      <c r="EH21" s="139">
        <v>0</v>
      </c>
      <c r="EI21" s="139">
        <v>0</v>
      </c>
      <c r="EJ21" s="139">
        <v>1</v>
      </c>
      <c r="EK21" s="139">
        <v>0</v>
      </c>
      <c r="EL21" s="139">
        <v>0</v>
      </c>
      <c r="EM21" s="140">
        <v>0</v>
      </c>
      <c r="EN21" s="139">
        <v>7</v>
      </c>
      <c r="EO21" s="139">
        <v>15</v>
      </c>
      <c r="EP21" s="139">
        <v>6</v>
      </c>
      <c r="EQ21" s="139">
        <v>8</v>
      </c>
      <c r="ER21" s="139">
        <v>1</v>
      </c>
      <c r="ES21" s="140">
        <v>37</v>
      </c>
      <c r="ET21" s="139">
        <v>31.818181991577148</v>
      </c>
      <c r="EU21" s="139">
        <v>57.692306518554688</v>
      </c>
      <c r="EV21" s="139">
        <v>75</v>
      </c>
      <c r="EW21" s="139">
        <v>57.142856597900391</v>
      </c>
      <c r="EX21" s="139">
        <v>12.5</v>
      </c>
      <c r="EY21" s="140">
        <v>47.435897827148438</v>
      </c>
    </row>
    <row r="22" spans="1:155" x14ac:dyDescent="0.2">
      <c r="A22" s="137" t="s">
        <v>58</v>
      </c>
      <c r="B22" s="138" t="s">
        <v>79</v>
      </c>
      <c r="C22" s="139">
        <v>0</v>
      </c>
      <c r="D22" s="139">
        <v>0</v>
      </c>
      <c r="E22" s="139">
        <v>0</v>
      </c>
      <c r="F22" s="139">
        <v>1</v>
      </c>
      <c r="G22" s="139">
        <v>1</v>
      </c>
      <c r="H22" s="139">
        <v>1</v>
      </c>
      <c r="I22" s="139">
        <v>1</v>
      </c>
      <c r="J22" s="139">
        <v>1</v>
      </c>
      <c r="K22" s="139">
        <v>1</v>
      </c>
      <c r="L22" s="139">
        <v>1</v>
      </c>
      <c r="M22" s="139">
        <v>1</v>
      </c>
      <c r="N22" s="139">
        <v>1</v>
      </c>
      <c r="O22" s="139">
        <v>1</v>
      </c>
      <c r="P22" s="139">
        <v>0</v>
      </c>
      <c r="Q22" s="139">
        <v>1</v>
      </c>
      <c r="R22" s="139">
        <v>0</v>
      </c>
      <c r="S22" s="139">
        <v>1</v>
      </c>
      <c r="T22" s="139">
        <v>1</v>
      </c>
      <c r="U22" s="139">
        <v>1</v>
      </c>
      <c r="V22" s="139">
        <v>-1</v>
      </c>
      <c r="W22" s="139">
        <v>0</v>
      </c>
      <c r="X22" s="139">
        <v>0</v>
      </c>
      <c r="Y22" s="139">
        <v>0</v>
      </c>
      <c r="Z22" s="139">
        <v>0</v>
      </c>
      <c r="AA22" s="139">
        <v>0</v>
      </c>
      <c r="AB22" s="139">
        <v>1</v>
      </c>
      <c r="AC22" s="139">
        <v>1</v>
      </c>
      <c r="AD22" s="139">
        <v>1</v>
      </c>
      <c r="AE22" s="139">
        <v>1</v>
      </c>
      <c r="AF22" s="139">
        <v>0</v>
      </c>
      <c r="AG22" s="139">
        <v>0</v>
      </c>
      <c r="AH22" s="139">
        <v>1</v>
      </c>
      <c r="AI22" s="139">
        <v>0</v>
      </c>
      <c r="AJ22" s="139">
        <v>1</v>
      </c>
      <c r="AK22" s="139">
        <v>1</v>
      </c>
      <c r="AL22" s="139">
        <v>1</v>
      </c>
      <c r="AM22" s="139">
        <v>0</v>
      </c>
      <c r="AN22" s="139">
        <v>1</v>
      </c>
      <c r="AO22" s="139">
        <v>0</v>
      </c>
      <c r="AP22" s="139">
        <v>1</v>
      </c>
      <c r="AQ22" s="140">
        <v>1</v>
      </c>
      <c r="AR22" s="139">
        <v>1</v>
      </c>
      <c r="AS22" s="139">
        <v>1</v>
      </c>
      <c r="AT22" s="139">
        <v>1</v>
      </c>
      <c r="AU22" s="139">
        <v>1</v>
      </c>
      <c r="AV22" s="139">
        <v>1</v>
      </c>
      <c r="AW22" s="139">
        <v>1</v>
      </c>
      <c r="AX22" s="139">
        <v>1</v>
      </c>
      <c r="AY22" s="139">
        <v>1</v>
      </c>
      <c r="AZ22" s="139">
        <v>0</v>
      </c>
      <c r="BA22" s="139">
        <v>1</v>
      </c>
      <c r="BB22" s="139">
        <v>0</v>
      </c>
      <c r="BC22" s="139">
        <v>1</v>
      </c>
      <c r="BD22" s="139">
        <v>1</v>
      </c>
      <c r="BE22" s="139">
        <v>1</v>
      </c>
      <c r="BF22" s="139">
        <v>0</v>
      </c>
      <c r="BG22" s="139">
        <v>0</v>
      </c>
      <c r="BH22" s="139">
        <v>1</v>
      </c>
      <c r="BI22" s="139">
        <v>1</v>
      </c>
      <c r="BJ22" s="139">
        <v>1</v>
      </c>
      <c r="BK22" s="139">
        <v>1</v>
      </c>
      <c r="BL22" s="139">
        <v>0</v>
      </c>
      <c r="BM22" s="139">
        <v>0</v>
      </c>
      <c r="BN22" s="139">
        <v>0</v>
      </c>
      <c r="BO22" s="139">
        <v>-1</v>
      </c>
      <c r="BP22" s="139">
        <v>1</v>
      </c>
      <c r="BQ22" s="139">
        <v>1</v>
      </c>
      <c r="BR22" s="139">
        <v>1</v>
      </c>
      <c r="BS22" s="139">
        <v>1</v>
      </c>
      <c r="BT22" s="139">
        <v>1</v>
      </c>
      <c r="BU22" s="139">
        <v>0</v>
      </c>
      <c r="BV22" s="139">
        <v>0</v>
      </c>
      <c r="BW22" s="139">
        <v>0</v>
      </c>
      <c r="BX22" s="139">
        <v>1</v>
      </c>
      <c r="BY22" s="139">
        <v>1</v>
      </c>
      <c r="BZ22" s="139">
        <v>1</v>
      </c>
      <c r="CA22" s="139">
        <v>-1</v>
      </c>
      <c r="CB22" s="139">
        <v>1</v>
      </c>
      <c r="CC22" s="139">
        <v>1</v>
      </c>
      <c r="CD22" s="139">
        <v>1</v>
      </c>
      <c r="CE22" s="140">
        <v>-1</v>
      </c>
      <c r="CF22" s="139">
        <v>1</v>
      </c>
      <c r="CG22" s="139">
        <v>0</v>
      </c>
      <c r="CH22" s="139">
        <v>0</v>
      </c>
      <c r="CI22" s="139">
        <v>0</v>
      </c>
      <c r="CJ22" s="139">
        <v>1</v>
      </c>
      <c r="CK22" s="139">
        <v>0</v>
      </c>
      <c r="CL22" s="139">
        <v>0</v>
      </c>
      <c r="CM22" s="139">
        <v>1</v>
      </c>
      <c r="CN22" s="139">
        <v>1</v>
      </c>
      <c r="CO22" s="139">
        <v>1</v>
      </c>
      <c r="CP22" s="139">
        <v>1</v>
      </c>
      <c r="CQ22" s="139">
        <v>1</v>
      </c>
      <c r="CR22" s="140">
        <v>0</v>
      </c>
      <c r="CS22" s="139">
        <v>1</v>
      </c>
      <c r="CT22" s="139">
        <v>1</v>
      </c>
      <c r="CU22" s="139">
        <v>1</v>
      </c>
      <c r="CV22" s="139">
        <v>1</v>
      </c>
      <c r="CW22" s="139">
        <v>1</v>
      </c>
      <c r="CX22" s="139">
        <v>0</v>
      </c>
      <c r="CY22" s="139">
        <v>1</v>
      </c>
      <c r="CZ22" s="139">
        <v>1</v>
      </c>
      <c r="DA22" s="139">
        <v>0</v>
      </c>
      <c r="DB22" s="139">
        <v>0</v>
      </c>
      <c r="DC22" s="139">
        <v>0</v>
      </c>
      <c r="DD22" s="139">
        <v>1</v>
      </c>
      <c r="DE22" s="139">
        <v>0</v>
      </c>
      <c r="DF22" s="139">
        <v>1</v>
      </c>
      <c r="DG22" s="139">
        <v>0</v>
      </c>
      <c r="DH22" s="139">
        <v>0</v>
      </c>
      <c r="DI22" s="139">
        <v>0</v>
      </c>
      <c r="DJ22" s="139">
        <v>0</v>
      </c>
      <c r="DK22" s="139">
        <v>-1</v>
      </c>
      <c r="DL22" s="139">
        <v>1</v>
      </c>
      <c r="DM22" s="139">
        <v>1</v>
      </c>
      <c r="DN22" s="139">
        <v>0</v>
      </c>
      <c r="DO22" s="139">
        <v>0</v>
      </c>
      <c r="DP22" s="139">
        <v>0</v>
      </c>
      <c r="DQ22" s="139">
        <v>0</v>
      </c>
      <c r="DR22" s="139">
        <v>0</v>
      </c>
      <c r="DS22" s="139">
        <v>0</v>
      </c>
      <c r="DT22" s="139">
        <v>0</v>
      </c>
      <c r="DU22" s="139">
        <v>1</v>
      </c>
      <c r="DV22" s="139">
        <v>0</v>
      </c>
      <c r="DW22" s="140">
        <v>0</v>
      </c>
      <c r="DX22" s="139">
        <v>0</v>
      </c>
      <c r="DY22" s="139">
        <v>0</v>
      </c>
      <c r="DZ22" s="139">
        <v>0</v>
      </c>
      <c r="EA22" s="139">
        <v>0</v>
      </c>
      <c r="EB22" s="139">
        <v>0</v>
      </c>
      <c r="EC22" s="139">
        <v>0</v>
      </c>
      <c r="ED22" s="139">
        <v>0</v>
      </c>
      <c r="EE22" s="139">
        <v>0</v>
      </c>
      <c r="EF22" s="139">
        <v>0</v>
      </c>
      <c r="EG22" s="139">
        <v>0</v>
      </c>
      <c r="EH22" s="139">
        <v>0</v>
      </c>
      <c r="EI22" s="139">
        <v>0</v>
      </c>
      <c r="EJ22" s="139">
        <v>0</v>
      </c>
      <c r="EK22" s="139">
        <v>0</v>
      </c>
      <c r="EL22" s="139">
        <v>0</v>
      </c>
      <c r="EM22" s="140">
        <v>0</v>
      </c>
      <c r="EN22" s="139">
        <v>15</v>
      </c>
      <c r="EO22" s="139">
        <v>17</v>
      </c>
      <c r="EP22" s="139">
        <v>5</v>
      </c>
      <c r="EQ22" s="139">
        <v>8</v>
      </c>
      <c r="ER22" s="139">
        <v>0</v>
      </c>
      <c r="ES22" s="140">
        <v>45</v>
      </c>
      <c r="ET22" s="139">
        <v>68.181816101074219</v>
      </c>
      <c r="EU22" s="139">
        <v>65.384613037109375</v>
      </c>
      <c r="EV22" s="139">
        <v>62.5</v>
      </c>
      <c r="EW22" s="139">
        <v>57.142856597900391</v>
      </c>
      <c r="EX22" s="139">
        <v>0</v>
      </c>
      <c r="EY22" s="140">
        <v>57.692306518554688</v>
      </c>
    </row>
    <row r="23" spans="1:155" x14ac:dyDescent="0.2">
      <c r="A23" s="137" t="s">
        <v>60</v>
      </c>
      <c r="B23" s="138" t="s">
        <v>80</v>
      </c>
      <c r="C23" s="139">
        <v>0</v>
      </c>
      <c r="D23" s="139">
        <v>0</v>
      </c>
      <c r="E23" s="139">
        <v>0</v>
      </c>
      <c r="F23" s="139">
        <v>1</v>
      </c>
      <c r="G23" s="139">
        <v>0</v>
      </c>
      <c r="H23" s="139">
        <v>1</v>
      </c>
      <c r="I23" s="139">
        <v>0</v>
      </c>
      <c r="J23" s="139">
        <v>0</v>
      </c>
      <c r="K23" s="139">
        <v>1</v>
      </c>
      <c r="L23" s="139">
        <v>1</v>
      </c>
      <c r="M23" s="139">
        <v>1</v>
      </c>
      <c r="N23" s="139">
        <v>0</v>
      </c>
      <c r="O23" s="139">
        <v>0</v>
      </c>
      <c r="P23" s="139">
        <v>0</v>
      </c>
      <c r="Q23" s="139">
        <v>1</v>
      </c>
      <c r="R23" s="139">
        <v>-1</v>
      </c>
      <c r="S23" s="139">
        <v>1</v>
      </c>
      <c r="T23" s="139">
        <v>1</v>
      </c>
      <c r="U23" s="139">
        <v>0</v>
      </c>
      <c r="V23" s="139">
        <v>-1</v>
      </c>
      <c r="W23" s="139">
        <v>0</v>
      </c>
      <c r="X23" s="139">
        <v>0</v>
      </c>
      <c r="Y23" s="139">
        <v>0</v>
      </c>
      <c r="Z23" s="139">
        <v>0</v>
      </c>
      <c r="AA23" s="139">
        <v>1</v>
      </c>
      <c r="AB23" s="139">
        <v>0</v>
      </c>
      <c r="AC23" s="139">
        <v>0</v>
      </c>
      <c r="AD23" s="139">
        <v>0</v>
      </c>
      <c r="AE23" s="139">
        <v>1</v>
      </c>
      <c r="AF23" s="139">
        <v>0</v>
      </c>
      <c r="AG23" s="139">
        <v>0</v>
      </c>
      <c r="AH23" s="139">
        <v>0</v>
      </c>
      <c r="AI23" s="139">
        <v>0</v>
      </c>
      <c r="AJ23" s="139">
        <v>0</v>
      </c>
      <c r="AK23" s="139">
        <v>0</v>
      </c>
      <c r="AL23" s="139">
        <v>0</v>
      </c>
      <c r="AM23" s="139">
        <v>0</v>
      </c>
      <c r="AN23" s="139">
        <v>0</v>
      </c>
      <c r="AO23" s="139">
        <v>0</v>
      </c>
      <c r="AP23" s="139">
        <v>0</v>
      </c>
      <c r="AQ23" s="140">
        <v>0</v>
      </c>
      <c r="AR23" s="139">
        <v>0</v>
      </c>
      <c r="AS23" s="139">
        <v>0</v>
      </c>
      <c r="AT23" s="139">
        <v>1</v>
      </c>
      <c r="AU23" s="139">
        <v>1</v>
      </c>
      <c r="AV23" s="139">
        <v>1</v>
      </c>
      <c r="AW23" s="139">
        <v>1</v>
      </c>
      <c r="AX23" s="139">
        <v>0</v>
      </c>
      <c r="AY23" s="139">
        <v>1</v>
      </c>
      <c r="AZ23" s="139">
        <v>1</v>
      </c>
      <c r="BA23" s="139">
        <v>0</v>
      </c>
      <c r="BB23" s="139">
        <v>0</v>
      </c>
      <c r="BC23" s="139">
        <v>1</v>
      </c>
      <c r="BD23" s="139">
        <v>1</v>
      </c>
      <c r="BE23" s="139">
        <v>1</v>
      </c>
      <c r="BF23" s="139">
        <v>0</v>
      </c>
      <c r="BG23" s="139">
        <v>0</v>
      </c>
      <c r="BH23" s="139">
        <v>0</v>
      </c>
      <c r="BI23" s="139">
        <v>1</v>
      </c>
      <c r="BJ23" s="139">
        <v>1</v>
      </c>
      <c r="BK23" s="139">
        <v>1</v>
      </c>
      <c r="BL23" s="139">
        <v>0</v>
      </c>
      <c r="BM23" s="139">
        <v>1</v>
      </c>
      <c r="BN23" s="139">
        <v>1</v>
      </c>
      <c r="BO23" s="139">
        <v>0</v>
      </c>
      <c r="BP23" s="139">
        <v>0</v>
      </c>
      <c r="BQ23" s="139">
        <v>1</v>
      </c>
      <c r="BR23" s="139">
        <v>0</v>
      </c>
      <c r="BS23" s="139">
        <v>1</v>
      </c>
      <c r="BT23" s="139">
        <v>0</v>
      </c>
      <c r="BU23" s="139">
        <v>1</v>
      </c>
      <c r="BV23" s="139">
        <v>1</v>
      </c>
      <c r="BW23" s="139">
        <v>0</v>
      </c>
      <c r="BX23" s="139">
        <v>0</v>
      </c>
      <c r="BY23" s="139">
        <v>0</v>
      </c>
      <c r="BZ23" s="139">
        <v>1</v>
      </c>
      <c r="CA23" s="139">
        <v>0</v>
      </c>
      <c r="CB23" s="139">
        <v>1</v>
      </c>
      <c r="CC23" s="139">
        <v>1</v>
      </c>
      <c r="CD23" s="139">
        <v>0</v>
      </c>
      <c r="CE23" s="140">
        <v>-1</v>
      </c>
      <c r="CF23" s="139">
        <v>1</v>
      </c>
      <c r="CG23" s="139">
        <v>0</v>
      </c>
      <c r="CH23" s="139">
        <v>1</v>
      </c>
      <c r="CI23" s="139">
        <v>0</v>
      </c>
      <c r="CJ23" s="139">
        <v>1</v>
      </c>
      <c r="CK23" s="139">
        <v>1</v>
      </c>
      <c r="CL23" s="139">
        <v>0</v>
      </c>
      <c r="CM23" s="139">
        <v>1</v>
      </c>
      <c r="CN23" s="139">
        <v>1</v>
      </c>
      <c r="CO23" s="139">
        <v>1</v>
      </c>
      <c r="CP23" s="139">
        <v>1</v>
      </c>
      <c r="CQ23" s="139">
        <v>1</v>
      </c>
      <c r="CR23" s="140">
        <v>0</v>
      </c>
      <c r="CS23" s="139">
        <v>0</v>
      </c>
      <c r="CT23" s="139">
        <v>0</v>
      </c>
      <c r="CU23" s="139">
        <v>1</v>
      </c>
      <c r="CV23" s="139">
        <v>0</v>
      </c>
      <c r="CW23" s="139">
        <v>1</v>
      </c>
      <c r="CX23" s="139">
        <v>0</v>
      </c>
      <c r="CY23" s="139">
        <v>0</v>
      </c>
      <c r="CZ23" s="139">
        <v>1</v>
      </c>
      <c r="DA23" s="139">
        <v>0</v>
      </c>
      <c r="DB23" s="139">
        <v>0</v>
      </c>
      <c r="DC23" s="139">
        <v>0</v>
      </c>
      <c r="DD23" s="139">
        <v>0</v>
      </c>
      <c r="DE23" s="139">
        <v>0</v>
      </c>
      <c r="DF23" s="139">
        <v>0</v>
      </c>
      <c r="DG23" s="139">
        <v>0</v>
      </c>
      <c r="DH23" s="139">
        <v>1</v>
      </c>
      <c r="DI23" s="139">
        <v>0</v>
      </c>
      <c r="DJ23" s="139">
        <v>1</v>
      </c>
      <c r="DK23" s="139">
        <v>0</v>
      </c>
      <c r="DL23" s="139">
        <v>0</v>
      </c>
      <c r="DM23" s="139">
        <v>0</v>
      </c>
      <c r="DN23" s="139">
        <v>0</v>
      </c>
      <c r="DO23" s="139">
        <v>1</v>
      </c>
      <c r="DP23" s="139">
        <v>0</v>
      </c>
      <c r="DQ23" s="139">
        <v>0</v>
      </c>
      <c r="DR23" s="139">
        <v>1</v>
      </c>
      <c r="DS23" s="139">
        <v>0</v>
      </c>
      <c r="DT23" s="139">
        <v>0</v>
      </c>
      <c r="DU23" s="139">
        <v>1</v>
      </c>
      <c r="DV23" s="139">
        <v>0</v>
      </c>
      <c r="DW23" s="140">
        <v>0</v>
      </c>
      <c r="DX23" s="139">
        <v>0</v>
      </c>
      <c r="DY23" s="139">
        <v>0</v>
      </c>
      <c r="DZ23" s="139">
        <v>0</v>
      </c>
      <c r="EA23" s="139">
        <v>0</v>
      </c>
      <c r="EB23" s="139">
        <v>0</v>
      </c>
      <c r="EC23" s="139">
        <v>0</v>
      </c>
      <c r="ED23" s="139">
        <v>0</v>
      </c>
      <c r="EE23" s="139">
        <v>0</v>
      </c>
      <c r="EF23" s="139">
        <v>0</v>
      </c>
      <c r="EG23" s="139">
        <v>0</v>
      </c>
      <c r="EH23" s="139">
        <v>0</v>
      </c>
      <c r="EI23" s="139">
        <v>0</v>
      </c>
      <c r="EJ23" s="139">
        <v>0</v>
      </c>
      <c r="EK23" s="139">
        <v>0</v>
      </c>
      <c r="EL23" s="139">
        <v>0</v>
      </c>
      <c r="EM23" s="140">
        <v>0</v>
      </c>
      <c r="EN23" s="139">
        <v>7</v>
      </c>
      <c r="EO23" s="139">
        <v>14</v>
      </c>
      <c r="EP23" s="139">
        <v>5</v>
      </c>
      <c r="EQ23" s="139">
        <v>7</v>
      </c>
      <c r="ER23" s="139">
        <v>0</v>
      </c>
      <c r="ES23" s="140">
        <v>33</v>
      </c>
      <c r="ET23" s="139">
        <v>31.818181991577148</v>
      </c>
      <c r="EU23" s="139">
        <v>53.846153259277344</v>
      </c>
      <c r="EV23" s="139">
        <v>62.5</v>
      </c>
      <c r="EW23" s="139">
        <v>50</v>
      </c>
      <c r="EX23" s="139">
        <v>0</v>
      </c>
      <c r="EY23" s="140">
        <v>42.307693481445312</v>
      </c>
    </row>
    <row r="24" spans="1:155" x14ac:dyDescent="0.2">
      <c r="A24" s="137" t="s">
        <v>63</v>
      </c>
      <c r="B24" s="138" t="s">
        <v>81</v>
      </c>
      <c r="C24" s="139">
        <v>1</v>
      </c>
      <c r="D24" s="139">
        <v>1</v>
      </c>
      <c r="E24" s="139">
        <v>0</v>
      </c>
      <c r="F24" s="139">
        <v>1</v>
      </c>
      <c r="G24" s="139">
        <v>1</v>
      </c>
      <c r="H24" s="139">
        <v>1</v>
      </c>
      <c r="I24" s="139">
        <v>1</v>
      </c>
      <c r="J24" s="139">
        <v>1</v>
      </c>
      <c r="K24" s="139">
        <v>1</v>
      </c>
      <c r="L24" s="139">
        <v>0</v>
      </c>
      <c r="M24" s="139">
        <v>1</v>
      </c>
      <c r="N24" s="139">
        <v>0</v>
      </c>
      <c r="O24" s="139">
        <v>0</v>
      </c>
      <c r="P24" s="139">
        <v>0</v>
      </c>
      <c r="Q24" s="139">
        <v>1</v>
      </c>
      <c r="R24" s="139">
        <v>0</v>
      </c>
      <c r="S24" s="139">
        <v>0</v>
      </c>
      <c r="T24" s="139">
        <v>1</v>
      </c>
      <c r="U24" s="139">
        <v>0</v>
      </c>
      <c r="V24" s="139">
        <v>-1</v>
      </c>
      <c r="W24" s="139">
        <v>0</v>
      </c>
      <c r="X24" s="139">
        <v>0</v>
      </c>
      <c r="Y24" s="139">
        <v>1</v>
      </c>
      <c r="Z24" s="139">
        <v>1</v>
      </c>
      <c r="AA24" s="139">
        <v>1</v>
      </c>
      <c r="AB24" s="139">
        <v>0</v>
      </c>
      <c r="AC24" s="139">
        <v>1</v>
      </c>
      <c r="AD24" s="139">
        <v>0</v>
      </c>
      <c r="AE24" s="139">
        <v>1</v>
      </c>
      <c r="AF24" s="139">
        <v>0</v>
      </c>
      <c r="AG24" s="139">
        <v>0</v>
      </c>
      <c r="AH24" s="139">
        <v>0</v>
      </c>
      <c r="AI24" s="139">
        <v>0</v>
      </c>
      <c r="AJ24" s="139">
        <v>1</v>
      </c>
      <c r="AK24" s="139">
        <v>1</v>
      </c>
      <c r="AL24" s="139">
        <v>0</v>
      </c>
      <c r="AM24" s="139">
        <v>0</v>
      </c>
      <c r="AN24" s="139">
        <v>0</v>
      </c>
      <c r="AO24" s="139">
        <v>0</v>
      </c>
      <c r="AP24" s="139">
        <v>0</v>
      </c>
      <c r="AQ24" s="140">
        <v>0</v>
      </c>
      <c r="AR24" s="139">
        <v>1</v>
      </c>
      <c r="AS24" s="139">
        <v>1</v>
      </c>
      <c r="AT24" s="139">
        <v>0</v>
      </c>
      <c r="AU24" s="139">
        <v>1</v>
      </c>
      <c r="AV24" s="139">
        <v>0</v>
      </c>
      <c r="AW24" s="139">
        <v>1</v>
      </c>
      <c r="AX24" s="139">
        <v>0</v>
      </c>
      <c r="AY24" s="139">
        <v>1</v>
      </c>
      <c r="AZ24" s="139">
        <v>1</v>
      </c>
      <c r="BA24" s="139">
        <v>1</v>
      </c>
      <c r="BB24" s="139">
        <v>0</v>
      </c>
      <c r="BC24" s="139">
        <v>1</v>
      </c>
      <c r="BD24" s="139">
        <v>1</v>
      </c>
      <c r="BE24" s="139">
        <v>1</v>
      </c>
      <c r="BF24" s="139">
        <v>0</v>
      </c>
      <c r="BG24" s="139">
        <v>0</v>
      </c>
      <c r="BH24" s="139">
        <v>0</v>
      </c>
      <c r="BI24" s="139">
        <v>1</v>
      </c>
      <c r="BJ24" s="139">
        <v>1</v>
      </c>
      <c r="BK24" s="139">
        <v>1</v>
      </c>
      <c r="BL24" s="139">
        <v>1</v>
      </c>
      <c r="BM24" s="139">
        <v>1</v>
      </c>
      <c r="BN24" s="139">
        <v>0</v>
      </c>
      <c r="BO24" s="139">
        <v>-1</v>
      </c>
      <c r="BP24" s="139">
        <v>0</v>
      </c>
      <c r="BQ24" s="139">
        <v>1</v>
      </c>
      <c r="BR24" s="139">
        <v>1</v>
      </c>
      <c r="BS24" s="139">
        <v>1</v>
      </c>
      <c r="BT24" s="139">
        <v>0</v>
      </c>
      <c r="BU24" s="139">
        <v>0</v>
      </c>
      <c r="BV24" s="139">
        <v>0</v>
      </c>
      <c r="BW24" s="139">
        <v>0</v>
      </c>
      <c r="BX24" s="139">
        <v>1</v>
      </c>
      <c r="BY24" s="139">
        <v>1</v>
      </c>
      <c r="BZ24" s="139">
        <v>0</v>
      </c>
      <c r="CA24" s="139">
        <v>0</v>
      </c>
      <c r="CB24" s="139">
        <v>1</v>
      </c>
      <c r="CC24" s="139">
        <v>1</v>
      </c>
      <c r="CD24" s="139">
        <v>0</v>
      </c>
      <c r="CE24" s="140">
        <v>-1</v>
      </c>
      <c r="CF24" s="139">
        <v>1</v>
      </c>
      <c r="CG24" s="139">
        <v>0</v>
      </c>
      <c r="CH24" s="139">
        <v>1</v>
      </c>
      <c r="CI24" s="139">
        <v>1</v>
      </c>
      <c r="CJ24" s="139">
        <v>1</v>
      </c>
      <c r="CK24" s="139">
        <v>0</v>
      </c>
      <c r="CL24" s="139">
        <v>0</v>
      </c>
      <c r="CM24" s="139">
        <v>1</v>
      </c>
      <c r="CN24" s="139">
        <v>1</v>
      </c>
      <c r="CO24" s="139">
        <v>1</v>
      </c>
      <c r="CP24" s="139">
        <v>1</v>
      </c>
      <c r="CQ24" s="139">
        <v>1</v>
      </c>
      <c r="CR24" s="140">
        <v>1</v>
      </c>
      <c r="CS24" s="139">
        <v>1</v>
      </c>
      <c r="CT24" s="139">
        <v>1</v>
      </c>
      <c r="CU24" s="139">
        <v>1</v>
      </c>
      <c r="CV24" s="139">
        <v>0</v>
      </c>
      <c r="CW24" s="139">
        <v>1</v>
      </c>
      <c r="CX24" s="139">
        <v>0</v>
      </c>
      <c r="CY24" s="139">
        <v>1</v>
      </c>
      <c r="CZ24" s="139">
        <v>0</v>
      </c>
      <c r="DA24" s="139">
        <v>0</v>
      </c>
      <c r="DB24" s="139">
        <v>0</v>
      </c>
      <c r="DC24" s="139">
        <v>0</v>
      </c>
      <c r="DD24" s="139">
        <v>0</v>
      </c>
      <c r="DE24" s="139">
        <v>1</v>
      </c>
      <c r="DF24" s="139">
        <v>1</v>
      </c>
      <c r="DG24" s="139">
        <v>0</v>
      </c>
      <c r="DH24" s="139">
        <v>1</v>
      </c>
      <c r="DI24" s="139">
        <v>0</v>
      </c>
      <c r="DJ24" s="139">
        <v>1</v>
      </c>
      <c r="DK24" s="139">
        <v>-1</v>
      </c>
      <c r="DL24" s="139">
        <v>1</v>
      </c>
      <c r="DM24" s="139">
        <v>0</v>
      </c>
      <c r="DN24" s="139">
        <v>0</v>
      </c>
      <c r="DO24" s="139">
        <v>1</v>
      </c>
      <c r="DP24" s="139">
        <v>1</v>
      </c>
      <c r="DQ24" s="139">
        <v>0</v>
      </c>
      <c r="DR24" s="139">
        <v>1</v>
      </c>
      <c r="DS24" s="139">
        <v>0</v>
      </c>
      <c r="DT24" s="139">
        <v>1</v>
      </c>
      <c r="DU24" s="139">
        <v>1</v>
      </c>
      <c r="DV24" s="139">
        <v>0</v>
      </c>
      <c r="DW24" s="140">
        <v>-1</v>
      </c>
      <c r="DX24" s="139">
        <v>0</v>
      </c>
      <c r="DY24" s="139">
        <v>1</v>
      </c>
      <c r="DZ24" s="139">
        <v>0</v>
      </c>
      <c r="EA24" s="139">
        <v>0</v>
      </c>
      <c r="EB24" s="139">
        <v>0</v>
      </c>
      <c r="EC24" s="139">
        <v>1</v>
      </c>
      <c r="ED24" s="139">
        <v>0</v>
      </c>
      <c r="EE24" s="139">
        <v>0</v>
      </c>
      <c r="EF24" s="139">
        <v>0</v>
      </c>
      <c r="EG24" s="139">
        <v>0</v>
      </c>
      <c r="EH24" s="139">
        <v>0</v>
      </c>
      <c r="EI24" s="139">
        <v>0</v>
      </c>
      <c r="EJ24" s="139">
        <v>0</v>
      </c>
      <c r="EK24" s="139">
        <v>1</v>
      </c>
      <c r="EL24" s="139">
        <v>0</v>
      </c>
      <c r="EM24" s="140">
        <v>0</v>
      </c>
      <c r="EN24" s="139">
        <v>10</v>
      </c>
      <c r="EO24" s="139">
        <v>13</v>
      </c>
      <c r="EP24" s="139">
        <v>6</v>
      </c>
      <c r="EQ24" s="139">
        <v>8</v>
      </c>
      <c r="ER24" s="139">
        <v>3</v>
      </c>
      <c r="ES24" s="140">
        <v>40</v>
      </c>
      <c r="ET24" s="139">
        <v>45.454544067382812</v>
      </c>
      <c r="EU24" s="139">
        <v>50</v>
      </c>
      <c r="EV24" s="139">
        <v>75</v>
      </c>
      <c r="EW24" s="139">
        <v>57.142856597900391</v>
      </c>
      <c r="EX24" s="139">
        <v>37.5</v>
      </c>
      <c r="EY24" s="140">
        <v>51.282051086425781</v>
      </c>
    </row>
    <row r="25" spans="1:155" x14ac:dyDescent="0.2">
      <c r="A25" s="137" t="s">
        <v>56</v>
      </c>
      <c r="B25" s="138" t="s">
        <v>82</v>
      </c>
      <c r="C25" s="139">
        <v>1</v>
      </c>
      <c r="D25" s="139">
        <v>0</v>
      </c>
      <c r="E25" s="139">
        <v>0</v>
      </c>
      <c r="F25" s="139">
        <v>1</v>
      </c>
      <c r="G25" s="139">
        <v>1</v>
      </c>
      <c r="H25" s="139">
        <v>0</v>
      </c>
      <c r="I25" s="139">
        <v>1</v>
      </c>
      <c r="J25" s="139">
        <v>0</v>
      </c>
      <c r="K25" s="139">
        <v>1</v>
      </c>
      <c r="L25" s="139">
        <v>0</v>
      </c>
      <c r="M25" s="139">
        <v>1</v>
      </c>
      <c r="N25" s="139">
        <v>1</v>
      </c>
      <c r="O25" s="139">
        <v>0</v>
      </c>
      <c r="P25" s="139">
        <v>-1</v>
      </c>
      <c r="Q25" s="139">
        <v>1</v>
      </c>
      <c r="R25" s="139">
        <v>-1</v>
      </c>
      <c r="S25" s="139">
        <v>0</v>
      </c>
      <c r="T25" s="139">
        <v>1</v>
      </c>
      <c r="U25" s="139">
        <v>1</v>
      </c>
      <c r="V25" s="139">
        <v>-1</v>
      </c>
      <c r="W25" s="139">
        <v>0</v>
      </c>
      <c r="X25" s="139">
        <v>0</v>
      </c>
      <c r="Y25" s="139">
        <v>1</v>
      </c>
      <c r="Z25" s="139">
        <v>0</v>
      </c>
      <c r="AA25" s="139">
        <v>1</v>
      </c>
      <c r="AB25" s="139">
        <v>1</v>
      </c>
      <c r="AC25" s="139">
        <v>0</v>
      </c>
      <c r="AD25" s="139">
        <v>0</v>
      </c>
      <c r="AE25" s="139">
        <v>0</v>
      </c>
      <c r="AF25" s="139">
        <v>-1</v>
      </c>
      <c r="AG25" s="139">
        <v>-1</v>
      </c>
      <c r="AH25" s="139">
        <v>0</v>
      </c>
      <c r="AI25" s="139">
        <v>0</v>
      </c>
      <c r="AJ25" s="139">
        <v>0</v>
      </c>
      <c r="AK25" s="139">
        <v>0</v>
      </c>
      <c r="AL25" s="139">
        <v>1</v>
      </c>
      <c r="AM25" s="139">
        <v>0</v>
      </c>
      <c r="AN25" s="139">
        <v>0</v>
      </c>
      <c r="AO25" s="139">
        <v>0</v>
      </c>
      <c r="AP25" s="139">
        <v>0</v>
      </c>
      <c r="AQ25" s="140">
        <v>0</v>
      </c>
      <c r="AR25" s="139">
        <v>0</v>
      </c>
      <c r="AS25" s="139">
        <v>0</v>
      </c>
      <c r="AT25" s="139">
        <v>1</v>
      </c>
      <c r="AU25" s="139">
        <v>1</v>
      </c>
      <c r="AV25" s="139">
        <v>1</v>
      </c>
      <c r="AW25" s="139">
        <v>0</v>
      </c>
      <c r="AX25" s="139">
        <v>0</v>
      </c>
      <c r="AY25" s="139">
        <v>0</v>
      </c>
      <c r="AZ25" s="139">
        <v>1</v>
      </c>
      <c r="BA25" s="139">
        <v>0</v>
      </c>
      <c r="BB25" s="139">
        <v>1</v>
      </c>
      <c r="BC25" s="139">
        <v>1</v>
      </c>
      <c r="BD25" s="139">
        <v>1</v>
      </c>
      <c r="BE25" s="139">
        <v>1</v>
      </c>
      <c r="BF25" s="139">
        <v>0</v>
      </c>
      <c r="BG25" s="139">
        <v>1</v>
      </c>
      <c r="BH25" s="139">
        <v>0</v>
      </c>
      <c r="BI25" s="139">
        <v>0</v>
      </c>
      <c r="BJ25" s="139">
        <v>1</v>
      </c>
      <c r="BK25" s="139">
        <v>0</v>
      </c>
      <c r="BL25" s="139">
        <v>0</v>
      </c>
      <c r="BM25" s="139">
        <v>0</v>
      </c>
      <c r="BN25" s="139">
        <v>0</v>
      </c>
      <c r="BO25" s="139">
        <v>0</v>
      </c>
      <c r="BP25" s="139">
        <v>0</v>
      </c>
      <c r="BQ25" s="139">
        <v>1</v>
      </c>
      <c r="BR25" s="139">
        <v>0</v>
      </c>
      <c r="BS25" s="139">
        <v>1</v>
      </c>
      <c r="BT25" s="139">
        <v>0</v>
      </c>
      <c r="BU25" s="139">
        <v>0</v>
      </c>
      <c r="BV25" s="139">
        <v>0</v>
      </c>
      <c r="BW25" s="139">
        <v>0</v>
      </c>
      <c r="BX25" s="139">
        <v>0</v>
      </c>
      <c r="BY25" s="139">
        <v>0</v>
      </c>
      <c r="BZ25" s="139">
        <v>1</v>
      </c>
      <c r="CA25" s="139">
        <v>0</v>
      </c>
      <c r="CB25" s="139">
        <v>0</v>
      </c>
      <c r="CC25" s="139">
        <v>1</v>
      </c>
      <c r="CD25" s="139">
        <v>0</v>
      </c>
      <c r="CE25" s="140">
        <v>0</v>
      </c>
      <c r="CF25" s="139">
        <v>1</v>
      </c>
      <c r="CG25" s="139">
        <v>0</v>
      </c>
      <c r="CH25" s="139">
        <v>1</v>
      </c>
      <c r="CI25" s="139">
        <v>0</v>
      </c>
      <c r="CJ25" s="139">
        <v>1</v>
      </c>
      <c r="CK25" s="139">
        <v>1</v>
      </c>
      <c r="CL25" s="139">
        <v>0</v>
      </c>
      <c r="CM25" s="139">
        <v>0</v>
      </c>
      <c r="CN25" s="139">
        <v>1</v>
      </c>
      <c r="CO25" s="139">
        <v>0</v>
      </c>
      <c r="CP25" s="139">
        <v>1</v>
      </c>
      <c r="CQ25" s="139">
        <v>0</v>
      </c>
      <c r="CR25" s="140">
        <v>0</v>
      </c>
      <c r="CS25" s="139">
        <v>0</v>
      </c>
      <c r="CT25" s="139">
        <v>0</v>
      </c>
      <c r="CU25" s="139">
        <v>1</v>
      </c>
      <c r="CV25" s="139">
        <v>1</v>
      </c>
      <c r="CW25" s="139">
        <v>1</v>
      </c>
      <c r="CX25" s="139">
        <v>0</v>
      </c>
      <c r="CY25" s="139">
        <v>0</v>
      </c>
      <c r="CZ25" s="139">
        <v>0</v>
      </c>
      <c r="DA25" s="139">
        <v>0</v>
      </c>
      <c r="DB25" s="139">
        <v>0</v>
      </c>
      <c r="DC25" s="139">
        <v>0</v>
      </c>
      <c r="DD25" s="139">
        <v>1</v>
      </c>
      <c r="DE25" s="139">
        <v>1</v>
      </c>
      <c r="DF25" s="139">
        <v>1</v>
      </c>
      <c r="DG25" s="139">
        <v>0</v>
      </c>
      <c r="DH25" s="139">
        <v>0</v>
      </c>
      <c r="DI25" s="139">
        <v>0</v>
      </c>
      <c r="DJ25" s="139">
        <v>1</v>
      </c>
      <c r="DK25" s="139">
        <v>0</v>
      </c>
      <c r="DL25" s="139">
        <v>1</v>
      </c>
      <c r="DM25" s="139">
        <v>0</v>
      </c>
      <c r="DN25" s="139">
        <v>0</v>
      </c>
      <c r="DO25" s="139">
        <v>0</v>
      </c>
      <c r="DP25" s="139">
        <v>0</v>
      </c>
      <c r="DQ25" s="139">
        <v>-1</v>
      </c>
      <c r="DR25" s="139">
        <v>1</v>
      </c>
      <c r="DS25" s="139">
        <v>0</v>
      </c>
      <c r="DT25" s="139">
        <v>1</v>
      </c>
      <c r="DU25" s="139">
        <v>0</v>
      </c>
      <c r="DV25" s="139">
        <v>0</v>
      </c>
      <c r="DW25" s="140">
        <v>0</v>
      </c>
      <c r="DX25" s="139">
        <v>0</v>
      </c>
      <c r="DY25" s="139">
        <v>0</v>
      </c>
      <c r="DZ25" s="139">
        <v>0</v>
      </c>
      <c r="EA25" s="139">
        <v>0</v>
      </c>
      <c r="EB25" s="139">
        <v>0</v>
      </c>
      <c r="EC25" s="139">
        <v>0</v>
      </c>
      <c r="ED25" s="139">
        <v>0</v>
      </c>
      <c r="EE25" s="139">
        <v>0</v>
      </c>
      <c r="EF25" s="139">
        <v>0</v>
      </c>
      <c r="EG25" s="139">
        <v>0</v>
      </c>
      <c r="EH25" s="139">
        <v>0</v>
      </c>
      <c r="EI25" s="139">
        <v>0</v>
      </c>
      <c r="EJ25" s="139">
        <v>0</v>
      </c>
      <c r="EK25" s="139">
        <v>0</v>
      </c>
      <c r="EL25" s="139">
        <v>0</v>
      </c>
      <c r="EM25" s="140">
        <v>0</v>
      </c>
      <c r="EN25" s="139">
        <v>6</v>
      </c>
      <c r="EO25" s="139">
        <v>11</v>
      </c>
      <c r="EP25" s="139">
        <v>2</v>
      </c>
      <c r="EQ25" s="139">
        <v>8</v>
      </c>
      <c r="ER25" s="139">
        <v>0</v>
      </c>
      <c r="ES25" s="140">
        <v>27</v>
      </c>
      <c r="ET25" s="139">
        <v>27.272727966308594</v>
      </c>
      <c r="EU25" s="139">
        <v>42.307693481445312</v>
      </c>
      <c r="EV25" s="139">
        <v>25</v>
      </c>
      <c r="EW25" s="139">
        <v>57.142856597900391</v>
      </c>
      <c r="EX25" s="139">
        <v>0</v>
      </c>
      <c r="EY25" s="140">
        <v>34.615383148193359</v>
      </c>
    </row>
    <row r="26" spans="1:155" x14ac:dyDescent="0.2">
      <c r="A26" s="137" t="s">
        <v>58</v>
      </c>
      <c r="B26" s="5" t="s">
        <v>83</v>
      </c>
      <c r="C26" s="139">
        <v>0</v>
      </c>
      <c r="D26" s="139">
        <v>0</v>
      </c>
      <c r="E26" s="139">
        <v>0</v>
      </c>
      <c r="F26" s="139">
        <v>1</v>
      </c>
      <c r="G26" s="139">
        <v>1</v>
      </c>
      <c r="H26" s="139">
        <v>0</v>
      </c>
      <c r="I26" s="139">
        <v>0</v>
      </c>
      <c r="J26" s="139">
        <v>0</v>
      </c>
      <c r="K26" s="139">
        <v>1</v>
      </c>
      <c r="L26" s="139">
        <v>0</v>
      </c>
      <c r="M26" s="139">
        <v>1</v>
      </c>
      <c r="N26" s="139">
        <v>1</v>
      </c>
      <c r="O26" s="139">
        <v>1</v>
      </c>
      <c r="P26" s="139">
        <v>0</v>
      </c>
      <c r="Q26" s="139">
        <v>1</v>
      </c>
      <c r="R26" s="139">
        <v>-1</v>
      </c>
      <c r="S26" s="139">
        <v>0</v>
      </c>
      <c r="T26" s="139">
        <v>1</v>
      </c>
      <c r="U26" s="139">
        <v>1</v>
      </c>
      <c r="V26" s="139">
        <v>0</v>
      </c>
      <c r="W26" s="139">
        <v>0</v>
      </c>
      <c r="X26" s="139">
        <v>0</v>
      </c>
      <c r="Y26" s="139">
        <v>0</v>
      </c>
      <c r="Z26" s="139">
        <v>1</v>
      </c>
      <c r="AA26" s="139">
        <v>1</v>
      </c>
      <c r="AB26" s="139">
        <v>0</v>
      </c>
      <c r="AC26" s="139">
        <v>0</v>
      </c>
      <c r="AD26" s="139">
        <v>0</v>
      </c>
      <c r="AE26" s="139">
        <v>0</v>
      </c>
      <c r="AF26" s="139">
        <v>0</v>
      </c>
      <c r="AG26" s="139">
        <v>0</v>
      </c>
      <c r="AH26" s="139">
        <v>1</v>
      </c>
      <c r="AI26" s="139">
        <v>0</v>
      </c>
      <c r="AJ26" s="139">
        <v>0</v>
      </c>
      <c r="AK26" s="139">
        <v>1</v>
      </c>
      <c r="AL26" s="139">
        <v>1</v>
      </c>
      <c r="AM26" s="139">
        <v>1</v>
      </c>
      <c r="AN26" s="139">
        <v>1</v>
      </c>
      <c r="AO26" s="139">
        <v>0</v>
      </c>
      <c r="AP26" s="139">
        <v>1</v>
      </c>
      <c r="AQ26" s="140">
        <v>1</v>
      </c>
      <c r="AR26" s="139">
        <v>0</v>
      </c>
      <c r="AS26" s="139">
        <v>1</v>
      </c>
      <c r="AT26" s="139">
        <v>0</v>
      </c>
      <c r="AU26" s="139">
        <v>1</v>
      </c>
      <c r="AV26" s="139">
        <v>1</v>
      </c>
      <c r="AW26" s="139">
        <v>1</v>
      </c>
      <c r="AX26" s="139">
        <v>0</v>
      </c>
      <c r="AY26" s="139">
        <v>1</v>
      </c>
      <c r="AZ26" s="139">
        <v>0</v>
      </c>
      <c r="BA26" s="139">
        <v>0</v>
      </c>
      <c r="BB26" s="139">
        <v>1</v>
      </c>
      <c r="BC26" s="139">
        <v>1</v>
      </c>
      <c r="BD26" s="139">
        <v>1</v>
      </c>
      <c r="BE26" s="139">
        <v>1</v>
      </c>
      <c r="BF26" s="139">
        <v>0</v>
      </c>
      <c r="BG26" s="139">
        <v>1</v>
      </c>
      <c r="BH26" s="139">
        <v>0</v>
      </c>
      <c r="BI26" s="139">
        <v>1</v>
      </c>
      <c r="BJ26" s="139">
        <v>1</v>
      </c>
      <c r="BK26" s="139">
        <v>1</v>
      </c>
      <c r="BL26" s="139">
        <v>0</v>
      </c>
      <c r="BM26" s="139">
        <v>1</v>
      </c>
      <c r="BN26" s="139">
        <v>1</v>
      </c>
      <c r="BO26" s="139">
        <v>0</v>
      </c>
      <c r="BP26" s="139">
        <v>1</v>
      </c>
      <c r="BQ26" s="139">
        <v>1</v>
      </c>
      <c r="BR26" s="139">
        <v>1</v>
      </c>
      <c r="BS26" s="139">
        <v>1</v>
      </c>
      <c r="BT26" s="139">
        <v>0</v>
      </c>
      <c r="BU26" s="139">
        <v>0</v>
      </c>
      <c r="BV26" s="139">
        <v>0</v>
      </c>
      <c r="BW26" s="139">
        <v>1</v>
      </c>
      <c r="BX26" s="139">
        <v>0</v>
      </c>
      <c r="BY26" s="139">
        <v>1</v>
      </c>
      <c r="BZ26" s="139">
        <v>1</v>
      </c>
      <c r="CA26" s="139">
        <v>0</v>
      </c>
      <c r="CB26" s="139">
        <v>1</v>
      </c>
      <c r="CC26" s="139">
        <v>1</v>
      </c>
      <c r="CD26" s="139">
        <v>1</v>
      </c>
      <c r="CE26" s="140">
        <v>-1</v>
      </c>
      <c r="CF26" s="139">
        <v>1</v>
      </c>
      <c r="CG26" s="139">
        <v>0</v>
      </c>
      <c r="CH26" s="139">
        <v>1</v>
      </c>
      <c r="CI26" s="139">
        <v>1</v>
      </c>
      <c r="CJ26" s="139">
        <v>1</v>
      </c>
      <c r="CK26" s="139">
        <v>0</v>
      </c>
      <c r="CL26" s="139">
        <v>0</v>
      </c>
      <c r="CM26" s="139">
        <v>1</v>
      </c>
      <c r="CN26" s="139">
        <v>1</v>
      </c>
      <c r="CO26" s="139">
        <v>1</v>
      </c>
      <c r="CP26" s="139">
        <v>1</v>
      </c>
      <c r="CQ26" s="139">
        <v>0</v>
      </c>
      <c r="CR26" s="140">
        <v>1</v>
      </c>
      <c r="CS26" s="139">
        <v>1</v>
      </c>
      <c r="CT26" s="139">
        <v>0</v>
      </c>
      <c r="CU26" s="139">
        <v>1</v>
      </c>
      <c r="CV26" s="139">
        <v>1</v>
      </c>
      <c r="CW26" s="139">
        <v>1</v>
      </c>
      <c r="CX26" s="139">
        <v>0</v>
      </c>
      <c r="CY26" s="139">
        <v>1</v>
      </c>
      <c r="CZ26" s="139">
        <v>1</v>
      </c>
      <c r="DA26" s="139">
        <v>-1</v>
      </c>
      <c r="DB26" s="139">
        <v>0</v>
      </c>
      <c r="DC26" s="139">
        <v>0</v>
      </c>
      <c r="DD26" s="139">
        <v>0</v>
      </c>
      <c r="DE26" s="139">
        <v>1</v>
      </c>
      <c r="DF26" s="139">
        <v>1</v>
      </c>
      <c r="DG26" s="139">
        <v>0</v>
      </c>
      <c r="DH26" s="139">
        <v>0</v>
      </c>
      <c r="DI26" s="139">
        <v>0</v>
      </c>
      <c r="DJ26" s="139">
        <v>0</v>
      </c>
      <c r="DK26" s="139">
        <v>0</v>
      </c>
      <c r="DL26" s="139">
        <v>1</v>
      </c>
      <c r="DM26" s="139">
        <v>0</v>
      </c>
      <c r="DN26" s="139">
        <v>0</v>
      </c>
      <c r="DO26" s="139">
        <v>1</v>
      </c>
      <c r="DP26" s="139">
        <v>1</v>
      </c>
      <c r="DQ26" s="139">
        <v>0</v>
      </c>
      <c r="DR26" s="139">
        <v>1</v>
      </c>
      <c r="DS26" s="139">
        <v>-1</v>
      </c>
      <c r="DT26" s="139">
        <v>1</v>
      </c>
      <c r="DU26" s="139">
        <v>1</v>
      </c>
      <c r="DV26" s="139">
        <v>0</v>
      </c>
      <c r="DW26" s="140">
        <v>0</v>
      </c>
      <c r="DX26" s="139">
        <v>0</v>
      </c>
      <c r="DY26" s="139">
        <v>1</v>
      </c>
      <c r="DZ26" s="139">
        <v>0</v>
      </c>
      <c r="EA26" s="139">
        <v>0</v>
      </c>
      <c r="EB26" s="139">
        <v>0</v>
      </c>
      <c r="EC26" s="139">
        <v>1</v>
      </c>
      <c r="ED26" s="139">
        <v>1</v>
      </c>
      <c r="EE26" s="139">
        <v>0</v>
      </c>
      <c r="EF26" s="139">
        <v>0</v>
      </c>
      <c r="EG26" s="139">
        <v>0</v>
      </c>
      <c r="EH26" s="139">
        <v>0</v>
      </c>
      <c r="EI26" s="139">
        <v>0</v>
      </c>
      <c r="EJ26" s="139">
        <v>0</v>
      </c>
      <c r="EK26" s="139">
        <v>0</v>
      </c>
      <c r="EL26" s="139">
        <v>0</v>
      </c>
      <c r="EM26" s="140">
        <v>0</v>
      </c>
      <c r="EN26" s="139">
        <v>11</v>
      </c>
      <c r="EO26" s="139">
        <v>17</v>
      </c>
      <c r="EP26" s="139">
        <v>5</v>
      </c>
      <c r="EQ26" s="139">
        <v>8</v>
      </c>
      <c r="ER26" s="139">
        <v>2</v>
      </c>
      <c r="ES26" s="140">
        <v>43</v>
      </c>
      <c r="ET26" s="139">
        <v>50</v>
      </c>
      <c r="EU26" s="139">
        <v>65.384613037109375</v>
      </c>
      <c r="EV26" s="139">
        <v>62.5</v>
      </c>
      <c r="EW26" s="139">
        <v>57.142856597900391</v>
      </c>
      <c r="EX26" s="139">
        <v>25</v>
      </c>
      <c r="EY26" s="140">
        <v>55.128204345703125</v>
      </c>
    </row>
    <row r="27" spans="1:155" x14ac:dyDescent="0.2">
      <c r="A27" s="137" t="s">
        <v>60</v>
      </c>
      <c r="B27" s="138" t="s">
        <v>84</v>
      </c>
      <c r="C27" s="139">
        <v>0</v>
      </c>
      <c r="D27" s="139">
        <v>0</v>
      </c>
      <c r="E27" s="139">
        <v>0</v>
      </c>
      <c r="F27" s="139">
        <v>1</v>
      </c>
      <c r="G27" s="139">
        <v>0</v>
      </c>
      <c r="H27" s="139">
        <v>0</v>
      </c>
      <c r="I27" s="139">
        <v>0</v>
      </c>
      <c r="J27" s="139">
        <v>0</v>
      </c>
      <c r="K27" s="139">
        <v>1</v>
      </c>
      <c r="L27" s="139">
        <v>0</v>
      </c>
      <c r="M27" s="139">
        <v>1</v>
      </c>
      <c r="N27" s="139">
        <v>1</v>
      </c>
      <c r="O27" s="139">
        <v>0</v>
      </c>
      <c r="P27" s="139">
        <v>0</v>
      </c>
      <c r="Q27" s="139">
        <v>1</v>
      </c>
      <c r="R27" s="139">
        <v>0</v>
      </c>
      <c r="S27" s="139">
        <v>0</v>
      </c>
      <c r="T27" s="139">
        <v>1</v>
      </c>
      <c r="U27" s="139">
        <v>0</v>
      </c>
      <c r="V27" s="139">
        <v>-1</v>
      </c>
      <c r="W27" s="139">
        <v>0</v>
      </c>
      <c r="X27" s="139">
        <v>0</v>
      </c>
      <c r="Y27" s="139">
        <v>1</v>
      </c>
      <c r="Z27" s="139">
        <v>0</v>
      </c>
      <c r="AA27" s="139">
        <v>1</v>
      </c>
      <c r="AB27" s="139">
        <v>0</v>
      </c>
      <c r="AC27" s="139">
        <v>1</v>
      </c>
      <c r="AD27" s="139">
        <v>0</v>
      </c>
      <c r="AE27" s="139">
        <v>1</v>
      </c>
      <c r="AF27" s="139">
        <v>0</v>
      </c>
      <c r="AG27" s="139">
        <v>0</v>
      </c>
      <c r="AH27" s="139">
        <v>1</v>
      </c>
      <c r="AI27" s="139">
        <v>1</v>
      </c>
      <c r="AJ27" s="139">
        <v>0</v>
      </c>
      <c r="AK27" s="139">
        <v>0</v>
      </c>
      <c r="AL27" s="139">
        <v>1</v>
      </c>
      <c r="AM27" s="139">
        <v>0</v>
      </c>
      <c r="AN27" s="139">
        <v>0</v>
      </c>
      <c r="AO27" s="139">
        <v>0</v>
      </c>
      <c r="AP27" s="139">
        <v>1</v>
      </c>
      <c r="AQ27" s="140">
        <v>0</v>
      </c>
      <c r="AR27" s="139">
        <v>0</v>
      </c>
      <c r="AS27" s="139">
        <v>0</v>
      </c>
      <c r="AT27" s="139">
        <v>0</v>
      </c>
      <c r="AU27" s="139">
        <v>1</v>
      </c>
      <c r="AV27" s="139">
        <v>1</v>
      </c>
      <c r="AW27" s="139">
        <v>1</v>
      </c>
      <c r="AX27" s="139">
        <v>0</v>
      </c>
      <c r="AY27" s="139">
        <v>1</v>
      </c>
      <c r="AZ27" s="139">
        <v>1</v>
      </c>
      <c r="BA27" s="139">
        <v>1</v>
      </c>
      <c r="BB27" s="139">
        <v>1</v>
      </c>
      <c r="BC27" s="139">
        <v>1</v>
      </c>
      <c r="BD27" s="139">
        <v>1</v>
      </c>
      <c r="BE27" s="139">
        <v>1</v>
      </c>
      <c r="BF27" s="139">
        <v>1</v>
      </c>
      <c r="BG27" s="139">
        <v>1</v>
      </c>
      <c r="BH27" s="139">
        <v>1</v>
      </c>
      <c r="BI27" s="139">
        <v>1</v>
      </c>
      <c r="BJ27" s="139">
        <v>1</v>
      </c>
      <c r="BK27" s="139">
        <v>1</v>
      </c>
      <c r="BL27" s="139">
        <v>0</v>
      </c>
      <c r="BM27" s="139">
        <v>0</v>
      </c>
      <c r="BN27" s="139">
        <v>0</v>
      </c>
      <c r="BO27" s="139">
        <v>-1</v>
      </c>
      <c r="BP27" s="139">
        <v>0</v>
      </c>
      <c r="BQ27" s="139">
        <v>1</v>
      </c>
      <c r="BR27" s="139">
        <v>0</v>
      </c>
      <c r="BS27" s="139">
        <v>0</v>
      </c>
      <c r="BT27" s="139">
        <v>0</v>
      </c>
      <c r="BU27" s="139">
        <v>0</v>
      </c>
      <c r="BV27" s="139">
        <v>0</v>
      </c>
      <c r="BW27" s="139">
        <v>0</v>
      </c>
      <c r="BX27" s="139">
        <v>0</v>
      </c>
      <c r="BY27" s="139">
        <v>0</v>
      </c>
      <c r="BZ27" s="139">
        <v>0</v>
      </c>
      <c r="CA27" s="139">
        <v>0</v>
      </c>
      <c r="CB27" s="139">
        <v>0</v>
      </c>
      <c r="CC27" s="139">
        <v>0</v>
      </c>
      <c r="CD27" s="139">
        <v>0</v>
      </c>
      <c r="CE27" s="140">
        <v>-1</v>
      </c>
      <c r="CF27" s="139">
        <v>1</v>
      </c>
      <c r="CG27" s="139">
        <v>0</v>
      </c>
      <c r="CH27" s="139">
        <v>1</v>
      </c>
      <c r="CI27" s="139">
        <v>1</v>
      </c>
      <c r="CJ27" s="139">
        <v>1</v>
      </c>
      <c r="CK27" s="139">
        <v>0</v>
      </c>
      <c r="CL27" s="139">
        <v>0</v>
      </c>
      <c r="CM27" s="139">
        <v>0</v>
      </c>
      <c r="CN27" s="139">
        <v>1</v>
      </c>
      <c r="CO27" s="139">
        <v>0</v>
      </c>
      <c r="CP27" s="139">
        <v>1</v>
      </c>
      <c r="CQ27" s="139">
        <v>1</v>
      </c>
      <c r="CR27" s="140">
        <v>0</v>
      </c>
      <c r="CS27" s="139">
        <v>0</v>
      </c>
      <c r="CT27" s="139">
        <v>0</v>
      </c>
      <c r="CU27" s="139">
        <v>0</v>
      </c>
      <c r="CV27" s="139">
        <v>0</v>
      </c>
      <c r="CW27" s="139">
        <v>1</v>
      </c>
      <c r="CX27" s="139">
        <v>0</v>
      </c>
      <c r="CY27" s="139">
        <v>1</v>
      </c>
      <c r="CZ27" s="139">
        <v>1</v>
      </c>
      <c r="DA27" s="139">
        <v>-1</v>
      </c>
      <c r="DB27" s="139">
        <v>0</v>
      </c>
      <c r="DC27" s="139">
        <v>0</v>
      </c>
      <c r="DD27" s="139">
        <v>0</v>
      </c>
      <c r="DE27" s="139">
        <v>0</v>
      </c>
      <c r="DF27" s="139">
        <v>0</v>
      </c>
      <c r="DG27" s="139">
        <v>0</v>
      </c>
      <c r="DH27" s="139">
        <v>1</v>
      </c>
      <c r="DI27" s="139">
        <v>0</v>
      </c>
      <c r="DJ27" s="139">
        <v>0</v>
      </c>
      <c r="DK27" s="139">
        <v>-1</v>
      </c>
      <c r="DL27" s="139">
        <v>0</v>
      </c>
      <c r="DM27" s="139">
        <v>0</v>
      </c>
      <c r="DN27" s="139">
        <v>0</v>
      </c>
      <c r="DO27" s="139">
        <v>1</v>
      </c>
      <c r="DP27" s="139">
        <v>1</v>
      </c>
      <c r="DQ27" s="139">
        <v>0</v>
      </c>
      <c r="DR27" s="139">
        <v>1</v>
      </c>
      <c r="DS27" s="139">
        <v>-1</v>
      </c>
      <c r="DT27" s="139">
        <v>1</v>
      </c>
      <c r="DU27" s="139">
        <v>1</v>
      </c>
      <c r="DV27" s="139">
        <v>-1</v>
      </c>
      <c r="DW27" s="140">
        <v>0</v>
      </c>
      <c r="DX27" s="139">
        <v>0</v>
      </c>
      <c r="DY27" s="139">
        <v>0</v>
      </c>
      <c r="DZ27" s="139">
        <v>0</v>
      </c>
      <c r="EA27" s="139">
        <v>0</v>
      </c>
      <c r="EB27" s="139">
        <v>0</v>
      </c>
      <c r="EC27" s="139">
        <v>0</v>
      </c>
      <c r="ED27" s="139">
        <v>0</v>
      </c>
      <c r="EE27" s="139">
        <v>0</v>
      </c>
      <c r="EF27" s="139">
        <v>0</v>
      </c>
      <c r="EG27" s="139">
        <v>0</v>
      </c>
      <c r="EH27" s="139">
        <v>0</v>
      </c>
      <c r="EI27" s="139">
        <v>0</v>
      </c>
      <c r="EJ27" s="139">
        <v>0</v>
      </c>
      <c r="EK27" s="139">
        <v>0</v>
      </c>
      <c r="EL27" s="139">
        <v>0</v>
      </c>
      <c r="EM27" s="140">
        <v>0</v>
      </c>
      <c r="EN27" s="139">
        <v>10</v>
      </c>
      <c r="EO27" s="139">
        <v>11</v>
      </c>
      <c r="EP27" s="139">
        <v>3</v>
      </c>
      <c r="EQ27" s="139">
        <v>4</v>
      </c>
      <c r="ER27" s="139">
        <v>0</v>
      </c>
      <c r="ES27" s="140">
        <v>28</v>
      </c>
      <c r="ET27" s="139">
        <v>45.454544067382812</v>
      </c>
      <c r="EU27" s="139">
        <v>42.307693481445312</v>
      </c>
      <c r="EV27" s="139">
        <v>37.5</v>
      </c>
      <c r="EW27" s="139">
        <v>28.571428298950195</v>
      </c>
      <c r="EX27" s="139">
        <v>0</v>
      </c>
      <c r="EY27" s="140">
        <v>35.897434234619141</v>
      </c>
    </row>
    <row r="28" spans="1:155" x14ac:dyDescent="0.2">
      <c r="A28" s="137" t="s">
        <v>60</v>
      </c>
      <c r="B28" s="138" t="s">
        <v>85</v>
      </c>
      <c r="C28" s="139">
        <v>1</v>
      </c>
      <c r="D28" s="139">
        <v>0</v>
      </c>
      <c r="E28" s="139">
        <v>0</v>
      </c>
      <c r="F28" s="139">
        <v>0</v>
      </c>
      <c r="G28" s="139">
        <v>0</v>
      </c>
      <c r="H28" s="139">
        <v>0</v>
      </c>
      <c r="I28" s="139">
        <v>0</v>
      </c>
      <c r="J28" s="139">
        <v>0</v>
      </c>
      <c r="K28" s="139">
        <v>1</v>
      </c>
      <c r="L28" s="139">
        <v>0</v>
      </c>
      <c r="M28" s="139">
        <v>1</v>
      </c>
      <c r="N28" s="139">
        <v>0</v>
      </c>
      <c r="O28" s="139">
        <v>0</v>
      </c>
      <c r="P28" s="139">
        <v>0</v>
      </c>
      <c r="Q28" s="139">
        <v>1</v>
      </c>
      <c r="R28" s="139">
        <v>0</v>
      </c>
      <c r="S28" s="139">
        <v>0</v>
      </c>
      <c r="T28" s="139">
        <v>1</v>
      </c>
      <c r="U28" s="139">
        <v>0</v>
      </c>
      <c r="V28" s="139">
        <v>0</v>
      </c>
      <c r="W28" s="139">
        <v>0</v>
      </c>
      <c r="X28" s="139">
        <v>0</v>
      </c>
      <c r="Y28" s="139">
        <v>1</v>
      </c>
      <c r="Z28" s="139">
        <v>1</v>
      </c>
      <c r="AA28" s="139">
        <v>0</v>
      </c>
      <c r="AB28" s="139">
        <v>0</v>
      </c>
      <c r="AC28" s="139">
        <v>0</v>
      </c>
      <c r="AD28" s="139">
        <v>0</v>
      </c>
      <c r="AE28" s="139">
        <v>0</v>
      </c>
      <c r="AF28" s="139">
        <v>0</v>
      </c>
      <c r="AG28" s="139">
        <v>0</v>
      </c>
      <c r="AH28" s="139">
        <v>0</v>
      </c>
      <c r="AI28" s="139">
        <v>0</v>
      </c>
      <c r="AJ28" s="139">
        <v>0</v>
      </c>
      <c r="AK28" s="139">
        <v>0</v>
      </c>
      <c r="AL28" s="139">
        <v>0</v>
      </c>
      <c r="AM28" s="139">
        <v>0</v>
      </c>
      <c r="AN28" s="139">
        <v>0</v>
      </c>
      <c r="AO28" s="139">
        <v>0</v>
      </c>
      <c r="AP28" s="139">
        <v>0</v>
      </c>
      <c r="AQ28" s="140">
        <v>0</v>
      </c>
      <c r="AR28" s="139">
        <v>0</v>
      </c>
      <c r="AS28" s="139">
        <v>0</v>
      </c>
      <c r="AT28" s="139">
        <v>0</v>
      </c>
      <c r="AU28" s="139">
        <v>1</v>
      </c>
      <c r="AV28" s="139">
        <v>1</v>
      </c>
      <c r="AW28" s="139">
        <v>1</v>
      </c>
      <c r="AX28" s="139">
        <v>0</v>
      </c>
      <c r="AY28" s="139">
        <v>1</v>
      </c>
      <c r="AZ28" s="139">
        <v>1</v>
      </c>
      <c r="BA28" s="139">
        <v>0</v>
      </c>
      <c r="BB28" s="139">
        <v>0</v>
      </c>
      <c r="BC28" s="139">
        <v>1</v>
      </c>
      <c r="BD28" s="139">
        <v>1</v>
      </c>
      <c r="BE28" s="139">
        <v>1</v>
      </c>
      <c r="BF28" s="139">
        <v>0</v>
      </c>
      <c r="BG28" s="139">
        <v>0</v>
      </c>
      <c r="BH28" s="139">
        <v>0</v>
      </c>
      <c r="BI28" s="139">
        <v>1</v>
      </c>
      <c r="BJ28" s="139">
        <v>1</v>
      </c>
      <c r="BK28" s="139">
        <v>0</v>
      </c>
      <c r="BL28" s="139">
        <v>0</v>
      </c>
      <c r="BM28" s="139">
        <v>0</v>
      </c>
      <c r="BN28" s="139">
        <v>0</v>
      </c>
      <c r="BO28" s="139">
        <v>-1</v>
      </c>
      <c r="BP28" s="139">
        <v>0</v>
      </c>
      <c r="BQ28" s="139">
        <v>1</v>
      </c>
      <c r="BR28" s="139">
        <v>1</v>
      </c>
      <c r="BS28" s="139">
        <v>1</v>
      </c>
      <c r="BT28" s="139">
        <v>1</v>
      </c>
      <c r="BU28" s="139">
        <v>1</v>
      </c>
      <c r="BV28" s="139">
        <v>1</v>
      </c>
      <c r="BW28" s="139">
        <v>0</v>
      </c>
      <c r="BX28" s="139">
        <v>0</v>
      </c>
      <c r="BY28" s="139">
        <v>0</v>
      </c>
      <c r="BZ28" s="139">
        <v>1</v>
      </c>
      <c r="CA28" s="139">
        <v>0</v>
      </c>
      <c r="CB28" s="139">
        <v>1</v>
      </c>
      <c r="CC28" s="139">
        <v>1</v>
      </c>
      <c r="CD28" s="139">
        <v>0</v>
      </c>
      <c r="CE28" s="140">
        <v>0</v>
      </c>
      <c r="CF28" s="139">
        <v>1</v>
      </c>
      <c r="CG28" s="139">
        <v>0</v>
      </c>
      <c r="CH28" s="139">
        <v>1</v>
      </c>
      <c r="CI28" s="139">
        <v>0</v>
      </c>
      <c r="CJ28" s="139">
        <v>1</v>
      </c>
      <c r="CK28" s="139">
        <v>1</v>
      </c>
      <c r="CL28" s="139">
        <v>0</v>
      </c>
      <c r="CM28" s="139">
        <v>1</v>
      </c>
      <c r="CN28" s="139">
        <v>1</v>
      </c>
      <c r="CO28" s="139">
        <v>1</v>
      </c>
      <c r="CP28" s="139">
        <v>1</v>
      </c>
      <c r="CQ28" s="139">
        <v>1</v>
      </c>
      <c r="CR28" s="140">
        <v>0</v>
      </c>
      <c r="CS28" s="139">
        <v>0</v>
      </c>
      <c r="CT28" s="139">
        <v>0</v>
      </c>
      <c r="CU28" s="139">
        <v>1</v>
      </c>
      <c r="CV28" s="139">
        <v>0</v>
      </c>
      <c r="CW28" s="139">
        <v>1</v>
      </c>
      <c r="CX28" s="139">
        <v>0</v>
      </c>
      <c r="CY28" s="139">
        <v>0</v>
      </c>
      <c r="CZ28" s="139">
        <v>1</v>
      </c>
      <c r="DA28" s="139">
        <v>0</v>
      </c>
      <c r="DB28" s="139">
        <v>0</v>
      </c>
      <c r="DC28" s="139">
        <v>0</v>
      </c>
      <c r="DD28" s="139">
        <v>0</v>
      </c>
      <c r="DE28" s="139">
        <v>0</v>
      </c>
      <c r="DF28" s="139">
        <v>0</v>
      </c>
      <c r="DG28" s="139">
        <v>0</v>
      </c>
      <c r="DH28" s="139">
        <v>0</v>
      </c>
      <c r="DI28" s="139">
        <v>0</v>
      </c>
      <c r="DJ28" s="139">
        <v>0</v>
      </c>
      <c r="DK28" s="139">
        <v>0</v>
      </c>
      <c r="DL28" s="139">
        <v>0</v>
      </c>
      <c r="DM28" s="139">
        <v>0</v>
      </c>
      <c r="DN28" s="139">
        <v>0</v>
      </c>
      <c r="DO28" s="139">
        <v>0</v>
      </c>
      <c r="DP28" s="139">
        <v>0</v>
      </c>
      <c r="DQ28" s="139">
        <v>-1</v>
      </c>
      <c r="DR28" s="139">
        <v>1</v>
      </c>
      <c r="DS28" s="139">
        <v>-1</v>
      </c>
      <c r="DT28" s="139">
        <v>0</v>
      </c>
      <c r="DU28" s="139">
        <v>0</v>
      </c>
      <c r="DV28" s="139">
        <v>0</v>
      </c>
      <c r="DW28" s="140">
        <v>0</v>
      </c>
      <c r="DX28" s="139">
        <v>0</v>
      </c>
      <c r="DY28" s="139">
        <v>0</v>
      </c>
      <c r="DZ28" s="139">
        <v>0</v>
      </c>
      <c r="EA28" s="139">
        <v>0</v>
      </c>
      <c r="EB28" s="139">
        <v>0</v>
      </c>
      <c r="EC28" s="139">
        <v>0</v>
      </c>
      <c r="ED28" s="139">
        <v>0</v>
      </c>
      <c r="EE28" s="139">
        <v>0</v>
      </c>
      <c r="EF28" s="139">
        <v>0</v>
      </c>
      <c r="EG28" s="139">
        <v>0</v>
      </c>
      <c r="EH28" s="139">
        <v>0</v>
      </c>
      <c r="EI28" s="139">
        <v>0</v>
      </c>
      <c r="EJ28" s="139">
        <v>0</v>
      </c>
      <c r="EK28" s="139">
        <v>0</v>
      </c>
      <c r="EL28" s="139">
        <v>0</v>
      </c>
      <c r="EM28" s="140">
        <v>0</v>
      </c>
      <c r="EN28" s="139">
        <v>5</v>
      </c>
      <c r="EO28" s="139">
        <v>11</v>
      </c>
      <c r="EP28" s="139">
        <v>5</v>
      </c>
      <c r="EQ28" s="139">
        <v>2</v>
      </c>
      <c r="ER28" s="139">
        <v>0</v>
      </c>
      <c r="ES28" s="140">
        <v>23</v>
      </c>
      <c r="ET28" s="139">
        <v>22.727272033691406</v>
      </c>
      <c r="EU28" s="139">
        <v>42.307693481445312</v>
      </c>
      <c r="EV28" s="139">
        <v>62.5</v>
      </c>
      <c r="EW28" s="139">
        <v>14.285714149475098</v>
      </c>
      <c r="EX28" s="139">
        <v>0</v>
      </c>
      <c r="EY28" s="140">
        <v>29.487178802490234</v>
      </c>
    </row>
    <row r="29" spans="1:155" x14ac:dyDescent="0.2">
      <c r="A29" s="137" t="s">
        <v>56</v>
      </c>
      <c r="B29" s="138" t="s">
        <v>86</v>
      </c>
      <c r="C29" s="139">
        <v>1</v>
      </c>
      <c r="D29" s="139">
        <v>0</v>
      </c>
      <c r="E29" s="139">
        <v>0</v>
      </c>
      <c r="F29" s="139">
        <v>1</v>
      </c>
      <c r="G29" s="139">
        <v>1</v>
      </c>
      <c r="H29" s="139">
        <v>1</v>
      </c>
      <c r="I29" s="139">
        <v>1</v>
      </c>
      <c r="J29" s="139">
        <v>0</v>
      </c>
      <c r="K29" s="139">
        <v>1</v>
      </c>
      <c r="L29" s="139">
        <v>1</v>
      </c>
      <c r="M29" s="139">
        <v>0</v>
      </c>
      <c r="N29" s="139">
        <v>1</v>
      </c>
      <c r="O29" s="139">
        <v>0</v>
      </c>
      <c r="P29" s="139">
        <v>0</v>
      </c>
      <c r="Q29" s="139">
        <v>1</v>
      </c>
      <c r="R29" s="139">
        <v>-1</v>
      </c>
      <c r="S29" s="139">
        <v>0</v>
      </c>
      <c r="T29" s="139">
        <v>1</v>
      </c>
      <c r="U29" s="139">
        <v>1</v>
      </c>
      <c r="V29" s="139">
        <v>-1</v>
      </c>
      <c r="W29" s="139">
        <v>0</v>
      </c>
      <c r="X29" s="139">
        <v>0</v>
      </c>
      <c r="Y29" s="139">
        <v>1</v>
      </c>
      <c r="Z29" s="139">
        <v>0</v>
      </c>
      <c r="AA29" s="139">
        <v>1</v>
      </c>
      <c r="AB29" s="139">
        <v>0</v>
      </c>
      <c r="AC29" s="139">
        <v>0</v>
      </c>
      <c r="AD29" s="139">
        <v>0</v>
      </c>
      <c r="AE29" s="139">
        <v>0</v>
      </c>
      <c r="AF29" s="139">
        <v>0</v>
      </c>
      <c r="AG29" s="139">
        <v>-1</v>
      </c>
      <c r="AH29" s="139">
        <v>0</v>
      </c>
      <c r="AI29" s="139">
        <v>0</v>
      </c>
      <c r="AJ29" s="139">
        <v>1</v>
      </c>
      <c r="AK29" s="139">
        <v>0</v>
      </c>
      <c r="AL29" s="139">
        <v>1</v>
      </c>
      <c r="AM29" s="139">
        <v>1</v>
      </c>
      <c r="AN29" s="139">
        <v>1</v>
      </c>
      <c r="AO29" s="139">
        <v>0</v>
      </c>
      <c r="AP29" s="139">
        <v>0</v>
      </c>
      <c r="AQ29" s="140">
        <v>0</v>
      </c>
      <c r="AR29" s="139">
        <v>0</v>
      </c>
      <c r="AS29" s="139">
        <v>1</v>
      </c>
      <c r="AT29" s="139">
        <v>0</v>
      </c>
      <c r="AU29" s="139">
        <v>1</v>
      </c>
      <c r="AV29" s="139">
        <v>1</v>
      </c>
      <c r="AW29" s="139">
        <v>1</v>
      </c>
      <c r="AX29" s="139">
        <v>0</v>
      </c>
      <c r="AY29" s="139">
        <v>1</v>
      </c>
      <c r="AZ29" s="139">
        <v>1</v>
      </c>
      <c r="BA29" s="139">
        <v>0</v>
      </c>
      <c r="BB29" s="139">
        <v>0</v>
      </c>
      <c r="BC29" s="139">
        <v>1</v>
      </c>
      <c r="BD29" s="139">
        <v>1</v>
      </c>
      <c r="BE29" s="139">
        <v>1</v>
      </c>
      <c r="BF29" s="139">
        <v>0</v>
      </c>
      <c r="BG29" s="139">
        <v>1</v>
      </c>
      <c r="BH29" s="139">
        <v>0</v>
      </c>
      <c r="BI29" s="139">
        <v>1</v>
      </c>
      <c r="BJ29" s="139">
        <v>1</v>
      </c>
      <c r="BK29" s="139">
        <v>1</v>
      </c>
      <c r="BL29" s="139">
        <v>0</v>
      </c>
      <c r="BM29" s="139">
        <v>0</v>
      </c>
      <c r="BN29" s="139">
        <v>0</v>
      </c>
      <c r="BO29" s="139">
        <v>0</v>
      </c>
      <c r="BP29" s="139">
        <v>1</v>
      </c>
      <c r="BQ29" s="139">
        <v>0</v>
      </c>
      <c r="BR29" s="139">
        <v>0</v>
      </c>
      <c r="BS29" s="139">
        <v>1</v>
      </c>
      <c r="BT29" s="139">
        <v>0</v>
      </c>
      <c r="BU29" s="139">
        <v>0</v>
      </c>
      <c r="BV29" s="139">
        <v>0</v>
      </c>
      <c r="BW29" s="139">
        <v>0</v>
      </c>
      <c r="BX29" s="139">
        <v>1</v>
      </c>
      <c r="BY29" s="139">
        <v>0</v>
      </c>
      <c r="BZ29" s="139">
        <v>1</v>
      </c>
      <c r="CA29" s="139">
        <v>0</v>
      </c>
      <c r="CB29" s="139">
        <v>1</v>
      </c>
      <c r="CC29" s="139">
        <v>1</v>
      </c>
      <c r="CD29" s="139">
        <v>1</v>
      </c>
      <c r="CE29" s="140">
        <v>-1</v>
      </c>
      <c r="CF29" s="139">
        <v>1</v>
      </c>
      <c r="CG29" s="139">
        <v>1</v>
      </c>
      <c r="CH29" s="139">
        <v>1</v>
      </c>
      <c r="CI29" s="139">
        <v>0</v>
      </c>
      <c r="CJ29" s="139">
        <v>1</v>
      </c>
      <c r="CK29" s="139">
        <v>0</v>
      </c>
      <c r="CL29" s="139">
        <v>0</v>
      </c>
      <c r="CM29" s="139">
        <v>1</v>
      </c>
      <c r="CN29" s="139">
        <v>1</v>
      </c>
      <c r="CO29" s="139">
        <v>1</v>
      </c>
      <c r="CP29" s="139">
        <v>1</v>
      </c>
      <c r="CQ29" s="139">
        <v>1</v>
      </c>
      <c r="CR29" s="140">
        <v>1</v>
      </c>
      <c r="CS29" s="139">
        <v>0</v>
      </c>
      <c r="CT29" s="139">
        <v>1</v>
      </c>
      <c r="CU29" s="139">
        <v>1</v>
      </c>
      <c r="CV29" s="139">
        <v>1</v>
      </c>
      <c r="CW29" s="139">
        <v>1</v>
      </c>
      <c r="CX29" s="139">
        <v>0</v>
      </c>
      <c r="CY29" s="139">
        <v>0</v>
      </c>
      <c r="CZ29" s="139">
        <v>1</v>
      </c>
      <c r="DA29" s="139">
        <v>-1</v>
      </c>
      <c r="DB29" s="139">
        <v>0</v>
      </c>
      <c r="DC29" s="139">
        <v>0</v>
      </c>
      <c r="DD29" s="139">
        <v>0</v>
      </c>
      <c r="DE29" s="139">
        <v>0</v>
      </c>
      <c r="DF29" s="139">
        <v>0</v>
      </c>
      <c r="DG29" s="139">
        <v>-1</v>
      </c>
      <c r="DH29" s="139">
        <v>1</v>
      </c>
      <c r="DI29" s="139">
        <v>0</v>
      </c>
      <c r="DJ29" s="139">
        <v>0</v>
      </c>
      <c r="DK29" s="139">
        <v>-1</v>
      </c>
      <c r="DL29" s="139">
        <v>0</v>
      </c>
      <c r="DM29" s="139">
        <v>0</v>
      </c>
      <c r="DN29" s="139">
        <v>0</v>
      </c>
      <c r="DO29" s="139">
        <v>0</v>
      </c>
      <c r="DP29" s="139">
        <v>0</v>
      </c>
      <c r="DQ29" s="139">
        <v>0</v>
      </c>
      <c r="DR29" s="139">
        <v>1</v>
      </c>
      <c r="DS29" s="139">
        <v>-1</v>
      </c>
      <c r="DT29" s="139">
        <v>1</v>
      </c>
      <c r="DU29" s="139">
        <v>0</v>
      </c>
      <c r="DV29" s="139">
        <v>0</v>
      </c>
      <c r="DW29" s="140">
        <v>0</v>
      </c>
      <c r="DX29" s="139">
        <v>0</v>
      </c>
      <c r="DY29" s="139">
        <v>0</v>
      </c>
      <c r="DZ29" s="139">
        <v>0</v>
      </c>
      <c r="EA29" s="139">
        <v>0</v>
      </c>
      <c r="EB29" s="139">
        <v>0</v>
      </c>
      <c r="EC29" s="139">
        <v>0</v>
      </c>
      <c r="ED29" s="139">
        <v>0</v>
      </c>
      <c r="EE29" s="139">
        <v>0</v>
      </c>
      <c r="EF29" s="139">
        <v>0</v>
      </c>
      <c r="EG29" s="139">
        <v>0</v>
      </c>
      <c r="EH29" s="139">
        <v>0</v>
      </c>
      <c r="EI29" s="139">
        <v>0</v>
      </c>
      <c r="EJ29" s="139">
        <v>0</v>
      </c>
      <c r="EK29" s="139">
        <v>0</v>
      </c>
      <c r="EL29" s="139">
        <v>0</v>
      </c>
      <c r="EM29" s="140">
        <v>0</v>
      </c>
      <c r="EN29" s="139">
        <v>9</v>
      </c>
      <c r="EO29" s="139">
        <v>12</v>
      </c>
      <c r="EP29" s="139">
        <v>6</v>
      </c>
      <c r="EQ29" s="139">
        <v>6</v>
      </c>
      <c r="ER29" s="139">
        <v>0</v>
      </c>
      <c r="ES29" s="140">
        <v>33</v>
      </c>
      <c r="ET29" s="139">
        <v>40.909091949462891</v>
      </c>
      <c r="EU29" s="139">
        <v>46.153846740722656</v>
      </c>
      <c r="EV29" s="139">
        <v>75</v>
      </c>
      <c r="EW29" s="139">
        <v>42.857143402099609</v>
      </c>
      <c r="EX29" s="139">
        <v>0</v>
      </c>
      <c r="EY29" s="140">
        <v>42.307693481445312</v>
      </c>
    </row>
    <row r="30" spans="1:155" x14ac:dyDescent="0.2">
      <c r="A30" s="137" t="s">
        <v>60</v>
      </c>
      <c r="B30" s="138" t="s">
        <v>87</v>
      </c>
      <c r="C30" s="139">
        <v>1</v>
      </c>
      <c r="D30" s="139">
        <v>0</v>
      </c>
      <c r="E30" s="139">
        <v>0</v>
      </c>
      <c r="F30" s="139">
        <v>1</v>
      </c>
      <c r="G30" s="139">
        <v>1</v>
      </c>
      <c r="H30" s="139">
        <v>1</v>
      </c>
      <c r="I30" s="139">
        <v>0</v>
      </c>
      <c r="J30" s="139">
        <v>0</v>
      </c>
      <c r="K30" s="139">
        <v>1</v>
      </c>
      <c r="L30" s="139">
        <v>0</v>
      </c>
      <c r="M30" s="139">
        <v>0</v>
      </c>
      <c r="N30" s="139">
        <v>1</v>
      </c>
      <c r="O30" s="139">
        <v>0</v>
      </c>
      <c r="P30" s="139">
        <v>0</v>
      </c>
      <c r="Q30" s="139">
        <v>1</v>
      </c>
      <c r="R30" s="139">
        <v>0</v>
      </c>
      <c r="S30" s="139">
        <v>0</v>
      </c>
      <c r="T30" s="139">
        <v>1</v>
      </c>
      <c r="U30" s="139">
        <v>1</v>
      </c>
      <c r="V30" s="139">
        <v>-1</v>
      </c>
      <c r="W30" s="139">
        <v>0</v>
      </c>
      <c r="X30" s="139">
        <v>0</v>
      </c>
      <c r="Y30" s="139">
        <v>1</v>
      </c>
      <c r="Z30" s="139">
        <v>0</v>
      </c>
      <c r="AA30" s="139">
        <v>0</v>
      </c>
      <c r="AB30" s="139">
        <v>0</v>
      </c>
      <c r="AC30" s="139">
        <v>1</v>
      </c>
      <c r="AD30" s="139">
        <v>0</v>
      </c>
      <c r="AE30" s="139">
        <v>0</v>
      </c>
      <c r="AF30" s="139">
        <v>0</v>
      </c>
      <c r="AG30" s="139">
        <v>-1</v>
      </c>
      <c r="AH30" s="139">
        <v>1</v>
      </c>
      <c r="AI30" s="139">
        <v>1</v>
      </c>
      <c r="AJ30" s="139">
        <v>1</v>
      </c>
      <c r="AK30" s="139">
        <v>0</v>
      </c>
      <c r="AL30" s="139">
        <v>1</v>
      </c>
      <c r="AM30" s="139">
        <v>0</v>
      </c>
      <c r="AN30" s="139">
        <v>0</v>
      </c>
      <c r="AO30" s="139">
        <v>0</v>
      </c>
      <c r="AP30" s="139">
        <v>1</v>
      </c>
      <c r="AQ30" s="140">
        <v>0</v>
      </c>
      <c r="AR30" s="139">
        <v>1</v>
      </c>
      <c r="AS30" s="139">
        <v>1</v>
      </c>
      <c r="AT30" s="139">
        <v>1</v>
      </c>
      <c r="AU30" s="139">
        <v>1</v>
      </c>
      <c r="AV30" s="139">
        <v>1</v>
      </c>
      <c r="AW30" s="139">
        <v>1</v>
      </c>
      <c r="AX30" s="139">
        <v>0</v>
      </c>
      <c r="AY30" s="139">
        <v>1</v>
      </c>
      <c r="AZ30" s="139">
        <v>1</v>
      </c>
      <c r="BA30" s="139">
        <v>0</v>
      </c>
      <c r="BB30" s="139">
        <v>1</v>
      </c>
      <c r="BC30" s="139">
        <v>1</v>
      </c>
      <c r="BD30" s="139">
        <v>1</v>
      </c>
      <c r="BE30" s="139">
        <v>0</v>
      </c>
      <c r="BF30" s="139">
        <v>0</v>
      </c>
      <c r="BG30" s="139">
        <v>0</v>
      </c>
      <c r="BH30" s="139">
        <v>0</v>
      </c>
      <c r="BI30" s="139">
        <v>1</v>
      </c>
      <c r="BJ30" s="139">
        <v>1</v>
      </c>
      <c r="BK30" s="139">
        <v>1</v>
      </c>
      <c r="BL30" s="139">
        <v>0</v>
      </c>
      <c r="BM30" s="139">
        <v>0</v>
      </c>
      <c r="BN30" s="139">
        <v>0</v>
      </c>
      <c r="BO30" s="139">
        <v>0</v>
      </c>
      <c r="BP30" s="139">
        <v>0</v>
      </c>
      <c r="BQ30" s="139">
        <v>0</v>
      </c>
      <c r="BR30" s="139">
        <v>0</v>
      </c>
      <c r="BS30" s="139">
        <v>1</v>
      </c>
      <c r="BT30" s="139">
        <v>0</v>
      </c>
      <c r="BU30" s="139">
        <v>0</v>
      </c>
      <c r="BV30" s="139">
        <v>0</v>
      </c>
      <c r="BW30" s="139">
        <v>0</v>
      </c>
      <c r="BX30" s="139">
        <v>0</v>
      </c>
      <c r="BY30" s="139">
        <v>0</v>
      </c>
      <c r="BZ30" s="139">
        <v>1</v>
      </c>
      <c r="CA30" s="139">
        <v>0</v>
      </c>
      <c r="CB30" s="139">
        <v>0</v>
      </c>
      <c r="CC30" s="139">
        <v>0</v>
      </c>
      <c r="CD30" s="139">
        <v>0</v>
      </c>
      <c r="CE30" s="140">
        <v>0</v>
      </c>
      <c r="CF30" s="139">
        <v>1</v>
      </c>
      <c r="CG30" s="139">
        <v>0</v>
      </c>
      <c r="CH30" s="139">
        <v>1</v>
      </c>
      <c r="CI30" s="139">
        <v>1</v>
      </c>
      <c r="CJ30" s="139">
        <v>1</v>
      </c>
      <c r="CK30" s="139">
        <v>0</v>
      </c>
      <c r="CL30" s="139">
        <v>0</v>
      </c>
      <c r="CM30" s="139">
        <v>0</v>
      </c>
      <c r="CN30" s="139">
        <v>1</v>
      </c>
      <c r="CO30" s="139">
        <v>1</v>
      </c>
      <c r="CP30" s="139">
        <v>0</v>
      </c>
      <c r="CQ30" s="139">
        <v>1</v>
      </c>
      <c r="CR30" s="140">
        <v>0</v>
      </c>
      <c r="CS30" s="139">
        <v>0</v>
      </c>
      <c r="CT30" s="139">
        <v>0</v>
      </c>
      <c r="CU30" s="139">
        <v>1</v>
      </c>
      <c r="CV30" s="139">
        <v>0</v>
      </c>
      <c r="CW30" s="139">
        <v>1</v>
      </c>
      <c r="CX30" s="139">
        <v>0</v>
      </c>
      <c r="CY30" s="139">
        <v>1</v>
      </c>
      <c r="CZ30" s="139">
        <v>1</v>
      </c>
      <c r="DA30" s="139">
        <v>-1</v>
      </c>
      <c r="DB30" s="139">
        <v>0</v>
      </c>
      <c r="DC30" s="139">
        <v>0</v>
      </c>
      <c r="DD30" s="139">
        <v>1</v>
      </c>
      <c r="DE30" s="139">
        <v>0</v>
      </c>
      <c r="DF30" s="139">
        <v>0</v>
      </c>
      <c r="DG30" s="139">
        <v>0</v>
      </c>
      <c r="DH30" s="139">
        <v>0</v>
      </c>
      <c r="DI30" s="139">
        <v>0</v>
      </c>
      <c r="DJ30" s="139">
        <v>1</v>
      </c>
      <c r="DK30" s="139">
        <v>-1</v>
      </c>
      <c r="DL30" s="139">
        <v>0</v>
      </c>
      <c r="DM30" s="139">
        <v>0</v>
      </c>
      <c r="DN30" s="139">
        <v>0</v>
      </c>
      <c r="DO30" s="139">
        <v>1</v>
      </c>
      <c r="DP30" s="139">
        <v>1</v>
      </c>
      <c r="DQ30" s="139">
        <v>-1</v>
      </c>
      <c r="DR30" s="139">
        <v>1</v>
      </c>
      <c r="DS30" s="139">
        <v>-1</v>
      </c>
      <c r="DT30" s="139">
        <v>1</v>
      </c>
      <c r="DU30" s="139">
        <v>1</v>
      </c>
      <c r="DV30" s="139">
        <v>-1</v>
      </c>
      <c r="DW30" s="140">
        <v>0</v>
      </c>
      <c r="DX30" s="139">
        <v>0</v>
      </c>
      <c r="DY30" s="139">
        <v>0</v>
      </c>
      <c r="DZ30" s="139">
        <v>0</v>
      </c>
      <c r="EA30" s="139">
        <v>0</v>
      </c>
      <c r="EB30" s="139">
        <v>0</v>
      </c>
      <c r="EC30" s="139">
        <v>0</v>
      </c>
      <c r="ED30" s="139">
        <v>0</v>
      </c>
      <c r="EE30" s="139">
        <v>0</v>
      </c>
      <c r="EF30" s="139">
        <v>0</v>
      </c>
      <c r="EG30" s="139">
        <v>0</v>
      </c>
      <c r="EH30" s="139">
        <v>0</v>
      </c>
      <c r="EI30" s="139">
        <v>0</v>
      </c>
      <c r="EJ30" s="139">
        <v>0</v>
      </c>
      <c r="EK30" s="139">
        <v>0</v>
      </c>
      <c r="EL30" s="139">
        <v>0</v>
      </c>
      <c r="EM30" s="140">
        <v>0</v>
      </c>
      <c r="EN30" s="139">
        <v>12</v>
      </c>
      <c r="EO30" s="139">
        <v>12</v>
      </c>
      <c r="EP30" s="139">
        <v>3</v>
      </c>
      <c r="EQ30" s="139">
        <v>5</v>
      </c>
      <c r="ER30" s="139">
        <v>0</v>
      </c>
      <c r="ES30" s="140">
        <v>32</v>
      </c>
      <c r="ET30" s="139">
        <v>54.545455932617188</v>
      </c>
      <c r="EU30" s="139">
        <v>46.153846740722656</v>
      </c>
      <c r="EV30" s="139">
        <v>37.5</v>
      </c>
      <c r="EW30" s="139">
        <v>35.714286804199219</v>
      </c>
      <c r="EX30" s="139">
        <v>0</v>
      </c>
      <c r="EY30" s="140">
        <v>41.025642395019531</v>
      </c>
    </row>
    <row r="31" spans="1:155" x14ac:dyDescent="0.2">
      <c r="A31" s="137" t="s">
        <v>63</v>
      </c>
      <c r="B31" s="138" t="s">
        <v>88</v>
      </c>
      <c r="C31" s="139">
        <v>1</v>
      </c>
      <c r="D31" s="139">
        <v>1</v>
      </c>
      <c r="E31" s="139">
        <v>1</v>
      </c>
      <c r="F31" s="139">
        <v>1</v>
      </c>
      <c r="G31" s="139">
        <v>1</v>
      </c>
      <c r="H31" s="139">
        <v>1</v>
      </c>
      <c r="I31" s="139">
        <v>1</v>
      </c>
      <c r="J31" s="139">
        <v>1</v>
      </c>
      <c r="K31" s="139">
        <v>1</v>
      </c>
      <c r="L31" s="139">
        <v>1</v>
      </c>
      <c r="M31" s="139">
        <v>1</v>
      </c>
      <c r="N31" s="139">
        <v>1</v>
      </c>
      <c r="O31" s="139">
        <v>1</v>
      </c>
      <c r="P31" s="139">
        <v>0</v>
      </c>
      <c r="Q31" s="139">
        <v>1</v>
      </c>
      <c r="R31" s="139">
        <v>0</v>
      </c>
      <c r="S31" s="139">
        <v>0</v>
      </c>
      <c r="T31" s="139">
        <v>1</v>
      </c>
      <c r="U31" s="139">
        <v>1</v>
      </c>
      <c r="V31" s="139">
        <v>-1</v>
      </c>
      <c r="W31" s="139">
        <v>0</v>
      </c>
      <c r="X31" s="139">
        <v>0</v>
      </c>
      <c r="Y31" s="139">
        <v>0</v>
      </c>
      <c r="Z31" s="139">
        <v>1</v>
      </c>
      <c r="AA31" s="139">
        <v>1</v>
      </c>
      <c r="AB31" s="139">
        <v>1</v>
      </c>
      <c r="AC31" s="139">
        <v>1</v>
      </c>
      <c r="AD31" s="139">
        <v>1</v>
      </c>
      <c r="AE31" s="139">
        <v>1</v>
      </c>
      <c r="AF31" s="139">
        <v>0</v>
      </c>
      <c r="AG31" s="139">
        <v>0</v>
      </c>
      <c r="AH31" s="139">
        <v>1</v>
      </c>
      <c r="AI31" s="139">
        <v>0</v>
      </c>
      <c r="AJ31" s="139">
        <v>0</v>
      </c>
      <c r="AK31" s="139">
        <v>0</v>
      </c>
      <c r="AL31" s="139">
        <v>0</v>
      </c>
      <c r="AM31" s="139">
        <v>0</v>
      </c>
      <c r="AN31" s="139">
        <v>0</v>
      </c>
      <c r="AO31" s="139">
        <v>0</v>
      </c>
      <c r="AP31" s="139">
        <v>0</v>
      </c>
      <c r="AQ31" s="140">
        <v>0</v>
      </c>
      <c r="AR31" s="139">
        <v>1</v>
      </c>
      <c r="AS31" s="139">
        <v>1</v>
      </c>
      <c r="AT31" s="139">
        <v>0</v>
      </c>
      <c r="AU31" s="139">
        <v>1</v>
      </c>
      <c r="AV31" s="139">
        <v>1</v>
      </c>
      <c r="AW31" s="139">
        <v>1</v>
      </c>
      <c r="AX31" s="139">
        <v>1</v>
      </c>
      <c r="AY31" s="139">
        <v>1</v>
      </c>
      <c r="AZ31" s="139">
        <v>0</v>
      </c>
      <c r="BA31" s="139">
        <v>0</v>
      </c>
      <c r="BB31" s="139">
        <v>1</v>
      </c>
      <c r="BC31" s="139">
        <v>1</v>
      </c>
      <c r="BD31" s="139">
        <v>1</v>
      </c>
      <c r="BE31" s="139">
        <v>1</v>
      </c>
      <c r="BF31" s="139">
        <v>0</v>
      </c>
      <c r="BG31" s="139">
        <v>1</v>
      </c>
      <c r="BH31" s="139">
        <v>0</v>
      </c>
      <c r="BI31" s="139">
        <v>1</v>
      </c>
      <c r="BJ31" s="139">
        <v>1</v>
      </c>
      <c r="BK31" s="139">
        <v>1</v>
      </c>
      <c r="BL31" s="139">
        <v>0</v>
      </c>
      <c r="BM31" s="139">
        <v>1</v>
      </c>
      <c r="BN31" s="139">
        <v>0</v>
      </c>
      <c r="BO31" s="139">
        <v>0</v>
      </c>
      <c r="BP31" s="139">
        <v>1</v>
      </c>
      <c r="BQ31" s="139">
        <v>1</v>
      </c>
      <c r="BR31" s="139">
        <v>1</v>
      </c>
      <c r="BS31" s="139">
        <v>1</v>
      </c>
      <c r="BT31" s="139">
        <v>1</v>
      </c>
      <c r="BU31" s="139">
        <v>0</v>
      </c>
      <c r="BV31" s="139">
        <v>0</v>
      </c>
      <c r="BW31" s="139">
        <v>1</v>
      </c>
      <c r="BX31" s="139">
        <v>0</v>
      </c>
      <c r="BY31" s="139">
        <v>1</v>
      </c>
      <c r="BZ31" s="139">
        <v>1</v>
      </c>
      <c r="CA31" s="139">
        <v>-1</v>
      </c>
      <c r="CB31" s="139">
        <v>1</v>
      </c>
      <c r="CC31" s="139">
        <v>1</v>
      </c>
      <c r="CD31" s="139">
        <v>0</v>
      </c>
      <c r="CE31" s="140">
        <v>-1</v>
      </c>
      <c r="CF31" s="139">
        <v>1</v>
      </c>
      <c r="CG31" s="139">
        <v>1</v>
      </c>
      <c r="CH31" s="139">
        <v>1</v>
      </c>
      <c r="CI31" s="139">
        <v>0</v>
      </c>
      <c r="CJ31" s="139">
        <v>1</v>
      </c>
      <c r="CK31" s="139">
        <v>1</v>
      </c>
      <c r="CL31" s="139">
        <v>1</v>
      </c>
      <c r="CM31" s="139">
        <v>1</v>
      </c>
      <c r="CN31" s="139">
        <v>1</v>
      </c>
      <c r="CO31" s="139">
        <v>1</v>
      </c>
      <c r="CP31" s="139">
        <v>1</v>
      </c>
      <c r="CQ31" s="139">
        <v>0</v>
      </c>
      <c r="CR31" s="140">
        <v>1</v>
      </c>
      <c r="CS31" s="139">
        <v>1</v>
      </c>
      <c r="CT31" s="139">
        <v>1</v>
      </c>
      <c r="CU31" s="139">
        <v>1</v>
      </c>
      <c r="CV31" s="139">
        <v>1</v>
      </c>
      <c r="CW31" s="139">
        <v>1</v>
      </c>
      <c r="CX31" s="139">
        <v>0</v>
      </c>
      <c r="CY31" s="139">
        <v>0</v>
      </c>
      <c r="CZ31" s="139">
        <v>1</v>
      </c>
      <c r="DA31" s="139">
        <v>-1</v>
      </c>
      <c r="DB31" s="139">
        <v>0</v>
      </c>
      <c r="DC31" s="139">
        <v>0</v>
      </c>
      <c r="DD31" s="139">
        <v>0</v>
      </c>
      <c r="DE31" s="139">
        <v>1</v>
      </c>
      <c r="DF31" s="139">
        <v>1</v>
      </c>
      <c r="DG31" s="139">
        <v>-1</v>
      </c>
      <c r="DH31" s="139">
        <v>1</v>
      </c>
      <c r="DI31" s="139">
        <v>1</v>
      </c>
      <c r="DJ31" s="139">
        <v>1</v>
      </c>
      <c r="DK31" s="139">
        <v>0</v>
      </c>
      <c r="DL31" s="139">
        <v>1</v>
      </c>
      <c r="DM31" s="139">
        <v>1</v>
      </c>
      <c r="DN31" s="139">
        <v>0</v>
      </c>
      <c r="DO31" s="139">
        <v>1</v>
      </c>
      <c r="DP31" s="139">
        <v>1</v>
      </c>
      <c r="DQ31" s="139">
        <v>0</v>
      </c>
      <c r="DR31" s="139">
        <v>1</v>
      </c>
      <c r="DS31" s="139">
        <v>0</v>
      </c>
      <c r="DT31" s="139">
        <v>1</v>
      </c>
      <c r="DU31" s="139">
        <v>1</v>
      </c>
      <c r="DV31" s="139">
        <v>0</v>
      </c>
      <c r="DW31" s="140">
        <v>0</v>
      </c>
      <c r="DX31" s="139">
        <v>0</v>
      </c>
      <c r="DY31" s="139">
        <v>1</v>
      </c>
      <c r="DZ31" s="139">
        <v>0</v>
      </c>
      <c r="EA31" s="139">
        <v>0</v>
      </c>
      <c r="EB31" s="139">
        <v>0</v>
      </c>
      <c r="EC31" s="139">
        <v>0</v>
      </c>
      <c r="ED31" s="139">
        <v>0</v>
      </c>
      <c r="EE31" s="139">
        <v>0</v>
      </c>
      <c r="EF31" s="139">
        <v>0</v>
      </c>
      <c r="EG31" s="139">
        <v>0</v>
      </c>
      <c r="EH31" s="139">
        <v>0</v>
      </c>
      <c r="EI31" s="139">
        <v>0</v>
      </c>
      <c r="EJ31" s="139">
        <v>1</v>
      </c>
      <c r="EK31" s="139">
        <v>0</v>
      </c>
      <c r="EL31" s="139">
        <v>1</v>
      </c>
      <c r="EM31" s="140">
        <v>0</v>
      </c>
      <c r="EN31" s="139">
        <v>13</v>
      </c>
      <c r="EO31" s="139">
        <v>15</v>
      </c>
      <c r="EP31" s="139">
        <v>6</v>
      </c>
      <c r="EQ31" s="139">
        <v>11</v>
      </c>
      <c r="ER31" s="139">
        <v>2</v>
      </c>
      <c r="ES31" s="140">
        <v>47</v>
      </c>
      <c r="ET31" s="139">
        <v>59.090908050537109</v>
      </c>
      <c r="EU31" s="139">
        <v>57.692306518554688</v>
      </c>
      <c r="EV31" s="139">
        <v>75</v>
      </c>
      <c r="EW31" s="139">
        <v>78.571426391601562</v>
      </c>
      <c r="EX31" s="139">
        <v>25</v>
      </c>
      <c r="EY31" s="140">
        <v>60.25640869140625</v>
      </c>
    </row>
    <row r="32" spans="1:155" x14ac:dyDescent="0.2">
      <c r="A32" s="137" t="s">
        <v>60</v>
      </c>
      <c r="B32" s="138" t="s">
        <v>89</v>
      </c>
      <c r="C32" s="139">
        <v>0</v>
      </c>
      <c r="D32" s="139">
        <v>0</v>
      </c>
      <c r="E32" s="139">
        <v>0</v>
      </c>
      <c r="F32" s="139">
        <v>1</v>
      </c>
      <c r="G32" s="139">
        <v>0</v>
      </c>
      <c r="H32" s="139">
        <v>0</v>
      </c>
      <c r="I32" s="139">
        <v>0</v>
      </c>
      <c r="J32" s="139">
        <v>0</v>
      </c>
      <c r="K32" s="139">
        <v>1</v>
      </c>
      <c r="L32" s="139">
        <v>0</v>
      </c>
      <c r="M32" s="139">
        <v>0</v>
      </c>
      <c r="N32" s="139">
        <v>1</v>
      </c>
      <c r="O32" s="139">
        <v>0</v>
      </c>
      <c r="P32" s="139">
        <v>0</v>
      </c>
      <c r="Q32" s="139">
        <v>1</v>
      </c>
      <c r="R32" s="139">
        <v>0</v>
      </c>
      <c r="S32" s="139">
        <v>1</v>
      </c>
      <c r="T32" s="139">
        <v>0</v>
      </c>
      <c r="U32" s="139">
        <v>1</v>
      </c>
      <c r="V32" s="139">
        <v>-1</v>
      </c>
      <c r="W32" s="139">
        <v>0</v>
      </c>
      <c r="X32" s="139">
        <v>0</v>
      </c>
      <c r="Y32" s="139">
        <v>0</v>
      </c>
      <c r="Z32" s="139">
        <v>0</v>
      </c>
      <c r="AA32" s="139">
        <v>0</v>
      </c>
      <c r="AB32" s="139">
        <v>0</v>
      </c>
      <c r="AC32" s="139">
        <v>0</v>
      </c>
      <c r="AD32" s="139">
        <v>0</v>
      </c>
      <c r="AE32" s="139">
        <v>0</v>
      </c>
      <c r="AF32" s="139">
        <v>0</v>
      </c>
      <c r="AG32" s="139">
        <v>0</v>
      </c>
      <c r="AH32" s="139">
        <v>1</v>
      </c>
      <c r="AI32" s="139">
        <v>0</v>
      </c>
      <c r="AJ32" s="139">
        <v>0</v>
      </c>
      <c r="AK32" s="139">
        <v>0</v>
      </c>
      <c r="AL32" s="139">
        <v>0</v>
      </c>
      <c r="AM32" s="139">
        <v>0</v>
      </c>
      <c r="AN32" s="139">
        <v>0</v>
      </c>
      <c r="AO32" s="139">
        <v>0</v>
      </c>
      <c r="AP32" s="139">
        <v>0</v>
      </c>
      <c r="AQ32" s="140">
        <v>0</v>
      </c>
      <c r="AR32" s="139">
        <v>0</v>
      </c>
      <c r="AS32" s="139">
        <v>0</v>
      </c>
      <c r="AT32" s="139">
        <v>1</v>
      </c>
      <c r="AU32" s="139">
        <v>1</v>
      </c>
      <c r="AV32" s="139">
        <v>0</v>
      </c>
      <c r="AW32" s="139">
        <v>1</v>
      </c>
      <c r="AX32" s="139">
        <v>0</v>
      </c>
      <c r="AY32" s="139">
        <v>1</v>
      </c>
      <c r="AZ32" s="139">
        <v>0</v>
      </c>
      <c r="BA32" s="139">
        <v>0</v>
      </c>
      <c r="BB32" s="139">
        <v>0</v>
      </c>
      <c r="BC32" s="139">
        <v>1</v>
      </c>
      <c r="BD32" s="139">
        <v>1</v>
      </c>
      <c r="BE32" s="139">
        <v>1</v>
      </c>
      <c r="BF32" s="139">
        <v>0</v>
      </c>
      <c r="BG32" s="139">
        <v>0</v>
      </c>
      <c r="BH32" s="139">
        <v>1</v>
      </c>
      <c r="BI32" s="139">
        <v>1</v>
      </c>
      <c r="BJ32" s="139">
        <v>1</v>
      </c>
      <c r="BK32" s="139">
        <v>1</v>
      </c>
      <c r="BL32" s="139">
        <v>0</v>
      </c>
      <c r="BM32" s="139">
        <v>0</v>
      </c>
      <c r="BN32" s="139">
        <v>0</v>
      </c>
      <c r="BO32" s="139">
        <v>0</v>
      </c>
      <c r="BP32" s="139">
        <v>0</v>
      </c>
      <c r="BQ32" s="139">
        <v>0</v>
      </c>
      <c r="BR32" s="139">
        <v>0</v>
      </c>
      <c r="BS32" s="139">
        <v>1</v>
      </c>
      <c r="BT32" s="139">
        <v>0</v>
      </c>
      <c r="BU32" s="139">
        <v>0</v>
      </c>
      <c r="BV32" s="139">
        <v>0</v>
      </c>
      <c r="BW32" s="139">
        <v>0</v>
      </c>
      <c r="BX32" s="139">
        <v>0</v>
      </c>
      <c r="BY32" s="139">
        <v>0</v>
      </c>
      <c r="BZ32" s="139">
        <v>0</v>
      </c>
      <c r="CA32" s="139">
        <v>0</v>
      </c>
      <c r="CB32" s="139">
        <v>1</v>
      </c>
      <c r="CC32" s="139">
        <v>1</v>
      </c>
      <c r="CD32" s="139">
        <v>0</v>
      </c>
      <c r="CE32" s="140">
        <v>0</v>
      </c>
      <c r="CF32" s="139">
        <v>1</v>
      </c>
      <c r="CG32" s="139">
        <v>0</v>
      </c>
      <c r="CH32" s="139">
        <v>1</v>
      </c>
      <c r="CI32" s="139">
        <v>1</v>
      </c>
      <c r="CJ32" s="139">
        <v>1</v>
      </c>
      <c r="CK32" s="139">
        <v>1</v>
      </c>
      <c r="CL32" s="139">
        <v>0</v>
      </c>
      <c r="CM32" s="139">
        <v>0</v>
      </c>
      <c r="CN32" s="139">
        <v>1</v>
      </c>
      <c r="CO32" s="139">
        <v>1</v>
      </c>
      <c r="CP32" s="139">
        <v>1</v>
      </c>
      <c r="CQ32" s="139">
        <v>1</v>
      </c>
      <c r="CR32" s="140">
        <v>0</v>
      </c>
      <c r="CS32" s="139">
        <v>0</v>
      </c>
      <c r="CT32" s="139">
        <v>0</v>
      </c>
      <c r="CU32" s="139">
        <v>1</v>
      </c>
      <c r="CV32" s="139">
        <v>1</v>
      </c>
      <c r="CW32" s="139">
        <v>1</v>
      </c>
      <c r="CX32" s="139">
        <v>0</v>
      </c>
      <c r="CY32" s="139">
        <v>0</v>
      </c>
      <c r="CZ32" s="139">
        <v>1</v>
      </c>
      <c r="DA32" s="139">
        <v>0</v>
      </c>
      <c r="DB32" s="139">
        <v>0</v>
      </c>
      <c r="DC32" s="139">
        <v>0</v>
      </c>
      <c r="DD32" s="139">
        <v>0</v>
      </c>
      <c r="DE32" s="139">
        <v>0</v>
      </c>
      <c r="DF32" s="139">
        <v>0</v>
      </c>
      <c r="DG32" s="139">
        <v>0</v>
      </c>
      <c r="DH32" s="139">
        <v>0</v>
      </c>
      <c r="DI32" s="139">
        <v>0</v>
      </c>
      <c r="DJ32" s="139">
        <v>1</v>
      </c>
      <c r="DK32" s="139">
        <v>-1</v>
      </c>
      <c r="DL32" s="139">
        <v>0</v>
      </c>
      <c r="DM32" s="139">
        <v>0</v>
      </c>
      <c r="DN32" s="139">
        <v>0</v>
      </c>
      <c r="DO32" s="139">
        <v>1</v>
      </c>
      <c r="DP32" s="139">
        <v>1</v>
      </c>
      <c r="DQ32" s="139">
        <v>0</v>
      </c>
      <c r="DR32" s="139">
        <v>1</v>
      </c>
      <c r="DS32" s="139">
        <v>0</v>
      </c>
      <c r="DT32" s="139">
        <v>0</v>
      </c>
      <c r="DU32" s="139">
        <v>0</v>
      </c>
      <c r="DV32" s="139">
        <v>0</v>
      </c>
      <c r="DW32" s="140">
        <v>0</v>
      </c>
      <c r="DX32" s="139">
        <v>0</v>
      </c>
      <c r="DY32" s="139">
        <v>0</v>
      </c>
      <c r="DZ32" s="139">
        <v>0</v>
      </c>
      <c r="EA32" s="139">
        <v>0</v>
      </c>
      <c r="EB32" s="139">
        <v>0</v>
      </c>
      <c r="EC32" s="139">
        <v>0</v>
      </c>
      <c r="ED32" s="139">
        <v>0</v>
      </c>
      <c r="EE32" s="139">
        <v>0</v>
      </c>
      <c r="EF32" s="139">
        <v>0</v>
      </c>
      <c r="EG32" s="139">
        <v>0</v>
      </c>
      <c r="EH32" s="139">
        <v>0</v>
      </c>
      <c r="EI32" s="139">
        <v>0</v>
      </c>
      <c r="EJ32" s="139">
        <v>0</v>
      </c>
      <c r="EK32" s="139">
        <v>0</v>
      </c>
      <c r="EL32" s="139">
        <v>0</v>
      </c>
      <c r="EM32" s="140">
        <v>0</v>
      </c>
      <c r="EN32" s="139">
        <v>5</v>
      </c>
      <c r="EO32" s="139">
        <v>9</v>
      </c>
      <c r="EP32" s="139">
        <v>4</v>
      </c>
      <c r="EQ32" s="139">
        <v>6</v>
      </c>
      <c r="ER32" s="139">
        <v>0</v>
      </c>
      <c r="ES32" s="140">
        <v>24</v>
      </c>
      <c r="ET32" s="139">
        <v>22.727272033691406</v>
      </c>
      <c r="EU32" s="139">
        <v>34.615383148193359</v>
      </c>
      <c r="EV32" s="139">
        <v>50</v>
      </c>
      <c r="EW32" s="139">
        <v>42.857143402099609</v>
      </c>
      <c r="EX32" s="139">
        <v>0</v>
      </c>
      <c r="EY32" s="140">
        <v>30.769229888916016</v>
      </c>
    </row>
    <row r="33" spans="1:155" x14ac:dyDescent="0.2">
      <c r="A33" s="137" t="s">
        <v>60</v>
      </c>
      <c r="B33" s="138" t="s">
        <v>90</v>
      </c>
      <c r="C33" s="139">
        <v>0</v>
      </c>
      <c r="D33" s="139">
        <v>0</v>
      </c>
      <c r="E33" s="139">
        <v>0</v>
      </c>
      <c r="F33" s="139">
        <v>1</v>
      </c>
      <c r="G33" s="139">
        <v>0</v>
      </c>
      <c r="H33" s="139">
        <v>0</v>
      </c>
      <c r="I33" s="139">
        <v>0</v>
      </c>
      <c r="J33" s="139">
        <v>0</v>
      </c>
      <c r="K33" s="139">
        <v>1</v>
      </c>
      <c r="L33" s="139">
        <v>0</v>
      </c>
      <c r="M33" s="139">
        <v>0</v>
      </c>
      <c r="N33" s="139">
        <v>0</v>
      </c>
      <c r="O33" s="139">
        <v>0</v>
      </c>
      <c r="P33" s="139">
        <v>0</v>
      </c>
      <c r="Q33" s="139">
        <v>1</v>
      </c>
      <c r="R33" s="139">
        <v>0</v>
      </c>
      <c r="S33" s="139">
        <v>1</v>
      </c>
      <c r="T33" s="139">
        <v>0</v>
      </c>
      <c r="U33" s="139">
        <v>1</v>
      </c>
      <c r="V33" s="139">
        <v>0</v>
      </c>
      <c r="W33" s="139">
        <v>-1</v>
      </c>
      <c r="X33" s="139">
        <v>0</v>
      </c>
      <c r="Y33" s="139">
        <v>0</v>
      </c>
      <c r="Z33" s="139">
        <v>0</v>
      </c>
      <c r="AA33" s="139">
        <v>0</v>
      </c>
      <c r="AB33" s="139">
        <v>0</v>
      </c>
      <c r="AC33" s="139">
        <v>0</v>
      </c>
      <c r="AD33" s="139">
        <v>0</v>
      </c>
      <c r="AE33" s="139">
        <v>0</v>
      </c>
      <c r="AF33" s="139">
        <v>0</v>
      </c>
      <c r="AG33" s="139">
        <v>0</v>
      </c>
      <c r="AH33" s="139">
        <v>1</v>
      </c>
      <c r="AI33" s="139">
        <v>1</v>
      </c>
      <c r="AJ33" s="139">
        <v>0</v>
      </c>
      <c r="AK33" s="139">
        <v>0</v>
      </c>
      <c r="AL33" s="139">
        <v>0</v>
      </c>
      <c r="AM33" s="139">
        <v>0</v>
      </c>
      <c r="AN33" s="139">
        <v>0</v>
      </c>
      <c r="AO33" s="139">
        <v>0</v>
      </c>
      <c r="AP33" s="139">
        <v>0</v>
      </c>
      <c r="AQ33" s="140">
        <v>0</v>
      </c>
      <c r="AR33" s="139">
        <v>0</v>
      </c>
      <c r="AS33" s="139">
        <v>1</v>
      </c>
      <c r="AT33" s="139">
        <v>0</v>
      </c>
      <c r="AU33" s="139">
        <v>1</v>
      </c>
      <c r="AV33" s="139">
        <v>1</v>
      </c>
      <c r="AW33" s="139">
        <v>1</v>
      </c>
      <c r="AX33" s="139">
        <v>0</v>
      </c>
      <c r="AY33" s="139">
        <v>1</v>
      </c>
      <c r="AZ33" s="139">
        <v>0</v>
      </c>
      <c r="BA33" s="139">
        <v>0</v>
      </c>
      <c r="BB33" s="139">
        <v>0</v>
      </c>
      <c r="BC33" s="139">
        <v>1</v>
      </c>
      <c r="BD33" s="139">
        <v>1</v>
      </c>
      <c r="BE33" s="139">
        <v>1</v>
      </c>
      <c r="BF33" s="139">
        <v>0</v>
      </c>
      <c r="BG33" s="139">
        <v>0</v>
      </c>
      <c r="BH33" s="139">
        <v>0</v>
      </c>
      <c r="BI33" s="139">
        <v>1</v>
      </c>
      <c r="BJ33" s="139">
        <v>1</v>
      </c>
      <c r="BK33" s="139">
        <v>1</v>
      </c>
      <c r="BL33" s="139">
        <v>0</v>
      </c>
      <c r="BM33" s="139">
        <v>0</v>
      </c>
      <c r="BN33" s="139">
        <v>0</v>
      </c>
      <c r="BO33" s="139">
        <v>-1</v>
      </c>
      <c r="BP33" s="139">
        <v>0</v>
      </c>
      <c r="BQ33" s="139">
        <v>0</v>
      </c>
      <c r="BR33" s="139">
        <v>0</v>
      </c>
      <c r="BS33" s="139">
        <v>1</v>
      </c>
      <c r="BT33" s="139">
        <v>0</v>
      </c>
      <c r="BU33" s="139">
        <v>0</v>
      </c>
      <c r="BV33" s="139">
        <v>0</v>
      </c>
      <c r="BW33" s="139">
        <v>0</v>
      </c>
      <c r="BX33" s="139">
        <v>0</v>
      </c>
      <c r="BY33" s="139">
        <v>0</v>
      </c>
      <c r="BZ33" s="139">
        <v>1</v>
      </c>
      <c r="CA33" s="139">
        <v>0</v>
      </c>
      <c r="CB33" s="139">
        <v>1</v>
      </c>
      <c r="CC33" s="139">
        <v>1</v>
      </c>
      <c r="CD33" s="139">
        <v>0</v>
      </c>
      <c r="CE33" s="140">
        <v>0</v>
      </c>
      <c r="CF33" s="139">
        <v>1</v>
      </c>
      <c r="CG33" s="139">
        <v>0</v>
      </c>
      <c r="CH33" s="139">
        <v>1</v>
      </c>
      <c r="CI33" s="139">
        <v>0</v>
      </c>
      <c r="CJ33" s="139">
        <v>1</v>
      </c>
      <c r="CK33" s="139">
        <v>0</v>
      </c>
      <c r="CL33" s="139">
        <v>0</v>
      </c>
      <c r="CM33" s="139">
        <v>0</v>
      </c>
      <c r="CN33" s="139">
        <v>1</v>
      </c>
      <c r="CO33" s="139">
        <v>0</v>
      </c>
      <c r="CP33" s="139">
        <v>0</v>
      </c>
      <c r="CQ33" s="139">
        <v>0</v>
      </c>
      <c r="CR33" s="140">
        <v>0</v>
      </c>
      <c r="CS33" s="139">
        <v>0</v>
      </c>
      <c r="CT33" s="139">
        <v>0</v>
      </c>
      <c r="CU33" s="139">
        <v>1</v>
      </c>
      <c r="CV33" s="139">
        <v>0</v>
      </c>
      <c r="CW33" s="139">
        <v>1</v>
      </c>
      <c r="CX33" s="139">
        <v>0</v>
      </c>
      <c r="CY33" s="139">
        <v>1</v>
      </c>
      <c r="CZ33" s="139">
        <v>1</v>
      </c>
      <c r="DA33" s="139">
        <v>-1</v>
      </c>
      <c r="DB33" s="139">
        <v>0</v>
      </c>
      <c r="DC33" s="139">
        <v>0</v>
      </c>
      <c r="DD33" s="139">
        <v>0</v>
      </c>
      <c r="DE33" s="139">
        <v>0</v>
      </c>
      <c r="DF33" s="139">
        <v>0</v>
      </c>
      <c r="DG33" s="139">
        <v>0</v>
      </c>
      <c r="DH33" s="139">
        <v>0</v>
      </c>
      <c r="DI33" s="139">
        <v>0</v>
      </c>
      <c r="DJ33" s="139">
        <v>0</v>
      </c>
      <c r="DK33" s="139">
        <v>-1</v>
      </c>
      <c r="DL33" s="139">
        <v>0</v>
      </c>
      <c r="DM33" s="139">
        <v>0</v>
      </c>
      <c r="DN33" s="139">
        <v>0</v>
      </c>
      <c r="DO33" s="139">
        <v>0</v>
      </c>
      <c r="DP33" s="139">
        <v>0</v>
      </c>
      <c r="DQ33" s="139">
        <v>0</v>
      </c>
      <c r="DR33" s="139">
        <v>1</v>
      </c>
      <c r="DS33" s="139">
        <v>-1</v>
      </c>
      <c r="DT33" s="139">
        <v>0</v>
      </c>
      <c r="DU33" s="139">
        <v>1</v>
      </c>
      <c r="DV33" s="139">
        <v>0</v>
      </c>
      <c r="DW33" s="140">
        <v>0</v>
      </c>
      <c r="DX33" s="139">
        <v>0</v>
      </c>
      <c r="DY33" s="139">
        <v>0</v>
      </c>
      <c r="DZ33" s="139">
        <v>0</v>
      </c>
      <c r="EA33" s="139">
        <v>0</v>
      </c>
      <c r="EB33" s="139">
        <v>0</v>
      </c>
      <c r="EC33" s="139">
        <v>0</v>
      </c>
      <c r="ED33" s="139">
        <v>0</v>
      </c>
      <c r="EE33" s="139">
        <v>0</v>
      </c>
      <c r="EF33" s="139">
        <v>0</v>
      </c>
      <c r="EG33" s="139">
        <v>0</v>
      </c>
      <c r="EH33" s="139">
        <v>0</v>
      </c>
      <c r="EI33" s="139">
        <v>0</v>
      </c>
      <c r="EJ33" s="139">
        <v>0</v>
      </c>
      <c r="EK33" s="139">
        <v>0</v>
      </c>
      <c r="EL33" s="139">
        <v>0</v>
      </c>
      <c r="EM33" s="140">
        <v>0</v>
      </c>
      <c r="EN33" s="139">
        <v>5</v>
      </c>
      <c r="EO33" s="139">
        <v>11</v>
      </c>
      <c r="EP33" s="139">
        <v>2</v>
      </c>
      <c r="EQ33" s="139">
        <v>3</v>
      </c>
      <c r="ER33" s="139">
        <v>0</v>
      </c>
      <c r="ES33" s="140">
        <v>21</v>
      </c>
      <c r="ET33" s="139">
        <v>22.727272033691406</v>
      </c>
      <c r="EU33" s="139">
        <v>42.307693481445312</v>
      </c>
      <c r="EV33" s="139">
        <v>25</v>
      </c>
      <c r="EW33" s="139">
        <v>21.428571701049805</v>
      </c>
      <c r="EX33" s="139">
        <v>0</v>
      </c>
      <c r="EY33" s="140">
        <v>26.923076629638672</v>
      </c>
    </row>
    <row r="34" spans="1:155" x14ac:dyDescent="0.2">
      <c r="A34" s="137" t="s">
        <v>60</v>
      </c>
      <c r="B34" s="138" t="s">
        <v>91</v>
      </c>
      <c r="C34" s="139">
        <v>0</v>
      </c>
      <c r="D34" s="139">
        <v>0</v>
      </c>
      <c r="E34" s="139">
        <v>0</v>
      </c>
      <c r="F34" s="139">
        <v>0</v>
      </c>
      <c r="G34" s="139">
        <v>0</v>
      </c>
      <c r="H34" s="139">
        <v>0</v>
      </c>
      <c r="I34" s="139">
        <v>0</v>
      </c>
      <c r="J34" s="139">
        <v>0</v>
      </c>
      <c r="K34" s="139">
        <v>1</v>
      </c>
      <c r="L34" s="139">
        <v>0</v>
      </c>
      <c r="M34" s="139">
        <v>0</v>
      </c>
      <c r="N34" s="139">
        <v>0</v>
      </c>
      <c r="O34" s="139">
        <v>0</v>
      </c>
      <c r="P34" s="139">
        <v>-1</v>
      </c>
      <c r="Q34" s="139">
        <v>1</v>
      </c>
      <c r="R34" s="139">
        <v>0</v>
      </c>
      <c r="S34" s="139">
        <v>0</v>
      </c>
      <c r="T34" s="139">
        <v>0</v>
      </c>
      <c r="U34" s="139">
        <v>0</v>
      </c>
      <c r="V34" s="139">
        <v>-1</v>
      </c>
      <c r="W34" s="139">
        <v>-1</v>
      </c>
      <c r="X34" s="139">
        <v>0</v>
      </c>
      <c r="Y34" s="139">
        <v>0</v>
      </c>
      <c r="Z34" s="139">
        <v>1</v>
      </c>
      <c r="AA34" s="139">
        <v>0</v>
      </c>
      <c r="AB34" s="139">
        <v>0</v>
      </c>
      <c r="AC34" s="139">
        <v>0</v>
      </c>
      <c r="AD34" s="139">
        <v>0</v>
      </c>
      <c r="AE34" s="139">
        <v>1</v>
      </c>
      <c r="AF34" s="139">
        <v>0</v>
      </c>
      <c r="AG34" s="139">
        <v>0</v>
      </c>
      <c r="AH34" s="139">
        <v>0</v>
      </c>
      <c r="AI34" s="139">
        <v>0</v>
      </c>
      <c r="AJ34" s="139">
        <v>0</v>
      </c>
      <c r="AK34" s="139">
        <v>0</v>
      </c>
      <c r="AL34" s="139">
        <v>0</v>
      </c>
      <c r="AM34" s="139">
        <v>0</v>
      </c>
      <c r="AN34" s="139">
        <v>0</v>
      </c>
      <c r="AO34" s="139">
        <v>0</v>
      </c>
      <c r="AP34" s="139">
        <v>1</v>
      </c>
      <c r="AQ34" s="140">
        <v>0</v>
      </c>
      <c r="AR34" s="139">
        <v>0</v>
      </c>
      <c r="AS34" s="139">
        <v>0</v>
      </c>
      <c r="AT34" s="139">
        <v>1</v>
      </c>
      <c r="AU34" s="139">
        <v>1</v>
      </c>
      <c r="AV34" s="139">
        <v>1</v>
      </c>
      <c r="AW34" s="139">
        <v>1</v>
      </c>
      <c r="AX34" s="139">
        <v>0</v>
      </c>
      <c r="AY34" s="139">
        <v>1</v>
      </c>
      <c r="AZ34" s="139">
        <v>1</v>
      </c>
      <c r="BA34" s="139">
        <v>0</v>
      </c>
      <c r="BB34" s="139">
        <v>1</v>
      </c>
      <c r="BC34" s="139">
        <v>1</v>
      </c>
      <c r="BD34" s="139">
        <v>1</v>
      </c>
      <c r="BE34" s="139">
        <v>1</v>
      </c>
      <c r="BF34" s="139">
        <v>0</v>
      </c>
      <c r="BG34" s="139">
        <v>1</v>
      </c>
      <c r="BH34" s="139">
        <v>1</v>
      </c>
      <c r="BI34" s="139">
        <v>0</v>
      </c>
      <c r="BJ34" s="139">
        <v>1</v>
      </c>
      <c r="BK34" s="139">
        <v>0</v>
      </c>
      <c r="BL34" s="139">
        <v>0</v>
      </c>
      <c r="BM34" s="139">
        <v>0</v>
      </c>
      <c r="BN34" s="139">
        <v>0</v>
      </c>
      <c r="BO34" s="139">
        <v>0</v>
      </c>
      <c r="BP34" s="139">
        <v>0</v>
      </c>
      <c r="BQ34" s="139">
        <v>1</v>
      </c>
      <c r="BR34" s="139">
        <v>0</v>
      </c>
      <c r="BS34" s="139">
        <v>0</v>
      </c>
      <c r="BT34" s="139">
        <v>0</v>
      </c>
      <c r="BU34" s="139">
        <v>0</v>
      </c>
      <c r="BV34" s="139">
        <v>0</v>
      </c>
      <c r="BW34" s="139">
        <v>0</v>
      </c>
      <c r="BX34" s="139">
        <v>0</v>
      </c>
      <c r="BY34" s="139">
        <v>0</v>
      </c>
      <c r="BZ34" s="139">
        <v>0</v>
      </c>
      <c r="CA34" s="139">
        <v>0</v>
      </c>
      <c r="CB34" s="139">
        <v>1</v>
      </c>
      <c r="CC34" s="139">
        <v>0</v>
      </c>
      <c r="CD34" s="139">
        <v>0</v>
      </c>
      <c r="CE34" s="140">
        <v>0</v>
      </c>
      <c r="CF34" s="139">
        <v>0</v>
      </c>
      <c r="CG34" s="139">
        <v>0</v>
      </c>
      <c r="CH34" s="139">
        <v>0</v>
      </c>
      <c r="CI34" s="139">
        <v>0</v>
      </c>
      <c r="CJ34" s="139">
        <v>0</v>
      </c>
      <c r="CK34" s="139">
        <v>0</v>
      </c>
      <c r="CL34" s="139">
        <v>0</v>
      </c>
      <c r="CM34" s="139">
        <v>0</v>
      </c>
      <c r="CN34" s="139">
        <v>1</v>
      </c>
      <c r="CO34" s="139">
        <v>1</v>
      </c>
      <c r="CP34" s="139">
        <v>0</v>
      </c>
      <c r="CQ34" s="139">
        <v>0</v>
      </c>
      <c r="CR34" s="140">
        <v>0</v>
      </c>
      <c r="CS34" s="139">
        <v>1</v>
      </c>
      <c r="CT34" s="139">
        <v>0</v>
      </c>
      <c r="CU34" s="139">
        <v>1</v>
      </c>
      <c r="CV34" s="139">
        <v>0</v>
      </c>
      <c r="CW34" s="139">
        <v>1</v>
      </c>
      <c r="CX34" s="139">
        <v>0</v>
      </c>
      <c r="CY34" s="139">
        <v>1</v>
      </c>
      <c r="CZ34" s="139">
        <v>1</v>
      </c>
      <c r="DA34" s="139">
        <v>-1</v>
      </c>
      <c r="DB34" s="139">
        <v>0</v>
      </c>
      <c r="DC34" s="139">
        <v>0</v>
      </c>
      <c r="DD34" s="139">
        <v>0</v>
      </c>
      <c r="DE34" s="139">
        <v>0</v>
      </c>
      <c r="DF34" s="139">
        <v>1</v>
      </c>
      <c r="DG34" s="139">
        <v>0</v>
      </c>
      <c r="DH34" s="139">
        <v>0</v>
      </c>
      <c r="DI34" s="139">
        <v>0</v>
      </c>
      <c r="DJ34" s="139">
        <v>0</v>
      </c>
      <c r="DK34" s="139">
        <v>-1</v>
      </c>
      <c r="DL34" s="139">
        <v>0</v>
      </c>
      <c r="DM34" s="139">
        <v>1</v>
      </c>
      <c r="DN34" s="139">
        <v>0</v>
      </c>
      <c r="DO34" s="139">
        <v>1</v>
      </c>
      <c r="DP34" s="139">
        <v>0</v>
      </c>
      <c r="DQ34" s="139">
        <v>-1</v>
      </c>
      <c r="DR34" s="139">
        <v>1</v>
      </c>
      <c r="DS34" s="139">
        <v>-1</v>
      </c>
      <c r="DT34" s="139">
        <v>0</v>
      </c>
      <c r="DU34" s="139">
        <v>0</v>
      </c>
      <c r="DV34" s="139">
        <v>0</v>
      </c>
      <c r="DW34" s="140">
        <v>0</v>
      </c>
      <c r="DX34" s="139">
        <v>0</v>
      </c>
      <c r="DY34" s="139">
        <v>0</v>
      </c>
      <c r="DZ34" s="139">
        <v>0</v>
      </c>
      <c r="EA34" s="139">
        <v>0</v>
      </c>
      <c r="EB34" s="139">
        <v>0</v>
      </c>
      <c r="EC34" s="139">
        <v>0</v>
      </c>
      <c r="ED34" s="139">
        <v>0</v>
      </c>
      <c r="EE34" s="139">
        <v>0</v>
      </c>
      <c r="EF34" s="139">
        <v>0</v>
      </c>
      <c r="EG34" s="139">
        <v>0</v>
      </c>
      <c r="EH34" s="139">
        <v>0</v>
      </c>
      <c r="EI34" s="139">
        <v>0</v>
      </c>
      <c r="EJ34" s="139">
        <v>0</v>
      </c>
      <c r="EK34" s="139">
        <v>0</v>
      </c>
      <c r="EL34" s="139">
        <v>0</v>
      </c>
      <c r="EM34" s="140">
        <v>0</v>
      </c>
      <c r="EN34" s="139">
        <v>3</v>
      </c>
      <c r="EO34" s="139">
        <v>10</v>
      </c>
      <c r="EP34" s="139">
        <v>1</v>
      </c>
      <c r="EQ34" s="139">
        <v>5</v>
      </c>
      <c r="ER34" s="139">
        <v>0</v>
      </c>
      <c r="ES34" s="140">
        <v>19</v>
      </c>
      <c r="ET34" s="139">
        <v>13.636363983154297</v>
      </c>
      <c r="EU34" s="139">
        <v>38.461540222167969</v>
      </c>
      <c r="EV34" s="139">
        <v>12.5</v>
      </c>
      <c r="EW34" s="139">
        <v>35.714286804199219</v>
      </c>
      <c r="EX34" s="139">
        <v>0</v>
      </c>
      <c r="EY34" s="140">
        <v>24.358974456787109</v>
      </c>
    </row>
    <row r="35" spans="1:155" x14ac:dyDescent="0.2">
      <c r="A35" s="137" t="s">
        <v>63</v>
      </c>
      <c r="B35" s="138" t="s">
        <v>92</v>
      </c>
      <c r="C35" s="139">
        <v>1</v>
      </c>
      <c r="D35" s="139">
        <v>0</v>
      </c>
      <c r="E35" s="139">
        <v>0</v>
      </c>
      <c r="F35" s="139">
        <v>1</v>
      </c>
      <c r="G35" s="139">
        <v>1</v>
      </c>
      <c r="H35" s="139">
        <v>1</v>
      </c>
      <c r="I35" s="139">
        <v>1</v>
      </c>
      <c r="J35" s="139">
        <v>0</v>
      </c>
      <c r="K35" s="139">
        <v>1</v>
      </c>
      <c r="L35" s="139">
        <v>1</v>
      </c>
      <c r="M35" s="139">
        <v>1</v>
      </c>
      <c r="N35" s="139">
        <v>1</v>
      </c>
      <c r="O35" s="139">
        <v>0</v>
      </c>
      <c r="P35" s="139">
        <v>0</v>
      </c>
      <c r="Q35" s="139">
        <v>1</v>
      </c>
      <c r="R35" s="139">
        <v>0</v>
      </c>
      <c r="S35" s="139">
        <v>0</v>
      </c>
      <c r="T35" s="139">
        <v>1</v>
      </c>
      <c r="U35" s="139">
        <v>0</v>
      </c>
      <c r="V35" s="139">
        <v>-1</v>
      </c>
      <c r="W35" s="139">
        <v>0</v>
      </c>
      <c r="X35" s="139">
        <v>0</v>
      </c>
      <c r="Y35" s="139">
        <v>1</v>
      </c>
      <c r="Z35" s="139">
        <v>0</v>
      </c>
      <c r="AA35" s="139">
        <v>0</v>
      </c>
      <c r="AB35" s="139">
        <v>0</v>
      </c>
      <c r="AC35" s="139">
        <v>1</v>
      </c>
      <c r="AD35" s="139">
        <v>0</v>
      </c>
      <c r="AE35" s="139">
        <v>0</v>
      </c>
      <c r="AF35" s="139">
        <v>0</v>
      </c>
      <c r="AG35" s="139">
        <v>0</v>
      </c>
      <c r="AH35" s="139">
        <v>1</v>
      </c>
      <c r="AI35" s="139">
        <v>0</v>
      </c>
      <c r="AJ35" s="139">
        <v>1</v>
      </c>
      <c r="AK35" s="139">
        <v>1</v>
      </c>
      <c r="AL35" s="139">
        <v>1</v>
      </c>
      <c r="AM35" s="139">
        <v>1</v>
      </c>
      <c r="AN35" s="139">
        <v>0</v>
      </c>
      <c r="AO35" s="139">
        <v>0</v>
      </c>
      <c r="AP35" s="139">
        <v>0</v>
      </c>
      <c r="AQ35" s="140">
        <v>0</v>
      </c>
      <c r="AR35" s="139">
        <v>1</v>
      </c>
      <c r="AS35" s="139">
        <v>1</v>
      </c>
      <c r="AT35" s="139">
        <v>1</v>
      </c>
      <c r="AU35" s="139">
        <v>1</v>
      </c>
      <c r="AV35" s="139">
        <v>1</v>
      </c>
      <c r="AW35" s="139">
        <v>1</v>
      </c>
      <c r="AX35" s="139">
        <v>1</v>
      </c>
      <c r="AY35" s="139">
        <v>1</v>
      </c>
      <c r="AZ35" s="139">
        <v>0</v>
      </c>
      <c r="BA35" s="139">
        <v>0</v>
      </c>
      <c r="BB35" s="139">
        <v>1</v>
      </c>
      <c r="BC35" s="139">
        <v>1</v>
      </c>
      <c r="BD35" s="139">
        <v>1</v>
      </c>
      <c r="BE35" s="139">
        <v>1</v>
      </c>
      <c r="BF35" s="139">
        <v>0</v>
      </c>
      <c r="BG35" s="139">
        <v>1</v>
      </c>
      <c r="BH35" s="139">
        <v>1</v>
      </c>
      <c r="BI35" s="139">
        <v>1</v>
      </c>
      <c r="BJ35" s="139">
        <v>1</v>
      </c>
      <c r="BK35" s="139">
        <v>1</v>
      </c>
      <c r="BL35" s="139">
        <v>1</v>
      </c>
      <c r="BM35" s="139">
        <v>1</v>
      </c>
      <c r="BN35" s="139">
        <v>0</v>
      </c>
      <c r="BO35" s="139">
        <v>0</v>
      </c>
      <c r="BP35" s="139">
        <v>0</v>
      </c>
      <c r="BQ35" s="139">
        <v>1</v>
      </c>
      <c r="BR35" s="139">
        <v>1</v>
      </c>
      <c r="BS35" s="139">
        <v>1</v>
      </c>
      <c r="BT35" s="139">
        <v>1</v>
      </c>
      <c r="BU35" s="139">
        <v>1</v>
      </c>
      <c r="BV35" s="139">
        <v>0</v>
      </c>
      <c r="BW35" s="139">
        <v>1</v>
      </c>
      <c r="BX35" s="139">
        <v>0</v>
      </c>
      <c r="BY35" s="139">
        <v>1</v>
      </c>
      <c r="BZ35" s="139">
        <v>1</v>
      </c>
      <c r="CA35" s="139">
        <v>0</v>
      </c>
      <c r="CB35" s="139">
        <v>1</v>
      </c>
      <c r="CC35" s="139">
        <v>1</v>
      </c>
      <c r="CD35" s="139">
        <v>1</v>
      </c>
      <c r="CE35" s="140">
        <v>-1</v>
      </c>
      <c r="CF35" s="139">
        <v>1</v>
      </c>
      <c r="CG35" s="139">
        <v>0</v>
      </c>
      <c r="CH35" s="139">
        <v>1</v>
      </c>
      <c r="CI35" s="139">
        <v>1</v>
      </c>
      <c r="CJ35" s="139">
        <v>0</v>
      </c>
      <c r="CK35" s="139">
        <v>0</v>
      </c>
      <c r="CL35" s="139">
        <v>0</v>
      </c>
      <c r="CM35" s="139">
        <v>0</v>
      </c>
      <c r="CN35" s="139">
        <v>1</v>
      </c>
      <c r="CO35" s="139">
        <v>1</v>
      </c>
      <c r="CP35" s="139">
        <v>1</v>
      </c>
      <c r="CQ35" s="139">
        <v>1</v>
      </c>
      <c r="CR35" s="140">
        <v>0</v>
      </c>
      <c r="CS35" s="139">
        <v>1</v>
      </c>
      <c r="CT35" s="139">
        <v>0</v>
      </c>
      <c r="CU35" s="139">
        <v>1</v>
      </c>
      <c r="CV35" s="139">
        <v>1</v>
      </c>
      <c r="CW35" s="139">
        <v>1</v>
      </c>
      <c r="CX35" s="139">
        <v>0</v>
      </c>
      <c r="CY35" s="139">
        <v>1</v>
      </c>
      <c r="CZ35" s="139">
        <v>1</v>
      </c>
      <c r="DA35" s="139">
        <v>0</v>
      </c>
      <c r="DB35" s="139">
        <v>0</v>
      </c>
      <c r="DC35" s="139">
        <v>0</v>
      </c>
      <c r="DD35" s="139">
        <v>0</v>
      </c>
      <c r="DE35" s="139">
        <v>1</v>
      </c>
      <c r="DF35" s="139">
        <v>0</v>
      </c>
      <c r="DG35" s="139">
        <v>0</v>
      </c>
      <c r="DH35" s="139">
        <v>1</v>
      </c>
      <c r="DI35" s="139">
        <v>1</v>
      </c>
      <c r="DJ35" s="139">
        <v>1</v>
      </c>
      <c r="DK35" s="139">
        <v>-1</v>
      </c>
      <c r="DL35" s="139">
        <v>1</v>
      </c>
      <c r="DM35" s="139">
        <v>1</v>
      </c>
      <c r="DN35" s="139">
        <v>0</v>
      </c>
      <c r="DO35" s="139">
        <v>1</v>
      </c>
      <c r="DP35" s="139">
        <v>1</v>
      </c>
      <c r="DQ35" s="139">
        <v>0</v>
      </c>
      <c r="DR35" s="139">
        <v>1</v>
      </c>
      <c r="DS35" s="139">
        <v>0</v>
      </c>
      <c r="DT35" s="139">
        <v>1</v>
      </c>
      <c r="DU35" s="139">
        <v>0</v>
      </c>
      <c r="DV35" s="139">
        <v>0</v>
      </c>
      <c r="DW35" s="140">
        <v>0</v>
      </c>
      <c r="DX35" s="139">
        <v>0</v>
      </c>
      <c r="DY35" s="139">
        <v>0</v>
      </c>
      <c r="DZ35" s="139">
        <v>0</v>
      </c>
      <c r="EA35" s="139">
        <v>0</v>
      </c>
      <c r="EB35" s="139">
        <v>0</v>
      </c>
      <c r="EC35" s="139">
        <v>0</v>
      </c>
      <c r="ED35" s="139">
        <v>0</v>
      </c>
      <c r="EE35" s="139">
        <v>0</v>
      </c>
      <c r="EF35" s="139">
        <v>0</v>
      </c>
      <c r="EG35" s="139">
        <v>0</v>
      </c>
      <c r="EH35" s="139">
        <v>0</v>
      </c>
      <c r="EI35" s="139">
        <v>0</v>
      </c>
      <c r="EJ35" s="139">
        <v>0</v>
      </c>
      <c r="EK35" s="139">
        <v>0</v>
      </c>
      <c r="EL35" s="139">
        <v>0</v>
      </c>
      <c r="EM35" s="140">
        <v>0</v>
      </c>
      <c r="EN35" s="139">
        <v>12</v>
      </c>
      <c r="EO35" s="139">
        <v>18</v>
      </c>
      <c r="EP35" s="139">
        <v>4</v>
      </c>
      <c r="EQ35" s="139">
        <v>9</v>
      </c>
      <c r="ER35" s="139">
        <v>0</v>
      </c>
      <c r="ES35" s="140">
        <v>43</v>
      </c>
      <c r="ET35" s="139">
        <v>54.545455932617188</v>
      </c>
      <c r="EU35" s="139">
        <v>69.230766296386719</v>
      </c>
      <c r="EV35" s="139">
        <v>50</v>
      </c>
      <c r="EW35" s="139">
        <v>64.285713195800781</v>
      </c>
      <c r="EX35" s="139">
        <v>0</v>
      </c>
      <c r="EY35" s="140">
        <v>55.128204345703125</v>
      </c>
    </row>
    <row r="36" spans="1:155" x14ac:dyDescent="0.2">
      <c r="A36" s="137" t="s">
        <v>56</v>
      </c>
      <c r="B36" s="138" t="s">
        <v>93</v>
      </c>
      <c r="C36" s="139">
        <v>1</v>
      </c>
      <c r="D36" s="139">
        <v>1</v>
      </c>
      <c r="E36" s="139">
        <v>0</v>
      </c>
      <c r="F36" s="139">
        <v>1</v>
      </c>
      <c r="G36" s="139">
        <v>1</v>
      </c>
      <c r="H36" s="139">
        <v>1</v>
      </c>
      <c r="I36" s="139">
        <v>1</v>
      </c>
      <c r="J36" s="139">
        <v>1</v>
      </c>
      <c r="K36" s="139">
        <v>1</v>
      </c>
      <c r="L36" s="139">
        <v>0</v>
      </c>
      <c r="M36" s="139">
        <v>1</v>
      </c>
      <c r="N36" s="139">
        <v>1</v>
      </c>
      <c r="O36" s="139">
        <v>0</v>
      </c>
      <c r="P36" s="139">
        <v>0</v>
      </c>
      <c r="Q36" s="139">
        <v>1</v>
      </c>
      <c r="R36" s="139">
        <v>0</v>
      </c>
      <c r="S36" s="139">
        <v>0</v>
      </c>
      <c r="T36" s="139">
        <v>1</v>
      </c>
      <c r="U36" s="139">
        <v>1</v>
      </c>
      <c r="V36" s="139">
        <v>-1</v>
      </c>
      <c r="W36" s="139">
        <v>0</v>
      </c>
      <c r="X36" s="139">
        <v>1</v>
      </c>
      <c r="Y36" s="139">
        <v>0</v>
      </c>
      <c r="Z36" s="139">
        <v>0</v>
      </c>
      <c r="AA36" s="139">
        <v>0</v>
      </c>
      <c r="AB36" s="139">
        <v>0</v>
      </c>
      <c r="AC36" s="139">
        <v>0</v>
      </c>
      <c r="AD36" s="139">
        <v>0</v>
      </c>
      <c r="AE36" s="139">
        <v>0</v>
      </c>
      <c r="AF36" s="139">
        <v>-1</v>
      </c>
      <c r="AG36" s="139">
        <v>-1</v>
      </c>
      <c r="AH36" s="139">
        <v>0</v>
      </c>
      <c r="AI36" s="139">
        <v>1</v>
      </c>
      <c r="AJ36" s="139">
        <v>1</v>
      </c>
      <c r="AK36" s="139">
        <v>0</v>
      </c>
      <c r="AL36" s="139">
        <v>0</v>
      </c>
      <c r="AM36" s="139">
        <v>0</v>
      </c>
      <c r="AN36" s="139">
        <v>0</v>
      </c>
      <c r="AO36" s="139">
        <v>0</v>
      </c>
      <c r="AP36" s="139">
        <v>0</v>
      </c>
      <c r="AQ36" s="140">
        <v>0</v>
      </c>
      <c r="AR36" s="139">
        <v>1</v>
      </c>
      <c r="AS36" s="139">
        <v>1</v>
      </c>
      <c r="AT36" s="139">
        <v>0</v>
      </c>
      <c r="AU36" s="139">
        <v>1</v>
      </c>
      <c r="AV36" s="139">
        <v>0</v>
      </c>
      <c r="AW36" s="139">
        <v>0</v>
      </c>
      <c r="AX36" s="139">
        <v>0</v>
      </c>
      <c r="AY36" s="139">
        <v>0</v>
      </c>
      <c r="AZ36" s="139">
        <v>1</v>
      </c>
      <c r="BA36" s="139">
        <v>0</v>
      </c>
      <c r="BB36" s="139">
        <v>1</v>
      </c>
      <c r="BC36" s="139">
        <v>1</v>
      </c>
      <c r="BD36" s="139">
        <v>1</v>
      </c>
      <c r="BE36" s="139">
        <v>1</v>
      </c>
      <c r="BF36" s="139">
        <v>0</v>
      </c>
      <c r="BG36" s="139">
        <v>0</v>
      </c>
      <c r="BH36" s="139">
        <v>0</v>
      </c>
      <c r="BI36" s="139">
        <v>0</v>
      </c>
      <c r="BJ36" s="139">
        <v>1</v>
      </c>
      <c r="BK36" s="139">
        <v>0</v>
      </c>
      <c r="BL36" s="139">
        <v>0</v>
      </c>
      <c r="BM36" s="139">
        <v>1</v>
      </c>
      <c r="BN36" s="139">
        <v>0</v>
      </c>
      <c r="BO36" s="139">
        <v>-1</v>
      </c>
      <c r="BP36" s="139">
        <v>0</v>
      </c>
      <c r="BQ36" s="139">
        <v>1</v>
      </c>
      <c r="BR36" s="139">
        <v>1</v>
      </c>
      <c r="BS36" s="139">
        <v>1</v>
      </c>
      <c r="BT36" s="139">
        <v>1</v>
      </c>
      <c r="BU36" s="139">
        <v>1</v>
      </c>
      <c r="BV36" s="139">
        <v>0</v>
      </c>
      <c r="BW36" s="139">
        <v>0</v>
      </c>
      <c r="BX36" s="139">
        <v>0</v>
      </c>
      <c r="BY36" s="139">
        <v>0</v>
      </c>
      <c r="BZ36" s="139">
        <v>1</v>
      </c>
      <c r="CA36" s="139">
        <v>0</v>
      </c>
      <c r="CB36" s="139">
        <v>1</v>
      </c>
      <c r="CC36" s="139">
        <v>0</v>
      </c>
      <c r="CD36" s="139">
        <v>0</v>
      </c>
      <c r="CE36" s="140">
        <v>-1</v>
      </c>
      <c r="CF36" s="139">
        <v>1</v>
      </c>
      <c r="CG36" s="139">
        <v>0</v>
      </c>
      <c r="CH36" s="139">
        <v>0</v>
      </c>
      <c r="CI36" s="139">
        <v>0</v>
      </c>
      <c r="CJ36" s="139">
        <v>1</v>
      </c>
      <c r="CK36" s="139">
        <v>0</v>
      </c>
      <c r="CL36" s="139">
        <v>0</v>
      </c>
      <c r="CM36" s="139">
        <v>0</v>
      </c>
      <c r="CN36" s="139">
        <v>1</v>
      </c>
      <c r="CO36" s="139">
        <v>1</v>
      </c>
      <c r="CP36" s="139">
        <v>1</v>
      </c>
      <c r="CQ36" s="139">
        <v>0</v>
      </c>
      <c r="CR36" s="140">
        <v>1</v>
      </c>
      <c r="CS36" s="139">
        <v>0</v>
      </c>
      <c r="CT36" s="139">
        <v>0</v>
      </c>
      <c r="CU36" s="139">
        <v>1</v>
      </c>
      <c r="CV36" s="139">
        <v>1</v>
      </c>
      <c r="CW36" s="139">
        <v>1</v>
      </c>
      <c r="CX36" s="139">
        <v>0</v>
      </c>
      <c r="CY36" s="139">
        <v>1</v>
      </c>
      <c r="CZ36" s="139">
        <v>0</v>
      </c>
      <c r="DA36" s="139">
        <v>0</v>
      </c>
      <c r="DB36" s="139">
        <v>0</v>
      </c>
      <c r="DC36" s="139">
        <v>0</v>
      </c>
      <c r="DD36" s="139">
        <v>0</v>
      </c>
      <c r="DE36" s="139">
        <v>0</v>
      </c>
      <c r="DF36" s="139">
        <v>1</v>
      </c>
      <c r="DG36" s="139">
        <v>0</v>
      </c>
      <c r="DH36" s="139">
        <v>0</v>
      </c>
      <c r="DI36" s="139">
        <v>1</v>
      </c>
      <c r="DJ36" s="139">
        <v>1</v>
      </c>
      <c r="DK36" s="139">
        <v>0</v>
      </c>
      <c r="DL36" s="139">
        <v>0</v>
      </c>
      <c r="DM36" s="139">
        <v>0</v>
      </c>
      <c r="DN36" s="139">
        <v>1</v>
      </c>
      <c r="DO36" s="139">
        <v>1</v>
      </c>
      <c r="DP36" s="139">
        <v>1</v>
      </c>
      <c r="DQ36" s="139">
        <v>0</v>
      </c>
      <c r="DR36" s="139">
        <v>1</v>
      </c>
      <c r="DS36" s="139">
        <v>-1</v>
      </c>
      <c r="DT36" s="139">
        <v>1</v>
      </c>
      <c r="DU36" s="139">
        <v>1</v>
      </c>
      <c r="DV36" s="139">
        <v>0</v>
      </c>
      <c r="DW36" s="140">
        <v>-1</v>
      </c>
      <c r="DX36" s="139">
        <v>0</v>
      </c>
      <c r="DY36" s="139">
        <v>0</v>
      </c>
      <c r="DZ36" s="139">
        <v>0</v>
      </c>
      <c r="EA36" s="139">
        <v>0</v>
      </c>
      <c r="EB36" s="139">
        <v>0</v>
      </c>
      <c r="EC36" s="139">
        <v>0</v>
      </c>
      <c r="ED36" s="139">
        <v>0</v>
      </c>
      <c r="EE36" s="139">
        <v>0</v>
      </c>
      <c r="EF36" s="139">
        <v>0</v>
      </c>
      <c r="EG36" s="139">
        <v>0</v>
      </c>
      <c r="EH36" s="139">
        <v>0</v>
      </c>
      <c r="EI36" s="139">
        <v>0</v>
      </c>
      <c r="EJ36" s="139">
        <v>0</v>
      </c>
      <c r="EK36" s="139">
        <v>1</v>
      </c>
      <c r="EL36" s="139">
        <v>0</v>
      </c>
      <c r="EM36" s="140">
        <v>0</v>
      </c>
      <c r="EN36" s="139">
        <v>9</v>
      </c>
      <c r="EO36" s="139">
        <v>12</v>
      </c>
      <c r="EP36" s="139">
        <v>4</v>
      </c>
      <c r="EQ36" s="139">
        <v>5</v>
      </c>
      <c r="ER36" s="139">
        <v>1</v>
      </c>
      <c r="ES36" s="140">
        <v>31</v>
      </c>
      <c r="ET36" s="139">
        <v>40.909091949462891</v>
      </c>
      <c r="EU36" s="139">
        <v>46.153846740722656</v>
      </c>
      <c r="EV36" s="139">
        <v>50</v>
      </c>
      <c r="EW36" s="139">
        <v>35.714286804199219</v>
      </c>
      <c r="EX36" s="139">
        <v>12.5</v>
      </c>
      <c r="EY36" s="140">
        <v>39.74359130859375</v>
      </c>
    </row>
    <row r="37" spans="1:155" x14ac:dyDescent="0.2">
      <c r="A37" s="137" t="s">
        <v>63</v>
      </c>
      <c r="B37" s="138" t="s">
        <v>94</v>
      </c>
      <c r="C37" s="139">
        <v>1</v>
      </c>
      <c r="D37" s="139">
        <v>1</v>
      </c>
      <c r="E37" s="139">
        <v>1</v>
      </c>
      <c r="F37" s="139">
        <v>1</v>
      </c>
      <c r="G37" s="139">
        <v>1</v>
      </c>
      <c r="H37" s="139">
        <v>1</v>
      </c>
      <c r="I37" s="139">
        <v>1</v>
      </c>
      <c r="J37" s="139">
        <v>0</v>
      </c>
      <c r="K37" s="139">
        <v>1</v>
      </c>
      <c r="L37" s="139">
        <v>0</v>
      </c>
      <c r="M37" s="139">
        <v>1</v>
      </c>
      <c r="N37" s="139">
        <v>1</v>
      </c>
      <c r="O37" s="139">
        <v>0</v>
      </c>
      <c r="P37" s="139">
        <v>0</v>
      </c>
      <c r="Q37" s="139">
        <v>1</v>
      </c>
      <c r="R37" s="139">
        <v>0</v>
      </c>
      <c r="S37" s="139">
        <v>0</v>
      </c>
      <c r="T37" s="139">
        <v>1</v>
      </c>
      <c r="U37" s="139">
        <v>1</v>
      </c>
      <c r="V37" s="139">
        <v>-1</v>
      </c>
      <c r="W37" s="139">
        <v>0</v>
      </c>
      <c r="X37" s="139">
        <v>0</v>
      </c>
      <c r="Y37" s="139">
        <v>1</v>
      </c>
      <c r="Z37" s="139">
        <v>1</v>
      </c>
      <c r="AA37" s="139">
        <v>1</v>
      </c>
      <c r="AB37" s="139">
        <v>0</v>
      </c>
      <c r="AC37" s="139">
        <v>0</v>
      </c>
      <c r="AD37" s="139">
        <v>0</v>
      </c>
      <c r="AE37" s="139">
        <v>1</v>
      </c>
      <c r="AF37" s="139">
        <v>0</v>
      </c>
      <c r="AG37" s="139">
        <v>0</v>
      </c>
      <c r="AH37" s="139">
        <v>1</v>
      </c>
      <c r="AI37" s="139">
        <v>0</v>
      </c>
      <c r="AJ37" s="139">
        <v>1</v>
      </c>
      <c r="AK37" s="139">
        <v>0</v>
      </c>
      <c r="AL37" s="139">
        <v>0</v>
      </c>
      <c r="AM37" s="139">
        <v>0</v>
      </c>
      <c r="AN37" s="139">
        <v>0</v>
      </c>
      <c r="AO37" s="139">
        <v>0</v>
      </c>
      <c r="AP37" s="139">
        <v>0</v>
      </c>
      <c r="AQ37" s="140">
        <v>0</v>
      </c>
      <c r="AR37" s="139">
        <v>0</v>
      </c>
      <c r="AS37" s="139">
        <v>0</v>
      </c>
      <c r="AT37" s="139">
        <v>0</v>
      </c>
      <c r="AU37" s="139">
        <v>1</v>
      </c>
      <c r="AV37" s="139">
        <v>0</v>
      </c>
      <c r="AW37" s="139">
        <v>1</v>
      </c>
      <c r="AX37" s="139">
        <v>0</v>
      </c>
      <c r="AY37" s="139">
        <v>1</v>
      </c>
      <c r="AZ37" s="139">
        <v>0</v>
      </c>
      <c r="BA37" s="139">
        <v>0</v>
      </c>
      <c r="BB37" s="139">
        <v>0</v>
      </c>
      <c r="BC37" s="139">
        <v>1</v>
      </c>
      <c r="BD37" s="139">
        <v>1</v>
      </c>
      <c r="BE37" s="139">
        <v>1</v>
      </c>
      <c r="BF37" s="139">
        <v>1</v>
      </c>
      <c r="BG37" s="139">
        <v>0</v>
      </c>
      <c r="BH37" s="139">
        <v>1</v>
      </c>
      <c r="BI37" s="139">
        <v>0</v>
      </c>
      <c r="BJ37" s="139">
        <v>1</v>
      </c>
      <c r="BK37" s="139">
        <v>1</v>
      </c>
      <c r="BL37" s="139">
        <v>1</v>
      </c>
      <c r="BM37" s="139">
        <v>1</v>
      </c>
      <c r="BN37" s="139">
        <v>0</v>
      </c>
      <c r="BO37" s="139">
        <v>0</v>
      </c>
      <c r="BP37" s="139">
        <v>1</v>
      </c>
      <c r="BQ37" s="139">
        <v>1</v>
      </c>
      <c r="BR37" s="139">
        <v>1</v>
      </c>
      <c r="BS37" s="139">
        <v>1</v>
      </c>
      <c r="BT37" s="139">
        <v>0</v>
      </c>
      <c r="BU37" s="139">
        <v>0</v>
      </c>
      <c r="BV37" s="139">
        <v>0</v>
      </c>
      <c r="BW37" s="139">
        <v>0</v>
      </c>
      <c r="BX37" s="139">
        <v>1</v>
      </c>
      <c r="BY37" s="139">
        <v>1</v>
      </c>
      <c r="BZ37" s="139">
        <v>0</v>
      </c>
      <c r="CA37" s="139">
        <v>0</v>
      </c>
      <c r="CB37" s="139">
        <v>1</v>
      </c>
      <c r="CC37" s="139">
        <v>1</v>
      </c>
      <c r="CD37" s="139">
        <v>1</v>
      </c>
      <c r="CE37" s="140">
        <v>-1</v>
      </c>
      <c r="CF37" s="139">
        <v>1</v>
      </c>
      <c r="CG37" s="139">
        <v>0</v>
      </c>
      <c r="CH37" s="139">
        <v>1</v>
      </c>
      <c r="CI37" s="139">
        <v>1</v>
      </c>
      <c r="CJ37" s="139">
        <v>1</v>
      </c>
      <c r="CK37" s="139">
        <v>0</v>
      </c>
      <c r="CL37" s="139">
        <v>0</v>
      </c>
      <c r="CM37" s="139">
        <v>0</v>
      </c>
      <c r="CN37" s="139">
        <v>1</v>
      </c>
      <c r="CO37" s="139">
        <v>1</v>
      </c>
      <c r="CP37" s="139">
        <v>1</v>
      </c>
      <c r="CQ37" s="139">
        <v>1</v>
      </c>
      <c r="CR37" s="140">
        <v>1</v>
      </c>
      <c r="CS37" s="139">
        <v>1</v>
      </c>
      <c r="CT37" s="139">
        <v>0</v>
      </c>
      <c r="CU37" s="139">
        <v>1</v>
      </c>
      <c r="CV37" s="139">
        <v>1</v>
      </c>
      <c r="CW37" s="139">
        <v>1</v>
      </c>
      <c r="CX37" s="139">
        <v>0</v>
      </c>
      <c r="CY37" s="139">
        <v>1</v>
      </c>
      <c r="CZ37" s="139">
        <v>0</v>
      </c>
      <c r="DA37" s="139">
        <v>0</v>
      </c>
      <c r="DB37" s="139">
        <v>0</v>
      </c>
      <c r="DC37" s="139">
        <v>0</v>
      </c>
      <c r="DD37" s="139">
        <v>0</v>
      </c>
      <c r="DE37" s="139">
        <v>1</v>
      </c>
      <c r="DF37" s="139">
        <v>0</v>
      </c>
      <c r="DG37" s="139">
        <v>-1</v>
      </c>
      <c r="DH37" s="139">
        <v>1</v>
      </c>
      <c r="DI37" s="139">
        <v>0</v>
      </c>
      <c r="DJ37" s="139">
        <v>1</v>
      </c>
      <c r="DK37" s="139">
        <v>0</v>
      </c>
      <c r="DL37" s="139">
        <v>1</v>
      </c>
      <c r="DM37" s="139">
        <v>1</v>
      </c>
      <c r="DN37" s="139">
        <v>0</v>
      </c>
      <c r="DO37" s="139">
        <v>1</v>
      </c>
      <c r="DP37" s="139">
        <v>1</v>
      </c>
      <c r="DQ37" s="139">
        <v>0</v>
      </c>
      <c r="DR37" s="139">
        <v>1</v>
      </c>
      <c r="DS37" s="139">
        <v>-1</v>
      </c>
      <c r="DT37" s="139">
        <v>1</v>
      </c>
      <c r="DU37" s="139">
        <v>1</v>
      </c>
      <c r="DV37" s="139">
        <v>0</v>
      </c>
      <c r="DW37" s="140">
        <v>0</v>
      </c>
      <c r="DX37" s="139">
        <v>1</v>
      </c>
      <c r="DY37" s="139">
        <v>0</v>
      </c>
      <c r="DZ37" s="139">
        <v>0</v>
      </c>
      <c r="EA37" s="139">
        <v>0</v>
      </c>
      <c r="EB37" s="139">
        <v>0</v>
      </c>
      <c r="EC37" s="139">
        <v>0</v>
      </c>
      <c r="ED37" s="139">
        <v>0</v>
      </c>
      <c r="EE37" s="139">
        <v>0</v>
      </c>
      <c r="EF37" s="139">
        <v>0</v>
      </c>
      <c r="EG37" s="139">
        <v>0</v>
      </c>
      <c r="EH37" s="139">
        <v>0</v>
      </c>
      <c r="EI37" s="139">
        <v>0</v>
      </c>
      <c r="EJ37" s="139">
        <v>0</v>
      </c>
      <c r="EK37" s="139">
        <v>0</v>
      </c>
      <c r="EL37" s="139">
        <v>0</v>
      </c>
      <c r="EM37" s="140">
        <v>0</v>
      </c>
      <c r="EN37" s="139">
        <v>10</v>
      </c>
      <c r="EO37" s="139">
        <v>12</v>
      </c>
      <c r="EP37" s="139">
        <v>5</v>
      </c>
      <c r="EQ37" s="139">
        <v>8</v>
      </c>
      <c r="ER37" s="139">
        <v>1</v>
      </c>
      <c r="ES37" s="140">
        <v>36</v>
      </c>
      <c r="ET37" s="139">
        <v>45.454544067382812</v>
      </c>
      <c r="EU37" s="139">
        <v>46.153846740722656</v>
      </c>
      <c r="EV37" s="139">
        <v>62.5</v>
      </c>
      <c r="EW37" s="139">
        <v>57.142856597900391</v>
      </c>
      <c r="EX37" s="139">
        <v>12.5</v>
      </c>
      <c r="EY37" s="140">
        <v>46.153846740722656</v>
      </c>
    </row>
    <row r="38" spans="1:155" x14ac:dyDescent="0.2">
      <c r="A38" s="137" t="s">
        <v>63</v>
      </c>
      <c r="B38" s="138" t="s">
        <v>95</v>
      </c>
      <c r="C38" s="139">
        <v>1</v>
      </c>
      <c r="D38" s="139">
        <v>1</v>
      </c>
      <c r="E38" s="139">
        <v>0</v>
      </c>
      <c r="F38" s="139">
        <v>1</v>
      </c>
      <c r="G38" s="139">
        <v>1</v>
      </c>
      <c r="H38" s="139">
        <v>1</v>
      </c>
      <c r="I38" s="139">
        <v>1</v>
      </c>
      <c r="J38" s="139">
        <v>1</v>
      </c>
      <c r="K38" s="139">
        <v>1</v>
      </c>
      <c r="L38" s="139">
        <v>0</v>
      </c>
      <c r="M38" s="139">
        <v>1</v>
      </c>
      <c r="N38" s="139">
        <v>1</v>
      </c>
      <c r="O38" s="139">
        <v>1</v>
      </c>
      <c r="P38" s="139">
        <v>0</v>
      </c>
      <c r="Q38" s="139">
        <v>1</v>
      </c>
      <c r="R38" s="139">
        <v>0</v>
      </c>
      <c r="S38" s="139">
        <v>0</v>
      </c>
      <c r="T38" s="139">
        <v>1</v>
      </c>
      <c r="U38" s="139">
        <v>1</v>
      </c>
      <c r="V38" s="139">
        <v>-1</v>
      </c>
      <c r="W38" s="139">
        <v>0</v>
      </c>
      <c r="X38" s="139">
        <v>1</v>
      </c>
      <c r="Y38" s="139">
        <v>1</v>
      </c>
      <c r="Z38" s="139">
        <v>1</v>
      </c>
      <c r="AA38" s="139">
        <v>1</v>
      </c>
      <c r="AB38" s="139">
        <v>0</v>
      </c>
      <c r="AC38" s="139">
        <v>1</v>
      </c>
      <c r="AD38" s="139">
        <v>1</v>
      </c>
      <c r="AE38" s="139">
        <v>1</v>
      </c>
      <c r="AF38" s="139">
        <v>0</v>
      </c>
      <c r="AG38" s="139">
        <v>0</v>
      </c>
      <c r="AH38" s="139">
        <v>1</v>
      </c>
      <c r="AI38" s="139">
        <v>0</v>
      </c>
      <c r="AJ38" s="139">
        <v>0</v>
      </c>
      <c r="AK38" s="139">
        <v>0</v>
      </c>
      <c r="AL38" s="139">
        <v>0</v>
      </c>
      <c r="AM38" s="139">
        <v>0</v>
      </c>
      <c r="AN38" s="139">
        <v>0</v>
      </c>
      <c r="AO38" s="139">
        <v>0</v>
      </c>
      <c r="AP38" s="139">
        <v>0</v>
      </c>
      <c r="AQ38" s="140">
        <v>0</v>
      </c>
      <c r="AR38" s="139">
        <v>0</v>
      </c>
      <c r="AS38" s="139">
        <v>0</v>
      </c>
      <c r="AT38" s="139">
        <v>0</v>
      </c>
      <c r="AU38" s="139">
        <v>1</v>
      </c>
      <c r="AV38" s="139">
        <v>0</v>
      </c>
      <c r="AW38" s="139">
        <v>1</v>
      </c>
      <c r="AX38" s="139">
        <v>1</v>
      </c>
      <c r="AY38" s="139">
        <v>1</v>
      </c>
      <c r="AZ38" s="139">
        <v>1</v>
      </c>
      <c r="BA38" s="139">
        <v>0</v>
      </c>
      <c r="BB38" s="139">
        <v>0</v>
      </c>
      <c r="BC38" s="139">
        <v>1</v>
      </c>
      <c r="BD38" s="139">
        <v>1</v>
      </c>
      <c r="BE38" s="139">
        <v>1</v>
      </c>
      <c r="BF38" s="139">
        <v>0</v>
      </c>
      <c r="BG38" s="139">
        <v>1</v>
      </c>
      <c r="BH38" s="139">
        <v>0</v>
      </c>
      <c r="BI38" s="139">
        <v>1</v>
      </c>
      <c r="BJ38" s="139">
        <v>1</v>
      </c>
      <c r="BK38" s="139">
        <v>1</v>
      </c>
      <c r="BL38" s="139">
        <v>1</v>
      </c>
      <c r="BM38" s="139">
        <v>1</v>
      </c>
      <c r="BN38" s="139">
        <v>1</v>
      </c>
      <c r="BO38" s="139">
        <v>0</v>
      </c>
      <c r="BP38" s="139">
        <v>1</v>
      </c>
      <c r="BQ38" s="139">
        <v>1</v>
      </c>
      <c r="BR38" s="139">
        <v>1</v>
      </c>
      <c r="BS38" s="139">
        <v>1</v>
      </c>
      <c r="BT38" s="139">
        <v>1</v>
      </c>
      <c r="BU38" s="139">
        <v>1</v>
      </c>
      <c r="BV38" s="139">
        <v>0</v>
      </c>
      <c r="BW38" s="139">
        <v>0</v>
      </c>
      <c r="BX38" s="139">
        <v>1</v>
      </c>
      <c r="BY38" s="139">
        <v>0</v>
      </c>
      <c r="BZ38" s="139">
        <v>1</v>
      </c>
      <c r="CA38" s="139">
        <v>-1</v>
      </c>
      <c r="CB38" s="139">
        <v>1</v>
      </c>
      <c r="CC38" s="139">
        <v>1</v>
      </c>
      <c r="CD38" s="139">
        <v>1</v>
      </c>
      <c r="CE38" s="140">
        <v>0</v>
      </c>
      <c r="CF38" s="139">
        <v>1</v>
      </c>
      <c r="CG38" s="139">
        <v>0</v>
      </c>
      <c r="CH38" s="139">
        <v>1</v>
      </c>
      <c r="CI38" s="139">
        <v>1</v>
      </c>
      <c r="CJ38" s="139">
        <v>1</v>
      </c>
      <c r="CK38" s="139">
        <v>0</v>
      </c>
      <c r="CL38" s="139">
        <v>0</v>
      </c>
      <c r="CM38" s="139">
        <v>1</v>
      </c>
      <c r="CN38" s="139">
        <v>1</v>
      </c>
      <c r="CO38" s="139">
        <v>1</v>
      </c>
      <c r="CP38" s="139">
        <v>1</v>
      </c>
      <c r="CQ38" s="139">
        <v>1</v>
      </c>
      <c r="CR38" s="140">
        <v>0</v>
      </c>
      <c r="CS38" s="139">
        <v>0</v>
      </c>
      <c r="CT38" s="139">
        <v>0</v>
      </c>
      <c r="CU38" s="139">
        <v>1</v>
      </c>
      <c r="CV38" s="139">
        <v>0</v>
      </c>
      <c r="CW38" s="139">
        <v>1</v>
      </c>
      <c r="CX38" s="139">
        <v>0</v>
      </c>
      <c r="CY38" s="139">
        <v>1</v>
      </c>
      <c r="CZ38" s="139">
        <v>1</v>
      </c>
      <c r="DA38" s="139">
        <v>-1</v>
      </c>
      <c r="DB38" s="139">
        <v>0</v>
      </c>
      <c r="DC38" s="139">
        <v>0</v>
      </c>
      <c r="DD38" s="139">
        <v>0</v>
      </c>
      <c r="DE38" s="139">
        <v>0</v>
      </c>
      <c r="DF38" s="139">
        <v>0</v>
      </c>
      <c r="DG38" s="139">
        <v>0</v>
      </c>
      <c r="DH38" s="139">
        <v>0</v>
      </c>
      <c r="DI38" s="139">
        <v>0</v>
      </c>
      <c r="DJ38" s="139">
        <v>1</v>
      </c>
      <c r="DK38" s="139">
        <v>-1</v>
      </c>
      <c r="DL38" s="139">
        <v>1</v>
      </c>
      <c r="DM38" s="139">
        <v>0</v>
      </c>
      <c r="DN38" s="139">
        <v>1</v>
      </c>
      <c r="DO38" s="139">
        <v>1</v>
      </c>
      <c r="DP38" s="139">
        <v>1</v>
      </c>
      <c r="DQ38" s="139">
        <v>0</v>
      </c>
      <c r="DR38" s="139">
        <v>1</v>
      </c>
      <c r="DS38" s="139">
        <v>0</v>
      </c>
      <c r="DT38" s="139">
        <v>1</v>
      </c>
      <c r="DU38" s="139">
        <v>1</v>
      </c>
      <c r="DV38" s="139">
        <v>0</v>
      </c>
      <c r="DW38" s="140">
        <v>0</v>
      </c>
      <c r="DX38" s="139">
        <v>1</v>
      </c>
      <c r="DY38" s="139">
        <v>0</v>
      </c>
      <c r="DZ38" s="139">
        <v>0</v>
      </c>
      <c r="EA38" s="139">
        <v>0</v>
      </c>
      <c r="EB38" s="139">
        <v>0</v>
      </c>
      <c r="EC38" s="139">
        <v>0</v>
      </c>
      <c r="ED38" s="139">
        <v>0</v>
      </c>
      <c r="EE38" s="139">
        <v>0</v>
      </c>
      <c r="EF38" s="139">
        <v>0</v>
      </c>
      <c r="EG38" s="139">
        <v>0</v>
      </c>
      <c r="EH38" s="139">
        <v>0</v>
      </c>
      <c r="EI38" s="139">
        <v>0</v>
      </c>
      <c r="EJ38" s="139">
        <v>0</v>
      </c>
      <c r="EK38" s="139">
        <v>0</v>
      </c>
      <c r="EL38" s="139">
        <v>0</v>
      </c>
      <c r="EM38" s="140">
        <v>0</v>
      </c>
      <c r="EN38" s="139">
        <v>11</v>
      </c>
      <c r="EO38" s="139">
        <v>16</v>
      </c>
      <c r="EP38" s="139">
        <v>5</v>
      </c>
      <c r="EQ38" s="139">
        <v>7</v>
      </c>
      <c r="ER38" s="139">
        <v>1</v>
      </c>
      <c r="ES38" s="140">
        <v>40</v>
      </c>
      <c r="ET38" s="139">
        <v>50</v>
      </c>
      <c r="EU38" s="139">
        <v>61.538459777832031</v>
      </c>
      <c r="EV38" s="139">
        <v>62.5</v>
      </c>
      <c r="EW38" s="139">
        <v>50</v>
      </c>
      <c r="EX38" s="139">
        <v>12.5</v>
      </c>
      <c r="EY38" s="140">
        <v>51.282051086425781</v>
      </c>
    </row>
    <row r="39" spans="1:155" x14ac:dyDescent="0.2">
      <c r="A39" s="137" t="s">
        <v>60</v>
      </c>
      <c r="B39" s="138" t="s">
        <v>96</v>
      </c>
      <c r="C39" s="139">
        <v>0</v>
      </c>
      <c r="D39" s="139">
        <v>0</v>
      </c>
      <c r="E39" s="139">
        <v>0</v>
      </c>
      <c r="F39" s="139">
        <v>0</v>
      </c>
      <c r="G39" s="139">
        <v>0</v>
      </c>
      <c r="H39" s="139">
        <v>0</v>
      </c>
      <c r="I39" s="139">
        <v>0</v>
      </c>
      <c r="J39" s="139">
        <v>0</v>
      </c>
      <c r="K39" s="139">
        <v>1</v>
      </c>
      <c r="L39" s="139">
        <v>0</v>
      </c>
      <c r="M39" s="139">
        <v>1</v>
      </c>
      <c r="N39" s="139">
        <v>1</v>
      </c>
      <c r="O39" s="139">
        <v>0</v>
      </c>
      <c r="P39" s="139">
        <v>0</v>
      </c>
      <c r="Q39" s="139">
        <v>1</v>
      </c>
      <c r="R39" s="139">
        <v>0</v>
      </c>
      <c r="S39" s="139">
        <v>0</v>
      </c>
      <c r="T39" s="139">
        <v>1</v>
      </c>
      <c r="U39" s="139">
        <v>1</v>
      </c>
      <c r="V39" s="139">
        <v>0</v>
      </c>
      <c r="W39" s="139">
        <v>0</v>
      </c>
      <c r="X39" s="139">
        <v>0</v>
      </c>
      <c r="Y39" s="139">
        <v>0</v>
      </c>
      <c r="Z39" s="139">
        <v>0</v>
      </c>
      <c r="AA39" s="139">
        <v>0</v>
      </c>
      <c r="AB39" s="139">
        <v>0</v>
      </c>
      <c r="AC39" s="139">
        <v>0</v>
      </c>
      <c r="AD39" s="139">
        <v>0</v>
      </c>
      <c r="AE39" s="139">
        <v>0</v>
      </c>
      <c r="AF39" s="139">
        <v>0</v>
      </c>
      <c r="AG39" s="139">
        <v>0</v>
      </c>
      <c r="AH39" s="139">
        <v>1</v>
      </c>
      <c r="AI39" s="139">
        <v>0</v>
      </c>
      <c r="AJ39" s="139">
        <v>0</v>
      </c>
      <c r="AK39" s="139">
        <v>0</v>
      </c>
      <c r="AL39" s="139">
        <v>0</v>
      </c>
      <c r="AM39" s="139">
        <v>0</v>
      </c>
      <c r="AN39" s="139">
        <v>0</v>
      </c>
      <c r="AO39" s="139">
        <v>0</v>
      </c>
      <c r="AP39" s="139">
        <v>0</v>
      </c>
      <c r="AQ39" s="140">
        <v>0</v>
      </c>
      <c r="AR39" s="139">
        <v>0</v>
      </c>
      <c r="AS39" s="139">
        <v>1</v>
      </c>
      <c r="AT39" s="139">
        <v>0</v>
      </c>
      <c r="AU39" s="139">
        <v>1</v>
      </c>
      <c r="AV39" s="139">
        <v>1</v>
      </c>
      <c r="AW39" s="139">
        <v>1</v>
      </c>
      <c r="AX39" s="139">
        <v>1</v>
      </c>
      <c r="AY39" s="139">
        <v>1</v>
      </c>
      <c r="AZ39" s="139">
        <v>1</v>
      </c>
      <c r="BA39" s="139">
        <v>1</v>
      </c>
      <c r="BB39" s="139">
        <v>0</v>
      </c>
      <c r="BC39" s="139">
        <v>1</v>
      </c>
      <c r="BD39" s="139">
        <v>1</v>
      </c>
      <c r="BE39" s="139">
        <v>1</v>
      </c>
      <c r="BF39" s="139">
        <v>0</v>
      </c>
      <c r="BG39" s="139">
        <v>0</v>
      </c>
      <c r="BH39" s="139">
        <v>0</v>
      </c>
      <c r="BI39" s="139">
        <v>1</v>
      </c>
      <c r="BJ39" s="139">
        <v>1</v>
      </c>
      <c r="BK39" s="139">
        <v>1</v>
      </c>
      <c r="BL39" s="139">
        <v>0</v>
      </c>
      <c r="BM39" s="139">
        <v>0</v>
      </c>
      <c r="BN39" s="139">
        <v>0</v>
      </c>
      <c r="BO39" s="139">
        <v>0</v>
      </c>
      <c r="BP39" s="139">
        <v>0</v>
      </c>
      <c r="BQ39" s="139">
        <v>0</v>
      </c>
      <c r="BR39" s="139">
        <v>1</v>
      </c>
      <c r="BS39" s="139">
        <v>1</v>
      </c>
      <c r="BT39" s="139">
        <v>0</v>
      </c>
      <c r="BU39" s="139">
        <v>0</v>
      </c>
      <c r="BV39" s="139">
        <v>0</v>
      </c>
      <c r="BW39" s="139">
        <v>1</v>
      </c>
      <c r="BX39" s="139">
        <v>0</v>
      </c>
      <c r="BY39" s="139">
        <v>0</v>
      </c>
      <c r="BZ39" s="139">
        <v>1</v>
      </c>
      <c r="CA39" s="139">
        <v>-1</v>
      </c>
      <c r="CB39" s="139">
        <v>1</v>
      </c>
      <c r="CC39" s="139">
        <v>1</v>
      </c>
      <c r="CD39" s="139">
        <v>0</v>
      </c>
      <c r="CE39" s="140">
        <v>-1</v>
      </c>
      <c r="CF39" s="139">
        <v>1</v>
      </c>
      <c r="CG39" s="139">
        <v>1</v>
      </c>
      <c r="CH39" s="139">
        <v>1</v>
      </c>
      <c r="CI39" s="139">
        <v>1</v>
      </c>
      <c r="CJ39" s="139">
        <v>1</v>
      </c>
      <c r="CK39" s="139">
        <v>0</v>
      </c>
      <c r="CL39" s="139">
        <v>0</v>
      </c>
      <c r="CM39" s="139">
        <v>0</v>
      </c>
      <c r="CN39" s="139">
        <v>1</v>
      </c>
      <c r="CO39" s="139">
        <v>1</v>
      </c>
      <c r="CP39" s="139">
        <v>1</v>
      </c>
      <c r="CQ39" s="139">
        <v>1</v>
      </c>
      <c r="CR39" s="140">
        <v>1</v>
      </c>
      <c r="CS39" s="139">
        <v>1</v>
      </c>
      <c r="CT39" s="139">
        <v>0</v>
      </c>
      <c r="CU39" s="139">
        <v>1</v>
      </c>
      <c r="CV39" s="139">
        <v>0</v>
      </c>
      <c r="CW39" s="139">
        <v>1</v>
      </c>
      <c r="CX39" s="139">
        <v>0</v>
      </c>
      <c r="CY39" s="139">
        <v>1</v>
      </c>
      <c r="CZ39" s="139">
        <v>1</v>
      </c>
      <c r="DA39" s="139">
        <v>0</v>
      </c>
      <c r="DB39" s="139">
        <v>0</v>
      </c>
      <c r="DC39" s="139">
        <v>0</v>
      </c>
      <c r="DD39" s="139">
        <v>0</v>
      </c>
      <c r="DE39" s="139">
        <v>0</v>
      </c>
      <c r="DF39" s="139">
        <v>0</v>
      </c>
      <c r="DG39" s="139">
        <v>0</v>
      </c>
      <c r="DH39" s="139">
        <v>1</v>
      </c>
      <c r="DI39" s="139">
        <v>0</v>
      </c>
      <c r="DJ39" s="139">
        <v>1</v>
      </c>
      <c r="DK39" s="139">
        <v>-1</v>
      </c>
      <c r="DL39" s="139">
        <v>0</v>
      </c>
      <c r="DM39" s="139">
        <v>1</v>
      </c>
      <c r="DN39" s="139">
        <v>1</v>
      </c>
      <c r="DO39" s="139">
        <v>1</v>
      </c>
      <c r="DP39" s="139">
        <v>0</v>
      </c>
      <c r="DQ39" s="139">
        <v>0</v>
      </c>
      <c r="DR39" s="139">
        <v>1</v>
      </c>
      <c r="DS39" s="139">
        <v>-1</v>
      </c>
      <c r="DT39" s="139">
        <v>0</v>
      </c>
      <c r="DU39" s="139">
        <v>1</v>
      </c>
      <c r="DV39" s="139">
        <v>0</v>
      </c>
      <c r="DW39" s="140">
        <v>0</v>
      </c>
      <c r="DX39" s="139">
        <v>0</v>
      </c>
      <c r="DY39" s="139">
        <v>0</v>
      </c>
      <c r="DZ39" s="139">
        <v>0</v>
      </c>
      <c r="EA39" s="139">
        <v>0</v>
      </c>
      <c r="EB39" s="139">
        <v>0</v>
      </c>
      <c r="EC39" s="139">
        <v>0</v>
      </c>
      <c r="ED39" s="139">
        <v>0</v>
      </c>
      <c r="EE39" s="139">
        <v>0</v>
      </c>
      <c r="EF39" s="139">
        <v>0</v>
      </c>
      <c r="EG39" s="139">
        <v>0</v>
      </c>
      <c r="EH39" s="139">
        <v>0</v>
      </c>
      <c r="EI39" s="139">
        <v>0</v>
      </c>
      <c r="EJ39" s="139">
        <v>1</v>
      </c>
      <c r="EK39" s="139">
        <v>0</v>
      </c>
      <c r="EL39" s="139">
        <v>0</v>
      </c>
      <c r="EM39" s="140">
        <v>0</v>
      </c>
      <c r="EN39" s="139">
        <v>4</v>
      </c>
      <c r="EO39" s="139">
        <v>13</v>
      </c>
      <c r="EP39" s="139">
        <v>5</v>
      </c>
      <c r="EQ39" s="139">
        <v>6</v>
      </c>
      <c r="ER39" s="139">
        <v>1</v>
      </c>
      <c r="ES39" s="140">
        <v>29</v>
      </c>
      <c r="ET39" s="139">
        <v>18.181818008422852</v>
      </c>
      <c r="EU39" s="139">
        <v>50</v>
      </c>
      <c r="EV39" s="139">
        <v>62.5</v>
      </c>
      <c r="EW39" s="139">
        <v>42.857143402099609</v>
      </c>
      <c r="EX39" s="139">
        <v>12.5</v>
      </c>
      <c r="EY39" s="140">
        <v>37.179485321044922</v>
      </c>
    </row>
    <row r="40" spans="1:155" x14ac:dyDescent="0.2">
      <c r="A40" s="137" t="s">
        <v>58</v>
      </c>
      <c r="B40" s="138" t="s">
        <v>97</v>
      </c>
      <c r="C40" s="139">
        <v>0</v>
      </c>
      <c r="D40" s="139">
        <v>0</v>
      </c>
      <c r="E40" s="139">
        <v>0</v>
      </c>
      <c r="F40" s="139">
        <v>1</v>
      </c>
      <c r="G40" s="139">
        <v>1</v>
      </c>
      <c r="H40" s="139">
        <v>1</v>
      </c>
      <c r="I40" s="139">
        <v>0</v>
      </c>
      <c r="J40" s="139">
        <v>1</v>
      </c>
      <c r="K40" s="139">
        <v>1</v>
      </c>
      <c r="L40" s="139">
        <v>1</v>
      </c>
      <c r="M40" s="139">
        <v>1</v>
      </c>
      <c r="N40" s="139">
        <v>1</v>
      </c>
      <c r="O40" s="139">
        <v>1</v>
      </c>
      <c r="P40" s="139">
        <v>0</v>
      </c>
      <c r="Q40" s="139">
        <v>1</v>
      </c>
      <c r="R40" s="139">
        <v>0</v>
      </c>
      <c r="S40" s="139">
        <v>1</v>
      </c>
      <c r="T40" s="139">
        <v>1</v>
      </c>
      <c r="U40" s="139">
        <v>1</v>
      </c>
      <c r="V40" s="139">
        <v>0</v>
      </c>
      <c r="W40" s="139">
        <v>0</v>
      </c>
      <c r="X40" s="139">
        <v>0</v>
      </c>
      <c r="Y40" s="139">
        <v>1</v>
      </c>
      <c r="Z40" s="139">
        <v>1</v>
      </c>
      <c r="AA40" s="139">
        <v>1</v>
      </c>
      <c r="AB40" s="139">
        <v>1</v>
      </c>
      <c r="AC40" s="139">
        <v>0</v>
      </c>
      <c r="AD40" s="139">
        <v>0</v>
      </c>
      <c r="AE40" s="139">
        <v>1</v>
      </c>
      <c r="AF40" s="139">
        <v>0</v>
      </c>
      <c r="AG40" s="139">
        <v>0</v>
      </c>
      <c r="AH40" s="139">
        <v>1</v>
      </c>
      <c r="AI40" s="139">
        <v>1</v>
      </c>
      <c r="AJ40" s="139">
        <v>0</v>
      </c>
      <c r="AK40" s="139">
        <v>0</v>
      </c>
      <c r="AL40" s="139">
        <v>0</v>
      </c>
      <c r="AM40" s="139">
        <v>0</v>
      </c>
      <c r="AN40" s="139">
        <v>0</v>
      </c>
      <c r="AO40" s="139">
        <v>0</v>
      </c>
      <c r="AP40" s="139">
        <v>1</v>
      </c>
      <c r="AQ40" s="140">
        <v>1</v>
      </c>
      <c r="AR40" s="139">
        <v>1</v>
      </c>
      <c r="AS40" s="139">
        <v>1</v>
      </c>
      <c r="AT40" s="139">
        <v>1</v>
      </c>
      <c r="AU40" s="139">
        <v>1</v>
      </c>
      <c r="AV40" s="139">
        <v>1</v>
      </c>
      <c r="AW40" s="139">
        <v>1</v>
      </c>
      <c r="AX40" s="139">
        <v>0</v>
      </c>
      <c r="AY40" s="139">
        <v>1</v>
      </c>
      <c r="AZ40" s="139">
        <v>0</v>
      </c>
      <c r="BA40" s="139">
        <v>1</v>
      </c>
      <c r="BB40" s="139">
        <v>1</v>
      </c>
      <c r="BC40" s="139">
        <v>1</v>
      </c>
      <c r="BD40" s="139">
        <v>1</v>
      </c>
      <c r="BE40" s="139">
        <v>1</v>
      </c>
      <c r="BF40" s="139">
        <v>1</v>
      </c>
      <c r="BG40" s="139">
        <v>0</v>
      </c>
      <c r="BH40" s="139">
        <v>0</v>
      </c>
      <c r="BI40" s="139">
        <v>1</v>
      </c>
      <c r="BJ40" s="139">
        <v>1</v>
      </c>
      <c r="BK40" s="139">
        <v>1</v>
      </c>
      <c r="BL40" s="139">
        <v>0</v>
      </c>
      <c r="BM40" s="139">
        <v>1</v>
      </c>
      <c r="BN40" s="139">
        <v>0</v>
      </c>
      <c r="BO40" s="139">
        <v>0</v>
      </c>
      <c r="BP40" s="139">
        <v>1</v>
      </c>
      <c r="BQ40" s="139">
        <v>1</v>
      </c>
      <c r="BR40" s="139">
        <v>1</v>
      </c>
      <c r="BS40" s="139">
        <v>1</v>
      </c>
      <c r="BT40" s="139">
        <v>0</v>
      </c>
      <c r="BU40" s="139">
        <v>1</v>
      </c>
      <c r="BV40" s="139">
        <v>0</v>
      </c>
      <c r="BW40" s="139">
        <v>1</v>
      </c>
      <c r="BX40" s="139">
        <v>0</v>
      </c>
      <c r="BY40" s="139">
        <v>0</v>
      </c>
      <c r="BZ40" s="139">
        <v>1</v>
      </c>
      <c r="CA40" s="139">
        <v>0</v>
      </c>
      <c r="CB40" s="139">
        <v>1</v>
      </c>
      <c r="CC40" s="139">
        <v>1</v>
      </c>
      <c r="CD40" s="139">
        <v>1</v>
      </c>
      <c r="CE40" s="140">
        <v>-1</v>
      </c>
      <c r="CF40" s="139">
        <v>1</v>
      </c>
      <c r="CG40" s="139">
        <v>0</v>
      </c>
      <c r="CH40" s="139">
        <v>1</v>
      </c>
      <c r="CI40" s="139">
        <v>1</v>
      </c>
      <c r="CJ40" s="139">
        <v>1</v>
      </c>
      <c r="CK40" s="139">
        <v>1</v>
      </c>
      <c r="CL40" s="139">
        <v>0</v>
      </c>
      <c r="CM40" s="139">
        <v>1</v>
      </c>
      <c r="CN40" s="139">
        <v>1</v>
      </c>
      <c r="CO40" s="139">
        <v>1</v>
      </c>
      <c r="CP40" s="139">
        <v>1</v>
      </c>
      <c r="CQ40" s="139">
        <v>1</v>
      </c>
      <c r="CR40" s="140">
        <v>1</v>
      </c>
      <c r="CS40" s="139">
        <v>0</v>
      </c>
      <c r="CT40" s="139">
        <v>1</v>
      </c>
      <c r="CU40" s="139">
        <v>1</v>
      </c>
      <c r="CV40" s="139">
        <v>1</v>
      </c>
      <c r="CW40" s="139">
        <v>1</v>
      </c>
      <c r="CX40" s="139">
        <v>0</v>
      </c>
      <c r="CY40" s="139">
        <v>1</v>
      </c>
      <c r="CZ40" s="139">
        <v>1</v>
      </c>
      <c r="DA40" s="139">
        <v>0</v>
      </c>
      <c r="DB40" s="139">
        <v>0</v>
      </c>
      <c r="DC40" s="139">
        <v>0</v>
      </c>
      <c r="DD40" s="139">
        <v>0</v>
      </c>
      <c r="DE40" s="139">
        <v>1</v>
      </c>
      <c r="DF40" s="139">
        <v>0</v>
      </c>
      <c r="DG40" s="139">
        <v>0</v>
      </c>
      <c r="DH40" s="139">
        <v>1</v>
      </c>
      <c r="DI40" s="139">
        <v>0</v>
      </c>
      <c r="DJ40" s="139">
        <v>1</v>
      </c>
      <c r="DK40" s="139">
        <v>0</v>
      </c>
      <c r="DL40" s="139">
        <v>1</v>
      </c>
      <c r="DM40" s="139">
        <v>0</v>
      </c>
      <c r="DN40" s="139">
        <v>0</v>
      </c>
      <c r="DO40" s="139">
        <v>1</v>
      </c>
      <c r="DP40" s="139">
        <v>1</v>
      </c>
      <c r="DQ40" s="139">
        <v>0</v>
      </c>
      <c r="DR40" s="139">
        <v>1</v>
      </c>
      <c r="DS40" s="139">
        <v>0</v>
      </c>
      <c r="DT40" s="139">
        <v>1</v>
      </c>
      <c r="DU40" s="139">
        <v>0</v>
      </c>
      <c r="DV40" s="139">
        <v>0</v>
      </c>
      <c r="DW40" s="140">
        <v>0</v>
      </c>
      <c r="DX40" s="139">
        <v>0</v>
      </c>
      <c r="DY40" s="139">
        <v>0</v>
      </c>
      <c r="DZ40" s="139">
        <v>0</v>
      </c>
      <c r="EA40" s="139">
        <v>0</v>
      </c>
      <c r="EB40" s="139">
        <v>0</v>
      </c>
      <c r="EC40" s="139">
        <v>1</v>
      </c>
      <c r="ED40" s="139">
        <v>1</v>
      </c>
      <c r="EE40" s="139">
        <v>0</v>
      </c>
      <c r="EF40" s="139">
        <v>0</v>
      </c>
      <c r="EG40" s="139">
        <v>0</v>
      </c>
      <c r="EH40" s="139">
        <v>0</v>
      </c>
      <c r="EI40" s="139">
        <v>0</v>
      </c>
      <c r="EJ40" s="139">
        <v>0</v>
      </c>
      <c r="EK40" s="139">
        <v>0</v>
      </c>
      <c r="EL40" s="139">
        <v>0</v>
      </c>
      <c r="EM40" s="140">
        <v>0</v>
      </c>
      <c r="EN40" s="139">
        <v>13</v>
      </c>
      <c r="EO40" s="139">
        <v>17</v>
      </c>
      <c r="EP40" s="139">
        <v>6</v>
      </c>
      <c r="EQ40" s="139">
        <v>9</v>
      </c>
      <c r="ER40" s="139">
        <v>1</v>
      </c>
      <c r="ES40" s="140">
        <v>46</v>
      </c>
      <c r="ET40" s="139">
        <v>59.090908050537109</v>
      </c>
      <c r="EU40" s="139">
        <v>65.384613037109375</v>
      </c>
      <c r="EV40" s="139">
        <v>75</v>
      </c>
      <c r="EW40" s="139">
        <v>64.285713195800781</v>
      </c>
      <c r="EX40" s="139">
        <v>12.5</v>
      </c>
      <c r="EY40" s="140">
        <v>58.974357604980469</v>
      </c>
    </row>
    <row r="41" spans="1:155" x14ac:dyDescent="0.2">
      <c r="A41" s="137" t="s">
        <v>63</v>
      </c>
      <c r="B41" s="138" t="s">
        <v>98</v>
      </c>
      <c r="C41" s="139">
        <v>0</v>
      </c>
      <c r="D41" s="139">
        <v>0</v>
      </c>
      <c r="E41" s="139">
        <v>0</v>
      </c>
      <c r="F41" s="139">
        <v>1</v>
      </c>
      <c r="G41" s="139">
        <v>1</v>
      </c>
      <c r="H41" s="139">
        <v>0</v>
      </c>
      <c r="I41" s="139">
        <v>1</v>
      </c>
      <c r="J41" s="139">
        <v>0</v>
      </c>
      <c r="K41" s="139">
        <v>1</v>
      </c>
      <c r="L41" s="139">
        <v>0</v>
      </c>
      <c r="M41" s="139">
        <v>1</v>
      </c>
      <c r="N41" s="139">
        <v>1</v>
      </c>
      <c r="O41" s="139">
        <v>0</v>
      </c>
      <c r="P41" s="139">
        <v>0</v>
      </c>
      <c r="Q41" s="139">
        <v>1</v>
      </c>
      <c r="R41" s="139">
        <v>0</v>
      </c>
      <c r="S41" s="139">
        <v>0</v>
      </c>
      <c r="T41" s="139">
        <v>1</v>
      </c>
      <c r="U41" s="139">
        <v>1</v>
      </c>
      <c r="V41" s="139">
        <v>-1</v>
      </c>
      <c r="W41" s="139">
        <v>-1</v>
      </c>
      <c r="X41" s="139">
        <v>0</v>
      </c>
      <c r="Y41" s="139">
        <v>1</v>
      </c>
      <c r="Z41" s="139">
        <v>0</v>
      </c>
      <c r="AA41" s="139">
        <v>0</v>
      </c>
      <c r="AB41" s="139">
        <v>0</v>
      </c>
      <c r="AC41" s="139">
        <v>0</v>
      </c>
      <c r="AD41" s="139">
        <v>0</v>
      </c>
      <c r="AE41" s="139">
        <v>0</v>
      </c>
      <c r="AF41" s="139">
        <v>0</v>
      </c>
      <c r="AG41" s="139">
        <v>0</v>
      </c>
      <c r="AH41" s="139">
        <v>1</v>
      </c>
      <c r="AI41" s="139">
        <v>0</v>
      </c>
      <c r="AJ41" s="139">
        <v>0</v>
      </c>
      <c r="AK41" s="139">
        <v>0</v>
      </c>
      <c r="AL41" s="139">
        <v>0</v>
      </c>
      <c r="AM41" s="139">
        <v>0</v>
      </c>
      <c r="AN41" s="139">
        <v>0</v>
      </c>
      <c r="AO41" s="139">
        <v>0</v>
      </c>
      <c r="AP41" s="139">
        <v>0</v>
      </c>
      <c r="AQ41" s="140">
        <v>0</v>
      </c>
      <c r="AR41" s="139">
        <v>1</v>
      </c>
      <c r="AS41" s="139">
        <v>1</v>
      </c>
      <c r="AT41" s="139">
        <v>0</v>
      </c>
      <c r="AU41" s="139">
        <v>1</v>
      </c>
      <c r="AV41" s="139">
        <v>0</v>
      </c>
      <c r="AW41" s="139">
        <v>1</v>
      </c>
      <c r="AX41" s="139">
        <v>0</v>
      </c>
      <c r="AY41" s="139">
        <v>1</v>
      </c>
      <c r="AZ41" s="139">
        <v>0</v>
      </c>
      <c r="BA41" s="139">
        <v>1</v>
      </c>
      <c r="BB41" s="139">
        <v>0</v>
      </c>
      <c r="BC41" s="139">
        <v>1</v>
      </c>
      <c r="BD41" s="139">
        <v>1</v>
      </c>
      <c r="BE41" s="139">
        <v>1</v>
      </c>
      <c r="BF41" s="139">
        <v>0</v>
      </c>
      <c r="BG41" s="139">
        <v>0</v>
      </c>
      <c r="BH41" s="139">
        <v>0</v>
      </c>
      <c r="BI41" s="139">
        <v>1</v>
      </c>
      <c r="BJ41" s="139">
        <v>1</v>
      </c>
      <c r="BK41" s="139">
        <v>0</v>
      </c>
      <c r="BL41" s="139">
        <v>0</v>
      </c>
      <c r="BM41" s="139">
        <v>0</v>
      </c>
      <c r="BN41" s="139">
        <v>0</v>
      </c>
      <c r="BO41" s="139">
        <v>-1</v>
      </c>
      <c r="BP41" s="139">
        <v>0</v>
      </c>
      <c r="BQ41" s="139">
        <v>0</v>
      </c>
      <c r="BR41" s="139">
        <v>0</v>
      </c>
      <c r="BS41" s="139">
        <v>1</v>
      </c>
      <c r="BT41" s="139">
        <v>0</v>
      </c>
      <c r="BU41" s="139">
        <v>0</v>
      </c>
      <c r="BV41" s="139">
        <v>0</v>
      </c>
      <c r="BW41" s="139">
        <v>0</v>
      </c>
      <c r="BX41" s="139">
        <v>0</v>
      </c>
      <c r="BY41" s="139">
        <v>1</v>
      </c>
      <c r="BZ41" s="139">
        <v>0</v>
      </c>
      <c r="CA41" s="139">
        <v>0</v>
      </c>
      <c r="CB41" s="139">
        <v>1</v>
      </c>
      <c r="CC41" s="139">
        <v>1</v>
      </c>
      <c r="CD41" s="139">
        <v>0</v>
      </c>
      <c r="CE41" s="140">
        <v>0</v>
      </c>
      <c r="CF41" s="139">
        <v>0</v>
      </c>
      <c r="CG41" s="139">
        <v>0</v>
      </c>
      <c r="CH41" s="139">
        <v>0</v>
      </c>
      <c r="CI41" s="139">
        <v>0</v>
      </c>
      <c r="CJ41" s="139">
        <v>1</v>
      </c>
      <c r="CK41" s="139">
        <v>0</v>
      </c>
      <c r="CL41" s="139">
        <v>0</v>
      </c>
      <c r="CM41" s="139">
        <v>1</v>
      </c>
      <c r="CN41" s="139">
        <v>1</v>
      </c>
      <c r="CO41" s="139">
        <v>1</v>
      </c>
      <c r="CP41" s="139">
        <v>1</v>
      </c>
      <c r="CQ41" s="139">
        <v>0</v>
      </c>
      <c r="CR41" s="140">
        <v>0</v>
      </c>
      <c r="CS41" s="139">
        <v>0</v>
      </c>
      <c r="CT41" s="139">
        <v>0</v>
      </c>
      <c r="CU41" s="139">
        <v>1</v>
      </c>
      <c r="CV41" s="139">
        <v>1</v>
      </c>
      <c r="CW41" s="139">
        <v>1</v>
      </c>
      <c r="CX41" s="139">
        <v>0</v>
      </c>
      <c r="CY41" s="139">
        <v>0</v>
      </c>
      <c r="CZ41" s="139">
        <v>0</v>
      </c>
      <c r="DA41" s="139">
        <v>0</v>
      </c>
      <c r="DB41" s="139">
        <v>0</v>
      </c>
      <c r="DC41" s="139">
        <v>0</v>
      </c>
      <c r="DD41" s="139">
        <v>0</v>
      </c>
      <c r="DE41" s="139">
        <v>0</v>
      </c>
      <c r="DF41" s="139">
        <v>0</v>
      </c>
      <c r="DG41" s="139">
        <v>-1</v>
      </c>
      <c r="DH41" s="139">
        <v>0</v>
      </c>
      <c r="DI41" s="139">
        <v>1</v>
      </c>
      <c r="DJ41" s="139">
        <v>1</v>
      </c>
      <c r="DK41" s="139">
        <v>-1</v>
      </c>
      <c r="DL41" s="139">
        <v>1</v>
      </c>
      <c r="DM41" s="139">
        <v>0</v>
      </c>
      <c r="DN41" s="139">
        <v>0</v>
      </c>
      <c r="DO41" s="139">
        <v>0</v>
      </c>
      <c r="DP41" s="139">
        <v>0</v>
      </c>
      <c r="DQ41" s="139">
        <v>0</v>
      </c>
      <c r="DR41" s="139">
        <v>1</v>
      </c>
      <c r="DS41" s="139">
        <v>-1</v>
      </c>
      <c r="DT41" s="139">
        <v>0</v>
      </c>
      <c r="DU41" s="139">
        <v>0</v>
      </c>
      <c r="DV41" s="139">
        <v>0</v>
      </c>
      <c r="DW41" s="140">
        <v>0</v>
      </c>
      <c r="DX41" s="139">
        <v>0</v>
      </c>
      <c r="DY41" s="139">
        <v>0</v>
      </c>
      <c r="DZ41" s="139">
        <v>0</v>
      </c>
      <c r="EA41" s="139">
        <v>0</v>
      </c>
      <c r="EB41" s="139">
        <v>0</v>
      </c>
      <c r="EC41" s="139">
        <v>0</v>
      </c>
      <c r="ED41" s="139">
        <v>0</v>
      </c>
      <c r="EE41" s="139">
        <v>0</v>
      </c>
      <c r="EF41" s="139">
        <v>0</v>
      </c>
      <c r="EG41" s="139">
        <v>0</v>
      </c>
      <c r="EH41" s="139">
        <v>0</v>
      </c>
      <c r="EI41" s="139">
        <v>0</v>
      </c>
      <c r="EJ41" s="139">
        <v>0</v>
      </c>
      <c r="EK41" s="139">
        <v>0</v>
      </c>
      <c r="EL41" s="139">
        <v>0</v>
      </c>
      <c r="EM41" s="140">
        <v>0</v>
      </c>
      <c r="EN41" s="139">
        <v>6</v>
      </c>
      <c r="EO41" s="139">
        <v>10</v>
      </c>
      <c r="EP41" s="139">
        <v>4</v>
      </c>
      <c r="EQ41" s="139">
        <v>4</v>
      </c>
      <c r="ER41" s="139">
        <v>0</v>
      </c>
      <c r="ES41" s="140">
        <v>24</v>
      </c>
      <c r="ET41" s="139">
        <v>27.272727966308594</v>
      </c>
      <c r="EU41" s="139">
        <v>38.461540222167969</v>
      </c>
      <c r="EV41" s="139">
        <v>50</v>
      </c>
      <c r="EW41" s="139">
        <v>28.571428298950195</v>
      </c>
      <c r="EX41" s="139">
        <v>0</v>
      </c>
      <c r="EY41" s="140">
        <v>30.769229888916016</v>
      </c>
    </row>
    <row r="42" spans="1:155" x14ac:dyDescent="0.2">
      <c r="A42" s="137" t="s">
        <v>58</v>
      </c>
      <c r="B42" s="138" t="s">
        <v>99</v>
      </c>
      <c r="C42" s="139">
        <v>0</v>
      </c>
      <c r="D42" s="139">
        <v>0</v>
      </c>
      <c r="E42" s="139">
        <v>0</v>
      </c>
      <c r="F42" s="139">
        <v>1</v>
      </c>
      <c r="G42" s="139">
        <v>1</v>
      </c>
      <c r="H42" s="139">
        <v>1</v>
      </c>
      <c r="I42" s="139">
        <v>1</v>
      </c>
      <c r="J42" s="139">
        <v>1</v>
      </c>
      <c r="K42" s="139">
        <v>1</v>
      </c>
      <c r="L42" s="139">
        <v>0</v>
      </c>
      <c r="M42" s="139">
        <v>1</v>
      </c>
      <c r="N42" s="139">
        <v>1</v>
      </c>
      <c r="O42" s="139">
        <v>1</v>
      </c>
      <c r="P42" s="139">
        <v>0</v>
      </c>
      <c r="Q42" s="139">
        <v>1</v>
      </c>
      <c r="R42" s="139">
        <v>0</v>
      </c>
      <c r="S42" s="139">
        <v>0</v>
      </c>
      <c r="T42" s="139">
        <v>1</v>
      </c>
      <c r="U42" s="139">
        <v>1</v>
      </c>
      <c r="V42" s="139">
        <v>-1</v>
      </c>
      <c r="W42" s="139">
        <v>0</v>
      </c>
      <c r="X42" s="139">
        <v>1</v>
      </c>
      <c r="Y42" s="139">
        <v>1</v>
      </c>
      <c r="Z42" s="139">
        <v>0</v>
      </c>
      <c r="AA42" s="139">
        <v>0</v>
      </c>
      <c r="AB42" s="139">
        <v>1</v>
      </c>
      <c r="AC42" s="139">
        <v>1</v>
      </c>
      <c r="AD42" s="139">
        <v>1</v>
      </c>
      <c r="AE42" s="139">
        <v>1</v>
      </c>
      <c r="AF42" s="139">
        <v>0</v>
      </c>
      <c r="AG42" s="139">
        <v>-1</v>
      </c>
      <c r="AH42" s="139">
        <v>1</v>
      </c>
      <c r="AI42" s="139">
        <v>1</v>
      </c>
      <c r="AJ42" s="139">
        <v>1</v>
      </c>
      <c r="AK42" s="139">
        <v>0</v>
      </c>
      <c r="AL42" s="139">
        <v>1</v>
      </c>
      <c r="AM42" s="139">
        <v>0</v>
      </c>
      <c r="AN42" s="139">
        <v>1</v>
      </c>
      <c r="AO42" s="139">
        <v>1</v>
      </c>
      <c r="AP42" s="139">
        <v>1</v>
      </c>
      <c r="AQ42" s="140">
        <v>1</v>
      </c>
      <c r="AR42" s="139">
        <v>1</v>
      </c>
      <c r="AS42" s="139">
        <v>1</v>
      </c>
      <c r="AT42" s="139">
        <v>0</v>
      </c>
      <c r="AU42" s="139">
        <v>1</v>
      </c>
      <c r="AV42" s="139">
        <v>1</v>
      </c>
      <c r="AW42" s="139">
        <v>1</v>
      </c>
      <c r="AX42" s="139">
        <v>1</v>
      </c>
      <c r="AY42" s="139">
        <v>1</v>
      </c>
      <c r="AZ42" s="139">
        <v>1</v>
      </c>
      <c r="BA42" s="139">
        <v>1</v>
      </c>
      <c r="BB42" s="139">
        <v>1</v>
      </c>
      <c r="BC42" s="139">
        <v>1</v>
      </c>
      <c r="BD42" s="139">
        <v>1</v>
      </c>
      <c r="BE42" s="139">
        <v>1</v>
      </c>
      <c r="BF42" s="139">
        <v>0</v>
      </c>
      <c r="BG42" s="139">
        <v>1</v>
      </c>
      <c r="BH42" s="139">
        <v>0</v>
      </c>
      <c r="BI42" s="139">
        <v>1</v>
      </c>
      <c r="BJ42" s="139">
        <v>1</v>
      </c>
      <c r="BK42" s="139">
        <v>1</v>
      </c>
      <c r="BL42" s="139">
        <v>0</v>
      </c>
      <c r="BM42" s="139">
        <v>1</v>
      </c>
      <c r="BN42" s="139">
        <v>1</v>
      </c>
      <c r="BO42" s="139">
        <v>0</v>
      </c>
      <c r="BP42" s="139">
        <v>0</v>
      </c>
      <c r="BQ42" s="139">
        <v>1</v>
      </c>
      <c r="BR42" s="139">
        <v>1</v>
      </c>
      <c r="BS42" s="139">
        <v>1</v>
      </c>
      <c r="BT42" s="139">
        <v>0</v>
      </c>
      <c r="BU42" s="139">
        <v>0</v>
      </c>
      <c r="BV42" s="139">
        <v>0</v>
      </c>
      <c r="BW42" s="139">
        <v>0</v>
      </c>
      <c r="BX42" s="139">
        <v>0</v>
      </c>
      <c r="BY42" s="139">
        <v>0</v>
      </c>
      <c r="BZ42" s="139">
        <v>1</v>
      </c>
      <c r="CA42" s="139">
        <v>0</v>
      </c>
      <c r="CB42" s="139">
        <v>1</v>
      </c>
      <c r="CC42" s="139">
        <v>1</v>
      </c>
      <c r="CD42" s="139">
        <v>0</v>
      </c>
      <c r="CE42" s="140">
        <v>-1</v>
      </c>
      <c r="CF42" s="139">
        <v>1</v>
      </c>
      <c r="CG42" s="139">
        <v>0</v>
      </c>
      <c r="CH42" s="139">
        <v>1</v>
      </c>
      <c r="CI42" s="139">
        <v>1</v>
      </c>
      <c r="CJ42" s="139">
        <v>1</v>
      </c>
      <c r="CK42" s="139">
        <v>0</v>
      </c>
      <c r="CL42" s="139">
        <v>0</v>
      </c>
      <c r="CM42" s="139">
        <v>0</v>
      </c>
      <c r="CN42" s="139">
        <v>1</v>
      </c>
      <c r="CO42" s="139">
        <v>1</v>
      </c>
      <c r="CP42" s="139">
        <v>1</v>
      </c>
      <c r="CQ42" s="139">
        <v>1</v>
      </c>
      <c r="CR42" s="140">
        <v>1</v>
      </c>
      <c r="CS42" s="139">
        <v>1</v>
      </c>
      <c r="CT42" s="139">
        <v>1</v>
      </c>
      <c r="CU42" s="139">
        <v>1</v>
      </c>
      <c r="CV42" s="139">
        <v>0</v>
      </c>
      <c r="CW42" s="139">
        <v>1</v>
      </c>
      <c r="CX42" s="139">
        <v>0</v>
      </c>
      <c r="CY42" s="139">
        <v>0</v>
      </c>
      <c r="CZ42" s="139">
        <v>1</v>
      </c>
      <c r="DA42" s="139">
        <v>0</v>
      </c>
      <c r="DB42" s="139">
        <v>0</v>
      </c>
      <c r="DC42" s="139">
        <v>0</v>
      </c>
      <c r="DD42" s="139">
        <v>1</v>
      </c>
      <c r="DE42" s="139">
        <v>1</v>
      </c>
      <c r="DF42" s="139">
        <v>0</v>
      </c>
      <c r="DG42" s="139">
        <v>-1</v>
      </c>
      <c r="DH42" s="139">
        <v>0</v>
      </c>
      <c r="DI42" s="139">
        <v>0</v>
      </c>
      <c r="DJ42" s="139">
        <v>1</v>
      </c>
      <c r="DK42" s="139">
        <v>-1</v>
      </c>
      <c r="DL42" s="139">
        <v>1</v>
      </c>
      <c r="DM42" s="139">
        <v>0</v>
      </c>
      <c r="DN42" s="139">
        <v>0</v>
      </c>
      <c r="DO42" s="139">
        <v>1</v>
      </c>
      <c r="DP42" s="139">
        <v>1</v>
      </c>
      <c r="DQ42" s="139">
        <v>0</v>
      </c>
      <c r="DR42" s="139">
        <v>1</v>
      </c>
      <c r="DS42" s="139">
        <v>0</v>
      </c>
      <c r="DT42" s="139">
        <v>0</v>
      </c>
      <c r="DU42" s="139">
        <v>0</v>
      </c>
      <c r="DV42" s="139">
        <v>0</v>
      </c>
      <c r="DW42" s="140">
        <v>0</v>
      </c>
      <c r="DX42" s="139">
        <v>0</v>
      </c>
      <c r="DY42" s="139">
        <v>1</v>
      </c>
      <c r="DZ42" s="139">
        <v>0</v>
      </c>
      <c r="EA42" s="139">
        <v>0</v>
      </c>
      <c r="EB42" s="139">
        <v>0</v>
      </c>
      <c r="EC42" s="139">
        <v>1</v>
      </c>
      <c r="ED42" s="139">
        <v>1</v>
      </c>
      <c r="EE42" s="139">
        <v>0</v>
      </c>
      <c r="EF42" s="139">
        <v>0</v>
      </c>
      <c r="EG42" s="139">
        <v>0</v>
      </c>
      <c r="EH42" s="139">
        <v>0</v>
      </c>
      <c r="EI42" s="139">
        <v>0</v>
      </c>
      <c r="EJ42" s="139">
        <v>0</v>
      </c>
      <c r="EK42" s="139">
        <v>0</v>
      </c>
      <c r="EL42" s="139">
        <v>0</v>
      </c>
      <c r="EM42" s="140">
        <v>0</v>
      </c>
      <c r="EN42" s="139">
        <v>14</v>
      </c>
      <c r="EO42" s="139">
        <v>16</v>
      </c>
      <c r="EP42" s="139">
        <v>5</v>
      </c>
      <c r="EQ42" s="139">
        <v>8</v>
      </c>
      <c r="ER42" s="139">
        <v>2</v>
      </c>
      <c r="ES42" s="140">
        <v>45</v>
      </c>
      <c r="ET42" s="139">
        <v>63.636363983154297</v>
      </c>
      <c r="EU42" s="139">
        <v>61.538459777832031</v>
      </c>
      <c r="EV42" s="139">
        <v>62.5</v>
      </c>
      <c r="EW42" s="139">
        <v>57.142856597900391</v>
      </c>
      <c r="EX42" s="139">
        <v>25</v>
      </c>
      <c r="EY42" s="140">
        <v>57.692306518554688</v>
      </c>
    </row>
    <row r="43" spans="1:155" x14ac:dyDescent="0.2">
      <c r="A43" s="137" t="s">
        <v>58</v>
      </c>
      <c r="B43" s="138" t="s">
        <v>100</v>
      </c>
      <c r="C43" s="139">
        <v>1</v>
      </c>
      <c r="D43" s="139">
        <v>1</v>
      </c>
      <c r="E43" s="139">
        <v>1</v>
      </c>
      <c r="F43" s="139">
        <v>1</v>
      </c>
      <c r="G43" s="139">
        <v>1</v>
      </c>
      <c r="H43" s="139">
        <v>1</v>
      </c>
      <c r="I43" s="139">
        <v>0</v>
      </c>
      <c r="J43" s="139">
        <v>1</v>
      </c>
      <c r="K43" s="139">
        <v>1</v>
      </c>
      <c r="L43" s="139">
        <v>0</v>
      </c>
      <c r="M43" s="139">
        <v>1</v>
      </c>
      <c r="N43" s="139">
        <v>1</v>
      </c>
      <c r="O43" s="139">
        <v>1</v>
      </c>
      <c r="P43" s="139">
        <v>0</v>
      </c>
      <c r="Q43" s="139">
        <v>1</v>
      </c>
      <c r="R43" s="139">
        <v>0</v>
      </c>
      <c r="S43" s="139">
        <v>0</v>
      </c>
      <c r="T43" s="139">
        <v>1</v>
      </c>
      <c r="U43" s="139">
        <v>1</v>
      </c>
      <c r="V43" s="139">
        <v>0</v>
      </c>
      <c r="W43" s="139">
        <v>0</v>
      </c>
      <c r="X43" s="139">
        <v>1</v>
      </c>
      <c r="Y43" s="139">
        <v>1</v>
      </c>
      <c r="Z43" s="139">
        <v>1</v>
      </c>
      <c r="AA43" s="139">
        <v>1</v>
      </c>
      <c r="AB43" s="139">
        <v>1</v>
      </c>
      <c r="AC43" s="139">
        <v>1</v>
      </c>
      <c r="AD43" s="139">
        <v>1</v>
      </c>
      <c r="AE43" s="139">
        <v>0</v>
      </c>
      <c r="AF43" s="139">
        <v>0</v>
      </c>
      <c r="AG43" s="139">
        <v>0</v>
      </c>
      <c r="AH43" s="139">
        <v>0</v>
      </c>
      <c r="AI43" s="139">
        <v>1</v>
      </c>
      <c r="AJ43" s="139">
        <v>0</v>
      </c>
      <c r="AK43" s="139">
        <v>0</v>
      </c>
      <c r="AL43" s="139">
        <v>0</v>
      </c>
      <c r="AM43" s="139">
        <v>0</v>
      </c>
      <c r="AN43" s="139">
        <v>0</v>
      </c>
      <c r="AO43" s="139">
        <v>0</v>
      </c>
      <c r="AP43" s="139">
        <v>1</v>
      </c>
      <c r="AQ43" s="140">
        <v>1</v>
      </c>
      <c r="AR43" s="139">
        <v>0</v>
      </c>
      <c r="AS43" s="139">
        <v>1</v>
      </c>
      <c r="AT43" s="139">
        <v>0</v>
      </c>
      <c r="AU43" s="139">
        <v>1</v>
      </c>
      <c r="AV43" s="139">
        <v>1</v>
      </c>
      <c r="AW43" s="139">
        <v>1</v>
      </c>
      <c r="AX43" s="139">
        <v>1</v>
      </c>
      <c r="AY43" s="139">
        <v>1</v>
      </c>
      <c r="AZ43" s="139">
        <v>0</v>
      </c>
      <c r="BA43" s="139">
        <v>1</v>
      </c>
      <c r="BB43" s="139">
        <v>0</v>
      </c>
      <c r="BC43" s="139">
        <v>1</v>
      </c>
      <c r="BD43" s="139">
        <v>1</v>
      </c>
      <c r="BE43" s="139">
        <v>1</v>
      </c>
      <c r="BF43" s="139">
        <v>0</v>
      </c>
      <c r="BG43" s="139">
        <v>0</v>
      </c>
      <c r="BH43" s="139">
        <v>0</v>
      </c>
      <c r="BI43" s="139">
        <v>1</v>
      </c>
      <c r="BJ43" s="139">
        <v>1</v>
      </c>
      <c r="BK43" s="139">
        <v>1</v>
      </c>
      <c r="BL43" s="139">
        <v>0</v>
      </c>
      <c r="BM43" s="139">
        <v>1</v>
      </c>
      <c r="BN43" s="139">
        <v>0</v>
      </c>
      <c r="BO43" s="139">
        <v>0</v>
      </c>
      <c r="BP43" s="139">
        <v>1</v>
      </c>
      <c r="BQ43" s="139">
        <v>1</v>
      </c>
      <c r="BR43" s="139">
        <v>1</v>
      </c>
      <c r="BS43" s="139">
        <v>1</v>
      </c>
      <c r="BT43" s="139">
        <v>1</v>
      </c>
      <c r="BU43" s="139">
        <v>0</v>
      </c>
      <c r="BV43" s="139">
        <v>1</v>
      </c>
      <c r="BW43" s="139">
        <v>1</v>
      </c>
      <c r="BX43" s="139">
        <v>1</v>
      </c>
      <c r="BY43" s="139">
        <v>1</v>
      </c>
      <c r="BZ43" s="139">
        <v>1</v>
      </c>
      <c r="CA43" s="139">
        <v>-1</v>
      </c>
      <c r="CB43" s="139">
        <v>1</v>
      </c>
      <c r="CC43" s="139">
        <v>1</v>
      </c>
      <c r="CD43" s="139">
        <v>1</v>
      </c>
      <c r="CE43" s="140">
        <v>-1</v>
      </c>
      <c r="CF43" s="139">
        <v>1</v>
      </c>
      <c r="CG43" s="139">
        <v>0</v>
      </c>
      <c r="CH43" s="139">
        <v>1</v>
      </c>
      <c r="CI43" s="139">
        <v>1</v>
      </c>
      <c r="CJ43" s="139">
        <v>1</v>
      </c>
      <c r="CK43" s="139">
        <v>0</v>
      </c>
      <c r="CL43" s="139">
        <v>1</v>
      </c>
      <c r="CM43" s="139">
        <v>1</v>
      </c>
      <c r="CN43" s="139">
        <v>1</v>
      </c>
      <c r="CO43" s="139">
        <v>1</v>
      </c>
      <c r="CP43" s="139">
        <v>1</v>
      </c>
      <c r="CQ43" s="139">
        <v>1</v>
      </c>
      <c r="CR43" s="140">
        <v>1</v>
      </c>
      <c r="CS43" s="139">
        <v>0</v>
      </c>
      <c r="CT43" s="139">
        <v>0</v>
      </c>
      <c r="CU43" s="139">
        <v>1</v>
      </c>
      <c r="CV43" s="139">
        <v>1</v>
      </c>
      <c r="CW43" s="139">
        <v>0</v>
      </c>
      <c r="CX43" s="139">
        <v>0</v>
      </c>
      <c r="CY43" s="139">
        <v>1</v>
      </c>
      <c r="CZ43" s="139">
        <v>1</v>
      </c>
      <c r="DA43" s="139">
        <v>0</v>
      </c>
      <c r="DB43" s="139">
        <v>0</v>
      </c>
      <c r="DC43" s="139">
        <v>0</v>
      </c>
      <c r="DD43" s="139">
        <v>1</v>
      </c>
      <c r="DE43" s="139">
        <v>1</v>
      </c>
      <c r="DF43" s="139">
        <v>0</v>
      </c>
      <c r="DG43" s="139">
        <v>0</v>
      </c>
      <c r="DH43" s="139">
        <v>1</v>
      </c>
      <c r="DI43" s="139">
        <v>0</v>
      </c>
      <c r="DJ43" s="139">
        <v>1</v>
      </c>
      <c r="DK43" s="139">
        <v>0</v>
      </c>
      <c r="DL43" s="139">
        <v>1</v>
      </c>
      <c r="DM43" s="139">
        <v>0</v>
      </c>
      <c r="DN43" s="139">
        <v>0</v>
      </c>
      <c r="DO43" s="139">
        <v>1</v>
      </c>
      <c r="DP43" s="139">
        <v>1</v>
      </c>
      <c r="DQ43" s="139">
        <v>0</v>
      </c>
      <c r="DR43" s="139">
        <v>1</v>
      </c>
      <c r="DS43" s="139">
        <v>0</v>
      </c>
      <c r="DT43" s="139">
        <v>1</v>
      </c>
      <c r="DU43" s="139">
        <v>0</v>
      </c>
      <c r="DV43" s="139">
        <v>0</v>
      </c>
      <c r="DW43" s="140">
        <v>0</v>
      </c>
      <c r="DX43" s="139">
        <v>1</v>
      </c>
      <c r="DY43" s="139">
        <v>1</v>
      </c>
      <c r="DZ43" s="139">
        <v>0</v>
      </c>
      <c r="EA43" s="139">
        <v>0</v>
      </c>
      <c r="EB43" s="139">
        <v>0</v>
      </c>
      <c r="EC43" s="139">
        <v>1</v>
      </c>
      <c r="ED43" s="139">
        <v>1</v>
      </c>
      <c r="EE43" s="139">
        <v>0</v>
      </c>
      <c r="EF43" s="139">
        <v>0</v>
      </c>
      <c r="EG43" s="139">
        <v>0</v>
      </c>
      <c r="EH43" s="139">
        <v>0</v>
      </c>
      <c r="EI43" s="139">
        <v>0</v>
      </c>
      <c r="EJ43" s="139">
        <v>0</v>
      </c>
      <c r="EK43" s="139">
        <v>0</v>
      </c>
      <c r="EL43" s="139">
        <v>0</v>
      </c>
      <c r="EM43" s="140">
        <v>0</v>
      </c>
      <c r="EN43" s="139">
        <v>13</v>
      </c>
      <c r="EO43" s="139">
        <v>16</v>
      </c>
      <c r="EP43" s="139">
        <v>7</v>
      </c>
      <c r="EQ43" s="139">
        <v>8</v>
      </c>
      <c r="ER43" s="139">
        <v>2</v>
      </c>
      <c r="ES43" s="140">
        <v>46</v>
      </c>
      <c r="ET43" s="139">
        <v>59.090908050537109</v>
      </c>
      <c r="EU43" s="139">
        <v>61.538459777832031</v>
      </c>
      <c r="EV43" s="139">
        <v>87.5</v>
      </c>
      <c r="EW43" s="139">
        <v>57.142856597900391</v>
      </c>
      <c r="EX43" s="139">
        <v>25</v>
      </c>
      <c r="EY43" s="140">
        <v>58.974357604980469</v>
      </c>
    </row>
    <row r="44" spans="1:155" x14ac:dyDescent="0.2">
      <c r="A44" s="137" t="s">
        <v>60</v>
      </c>
      <c r="B44" s="309" t="s">
        <v>101</v>
      </c>
      <c r="C44" s="139">
        <v>0</v>
      </c>
      <c r="D44" s="139">
        <v>0</v>
      </c>
      <c r="E44" s="139">
        <v>0</v>
      </c>
      <c r="F44" s="139">
        <v>1</v>
      </c>
      <c r="G44" s="139">
        <v>1</v>
      </c>
      <c r="H44" s="139">
        <v>1</v>
      </c>
      <c r="I44" s="139">
        <v>0</v>
      </c>
      <c r="J44" s="139">
        <v>0</v>
      </c>
      <c r="K44" s="139">
        <v>1</v>
      </c>
      <c r="L44" s="139">
        <v>0</v>
      </c>
      <c r="M44" s="139">
        <v>1</v>
      </c>
      <c r="N44" s="139">
        <v>1</v>
      </c>
      <c r="O44" s="139">
        <v>0</v>
      </c>
      <c r="P44" s="139">
        <v>0</v>
      </c>
      <c r="Q44" s="139">
        <v>1</v>
      </c>
      <c r="R44" s="139">
        <v>-1</v>
      </c>
      <c r="S44" s="139">
        <v>0</v>
      </c>
      <c r="T44" s="139">
        <v>0</v>
      </c>
      <c r="U44" s="139">
        <v>0</v>
      </c>
      <c r="V44" s="139">
        <v>0</v>
      </c>
      <c r="W44" s="139">
        <v>0</v>
      </c>
      <c r="X44" s="139">
        <v>0</v>
      </c>
      <c r="Y44" s="139">
        <v>1</v>
      </c>
      <c r="Z44" s="139">
        <v>0</v>
      </c>
      <c r="AA44" s="139">
        <v>0</v>
      </c>
      <c r="AB44" s="139">
        <v>0</v>
      </c>
      <c r="AC44" s="139">
        <v>0</v>
      </c>
      <c r="AD44" s="139">
        <v>0</v>
      </c>
      <c r="AE44" s="139">
        <v>0</v>
      </c>
      <c r="AF44" s="139">
        <v>0</v>
      </c>
      <c r="AG44" s="139">
        <v>0</v>
      </c>
      <c r="AH44" s="139">
        <v>0</v>
      </c>
      <c r="AI44" s="139">
        <v>1</v>
      </c>
      <c r="AJ44" s="139">
        <v>0</v>
      </c>
      <c r="AK44" s="139">
        <v>0</v>
      </c>
      <c r="AL44" s="139">
        <v>1</v>
      </c>
      <c r="AM44" s="139">
        <v>0</v>
      </c>
      <c r="AN44" s="139">
        <v>1</v>
      </c>
      <c r="AO44" s="139">
        <v>0</v>
      </c>
      <c r="AP44" s="139">
        <v>0</v>
      </c>
      <c r="AQ44" s="140">
        <v>0</v>
      </c>
      <c r="AR44" s="139">
        <v>0</v>
      </c>
      <c r="AS44" s="139">
        <v>1</v>
      </c>
      <c r="AT44" s="139">
        <v>0</v>
      </c>
      <c r="AU44" s="139">
        <v>1</v>
      </c>
      <c r="AV44" s="139">
        <v>0</v>
      </c>
      <c r="AW44" s="139">
        <v>1</v>
      </c>
      <c r="AX44" s="139">
        <v>0</v>
      </c>
      <c r="AY44" s="139">
        <v>1</v>
      </c>
      <c r="AZ44" s="139">
        <v>1</v>
      </c>
      <c r="BA44" s="139">
        <v>0</v>
      </c>
      <c r="BB44" s="139">
        <v>0</v>
      </c>
      <c r="BC44" s="139">
        <v>1</v>
      </c>
      <c r="BD44" s="139">
        <v>1</v>
      </c>
      <c r="BE44" s="139">
        <v>1</v>
      </c>
      <c r="BF44" s="139">
        <v>1</v>
      </c>
      <c r="BG44" s="139">
        <v>1</v>
      </c>
      <c r="BH44" s="139">
        <v>0</v>
      </c>
      <c r="BI44" s="139">
        <v>1</v>
      </c>
      <c r="BJ44" s="139">
        <v>1</v>
      </c>
      <c r="BK44" s="139">
        <v>0</v>
      </c>
      <c r="BL44" s="139">
        <v>0</v>
      </c>
      <c r="BM44" s="139">
        <v>1</v>
      </c>
      <c r="BN44" s="139">
        <v>0</v>
      </c>
      <c r="BO44" s="139">
        <v>-1</v>
      </c>
      <c r="BP44" s="139">
        <v>0</v>
      </c>
      <c r="BQ44" s="139">
        <v>0</v>
      </c>
      <c r="BR44" s="139">
        <v>0</v>
      </c>
      <c r="BS44" s="139">
        <v>1</v>
      </c>
      <c r="BT44" s="139">
        <v>1</v>
      </c>
      <c r="BU44" s="139">
        <v>0</v>
      </c>
      <c r="BV44" s="139">
        <v>1</v>
      </c>
      <c r="BW44" s="139">
        <v>1</v>
      </c>
      <c r="BX44" s="139">
        <v>0</v>
      </c>
      <c r="BY44" s="139">
        <v>0</v>
      </c>
      <c r="BZ44" s="139">
        <v>0</v>
      </c>
      <c r="CA44" s="139">
        <v>0</v>
      </c>
      <c r="CB44" s="139">
        <v>1</v>
      </c>
      <c r="CC44" s="139">
        <v>1</v>
      </c>
      <c r="CD44" s="139">
        <v>0</v>
      </c>
      <c r="CE44" s="140">
        <v>-1</v>
      </c>
      <c r="CF44" s="139">
        <v>1</v>
      </c>
      <c r="CG44" s="139">
        <v>0</v>
      </c>
      <c r="CH44" s="139">
        <v>1</v>
      </c>
      <c r="CI44" s="139">
        <v>1</v>
      </c>
      <c r="CJ44" s="139">
        <v>1</v>
      </c>
      <c r="CK44" s="139">
        <v>0</v>
      </c>
      <c r="CL44" s="139">
        <v>0</v>
      </c>
      <c r="CM44" s="139">
        <v>0</v>
      </c>
      <c r="CN44" s="139">
        <v>1</v>
      </c>
      <c r="CO44" s="139">
        <v>1</v>
      </c>
      <c r="CP44" s="139">
        <v>1</v>
      </c>
      <c r="CQ44" s="139">
        <v>1</v>
      </c>
      <c r="CR44" s="140">
        <v>0</v>
      </c>
      <c r="CS44" s="139">
        <v>0</v>
      </c>
      <c r="CT44" s="139">
        <v>1</v>
      </c>
      <c r="CU44" s="139">
        <v>0</v>
      </c>
      <c r="CV44" s="139">
        <v>0</v>
      </c>
      <c r="CW44" s="139">
        <v>1</v>
      </c>
      <c r="CX44" s="139">
        <v>0</v>
      </c>
      <c r="CY44" s="139">
        <v>1</v>
      </c>
      <c r="CZ44" s="139">
        <v>1</v>
      </c>
      <c r="DA44" s="139">
        <v>-1</v>
      </c>
      <c r="DB44" s="139">
        <v>0</v>
      </c>
      <c r="DC44" s="139">
        <v>0</v>
      </c>
      <c r="DD44" s="139">
        <v>1</v>
      </c>
      <c r="DE44" s="139">
        <v>0</v>
      </c>
      <c r="DF44" s="139">
        <v>0</v>
      </c>
      <c r="DG44" s="139">
        <v>0</v>
      </c>
      <c r="DH44" s="139">
        <v>0</v>
      </c>
      <c r="DI44" s="139">
        <v>0</v>
      </c>
      <c r="DJ44" s="139">
        <v>0</v>
      </c>
      <c r="DK44" s="139">
        <v>0</v>
      </c>
      <c r="DL44" s="139">
        <v>0</v>
      </c>
      <c r="DM44" s="139">
        <v>0</v>
      </c>
      <c r="DN44" s="139">
        <v>1</v>
      </c>
      <c r="DO44" s="139">
        <v>0</v>
      </c>
      <c r="DP44" s="139">
        <v>0</v>
      </c>
      <c r="DQ44" s="139">
        <v>0</v>
      </c>
      <c r="DR44" s="139">
        <v>1</v>
      </c>
      <c r="DS44" s="139">
        <v>-1</v>
      </c>
      <c r="DT44" s="139">
        <v>0</v>
      </c>
      <c r="DU44" s="139">
        <v>1</v>
      </c>
      <c r="DV44" s="139">
        <v>0</v>
      </c>
      <c r="DW44" s="140">
        <v>0</v>
      </c>
      <c r="DX44" s="139">
        <v>0</v>
      </c>
      <c r="DY44" s="139">
        <v>0</v>
      </c>
      <c r="DZ44" s="139">
        <v>0</v>
      </c>
      <c r="EA44" s="139">
        <v>0</v>
      </c>
      <c r="EB44" s="139">
        <v>0</v>
      </c>
      <c r="EC44" s="139">
        <v>0</v>
      </c>
      <c r="ED44" s="139">
        <v>0</v>
      </c>
      <c r="EE44" s="139">
        <v>0</v>
      </c>
      <c r="EF44" s="139">
        <v>0</v>
      </c>
      <c r="EG44" s="139">
        <v>0</v>
      </c>
      <c r="EH44" s="139">
        <v>0</v>
      </c>
      <c r="EI44" s="139">
        <v>0</v>
      </c>
      <c r="EJ44" s="139">
        <v>1</v>
      </c>
      <c r="EK44" s="139">
        <v>0</v>
      </c>
      <c r="EL44" s="139">
        <v>0</v>
      </c>
      <c r="EM44" s="140">
        <v>0</v>
      </c>
      <c r="EN44" s="139">
        <v>7</v>
      </c>
      <c r="EO44" s="139">
        <v>11</v>
      </c>
      <c r="EP44" s="139">
        <v>4</v>
      </c>
      <c r="EQ44" s="139">
        <v>5</v>
      </c>
      <c r="ER44" s="139">
        <v>1</v>
      </c>
      <c r="ES44" s="140">
        <v>28</v>
      </c>
      <c r="ET44" s="139">
        <v>31.818181991577148</v>
      </c>
      <c r="EU44" s="139">
        <v>42.307693481445312</v>
      </c>
      <c r="EV44" s="139">
        <v>50</v>
      </c>
      <c r="EW44" s="139">
        <v>35.714286804199219</v>
      </c>
      <c r="EX44" s="139">
        <v>12.5</v>
      </c>
      <c r="EY44" s="140">
        <v>35.897434234619141</v>
      </c>
    </row>
    <row r="45" spans="1:155" x14ac:dyDescent="0.2">
      <c r="A45" s="137" t="s">
        <v>58</v>
      </c>
      <c r="B45" s="138" t="s">
        <v>102</v>
      </c>
      <c r="C45" s="139">
        <v>1</v>
      </c>
      <c r="D45" s="139">
        <v>0</v>
      </c>
      <c r="E45" s="139">
        <v>0</v>
      </c>
      <c r="F45" s="139">
        <v>1</v>
      </c>
      <c r="G45" s="139">
        <v>1</v>
      </c>
      <c r="H45" s="139">
        <v>0</v>
      </c>
      <c r="I45" s="139">
        <v>0</v>
      </c>
      <c r="J45" s="139">
        <v>1</v>
      </c>
      <c r="K45" s="139">
        <v>1</v>
      </c>
      <c r="L45" s="139">
        <v>1</v>
      </c>
      <c r="M45" s="139">
        <v>1</v>
      </c>
      <c r="N45" s="139">
        <v>1</v>
      </c>
      <c r="O45" s="139">
        <v>1</v>
      </c>
      <c r="P45" s="139">
        <v>0</v>
      </c>
      <c r="Q45" s="139">
        <v>1</v>
      </c>
      <c r="R45" s="139">
        <v>0</v>
      </c>
      <c r="S45" s="139">
        <v>1</v>
      </c>
      <c r="T45" s="139">
        <v>1</v>
      </c>
      <c r="U45" s="139">
        <v>1</v>
      </c>
      <c r="V45" s="139">
        <v>0</v>
      </c>
      <c r="W45" s="139">
        <v>0</v>
      </c>
      <c r="X45" s="139">
        <v>1</v>
      </c>
      <c r="Y45" s="139">
        <v>0</v>
      </c>
      <c r="Z45" s="139">
        <v>1</v>
      </c>
      <c r="AA45" s="139">
        <v>0</v>
      </c>
      <c r="AB45" s="139">
        <v>0</v>
      </c>
      <c r="AC45" s="139">
        <v>0</v>
      </c>
      <c r="AD45" s="139">
        <v>0</v>
      </c>
      <c r="AE45" s="139">
        <v>0</v>
      </c>
      <c r="AF45" s="139">
        <v>-1</v>
      </c>
      <c r="AG45" s="139">
        <v>-1</v>
      </c>
      <c r="AH45" s="139">
        <v>1</v>
      </c>
      <c r="AI45" s="139">
        <v>1</v>
      </c>
      <c r="AJ45" s="139">
        <v>1</v>
      </c>
      <c r="AK45" s="139">
        <v>0</v>
      </c>
      <c r="AL45" s="139">
        <v>0</v>
      </c>
      <c r="AM45" s="139">
        <v>0</v>
      </c>
      <c r="AN45" s="139">
        <v>0</v>
      </c>
      <c r="AO45" s="139">
        <v>0</v>
      </c>
      <c r="AP45" s="139">
        <v>1</v>
      </c>
      <c r="AQ45" s="140">
        <v>1</v>
      </c>
      <c r="AR45" s="139">
        <v>1</v>
      </c>
      <c r="AS45" s="139">
        <v>1</v>
      </c>
      <c r="AT45" s="139">
        <v>0</v>
      </c>
      <c r="AU45" s="139">
        <v>1</v>
      </c>
      <c r="AV45" s="139">
        <v>1</v>
      </c>
      <c r="AW45" s="139">
        <v>1</v>
      </c>
      <c r="AX45" s="139">
        <v>1</v>
      </c>
      <c r="AY45" s="139">
        <v>1</v>
      </c>
      <c r="AZ45" s="139">
        <v>0</v>
      </c>
      <c r="BA45" s="139">
        <v>1</v>
      </c>
      <c r="BB45" s="139">
        <v>1</v>
      </c>
      <c r="BC45" s="139">
        <v>1</v>
      </c>
      <c r="BD45" s="139">
        <v>1</v>
      </c>
      <c r="BE45" s="139">
        <v>1</v>
      </c>
      <c r="BF45" s="139">
        <v>0</v>
      </c>
      <c r="BG45" s="139">
        <v>1</v>
      </c>
      <c r="BH45" s="139">
        <v>0</v>
      </c>
      <c r="BI45" s="139">
        <v>1</v>
      </c>
      <c r="BJ45" s="139">
        <v>1</v>
      </c>
      <c r="BK45" s="139">
        <v>1</v>
      </c>
      <c r="BL45" s="139">
        <v>0</v>
      </c>
      <c r="BM45" s="139">
        <v>1</v>
      </c>
      <c r="BN45" s="139">
        <v>1</v>
      </c>
      <c r="BO45" s="139">
        <v>0</v>
      </c>
      <c r="BP45" s="139">
        <v>1</v>
      </c>
      <c r="BQ45" s="139">
        <v>1</v>
      </c>
      <c r="BR45" s="139">
        <v>0</v>
      </c>
      <c r="BS45" s="139">
        <v>1</v>
      </c>
      <c r="BT45" s="139">
        <v>1</v>
      </c>
      <c r="BU45" s="139">
        <v>0</v>
      </c>
      <c r="BV45" s="139">
        <v>0</v>
      </c>
      <c r="BW45" s="139">
        <v>0</v>
      </c>
      <c r="BX45" s="139">
        <v>1</v>
      </c>
      <c r="BY45" s="139">
        <v>1</v>
      </c>
      <c r="BZ45" s="139">
        <v>1</v>
      </c>
      <c r="CA45" s="139">
        <v>-1</v>
      </c>
      <c r="CB45" s="139">
        <v>1</v>
      </c>
      <c r="CC45" s="139">
        <v>1</v>
      </c>
      <c r="CD45" s="139">
        <v>0</v>
      </c>
      <c r="CE45" s="140">
        <v>-1</v>
      </c>
      <c r="CF45" s="139">
        <v>0</v>
      </c>
      <c r="CG45" s="139">
        <v>0</v>
      </c>
      <c r="CH45" s="139">
        <v>0</v>
      </c>
      <c r="CI45" s="139">
        <v>0</v>
      </c>
      <c r="CJ45" s="139">
        <v>1</v>
      </c>
      <c r="CK45" s="139">
        <v>1</v>
      </c>
      <c r="CL45" s="139">
        <v>0</v>
      </c>
      <c r="CM45" s="139">
        <v>1</v>
      </c>
      <c r="CN45" s="139">
        <v>1</v>
      </c>
      <c r="CO45" s="139">
        <v>1</v>
      </c>
      <c r="CP45" s="139">
        <v>1</v>
      </c>
      <c r="CQ45" s="139">
        <v>1</v>
      </c>
      <c r="CR45" s="140">
        <v>1</v>
      </c>
      <c r="CS45" s="139">
        <v>1</v>
      </c>
      <c r="CT45" s="139">
        <v>1</v>
      </c>
      <c r="CU45" s="139">
        <v>1</v>
      </c>
      <c r="CV45" s="139">
        <v>1</v>
      </c>
      <c r="CW45" s="139">
        <v>1</v>
      </c>
      <c r="CX45" s="139">
        <v>0</v>
      </c>
      <c r="CY45" s="139">
        <v>1</v>
      </c>
      <c r="CZ45" s="139">
        <v>1</v>
      </c>
      <c r="DA45" s="139">
        <v>-1</v>
      </c>
      <c r="DB45" s="139">
        <v>0</v>
      </c>
      <c r="DC45" s="139">
        <v>0</v>
      </c>
      <c r="DD45" s="139">
        <v>0</v>
      </c>
      <c r="DE45" s="139">
        <v>0</v>
      </c>
      <c r="DF45" s="139">
        <v>0</v>
      </c>
      <c r="DG45" s="139">
        <v>-1</v>
      </c>
      <c r="DH45" s="139">
        <v>0</v>
      </c>
      <c r="DI45" s="139">
        <v>0</v>
      </c>
      <c r="DJ45" s="139">
        <v>1</v>
      </c>
      <c r="DK45" s="139">
        <v>0</v>
      </c>
      <c r="DL45" s="139">
        <v>1</v>
      </c>
      <c r="DM45" s="139">
        <v>0</v>
      </c>
      <c r="DN45" s="139">
        <v>1</v>
      </c>
      <c r="DO45" s="139">
        <v>1</v>
      </c>
      <c r="DP45" s="139">
        <v>1</v>
      </c>
      <c r="DQ45" s="139">
        <v>0</v>
      </c>
      <c r="DR45" s="139">
        <v>1</v>
      </c>
      <c r="DS45" s="139">
        <v>0</v>
      </c>
      <c r="DT45" s="139">
        <v>1</v>
      </c>
      <c r="DU45" s="139">
        <v>0</v>
      </c>
      <c r="DV45" s="139">
        <v>0</v>
      </c>
      <c r="DW45" s="140">
        <v>0</v>
      </c>
      <c r="DX45" s="139">
        <v>1</v>
      </c>
      <c r="DY45" s="139">
        <v>1</v>
      </c>
      <c r="DZ45" s="139">
        <v>0</v>
      </c>
      <c r="EA45" s="139">
        <v>0</v>
      </c>
      <c r="EB45" s="139">
        <v>0</v>
      </c>
      <c r="EC45" s="139">
        <v>1</v>
      </c>
      <c r="ED45" s="139">
        <v>1</v>
      </c>
      <c r="EE45" s="139">
        <v>0</v>
      </c>
      <c r="EF45" s="139">
        <v>0</v>
      </c>
      <c r="EG45" s="139">
        <v>0</v>
      </c>
      <c r="EH45" s="139">
        <v>0</v>
      </c>
      <c r="EI45" s="139">
        <v>0</v>
      </c>
      <c r="EJ45" s="139">
        <v>0</v>
      </c>
      <c r="EK45" s="139">
        <v>0</v>
      </c>
      <c r="EL45" s="139">
        <v>0</v>
      </c>
      <c r="EM45" s="140">
        <v>0</v>
      </c>
      <c r="EN45" s="139">
        <v>14</v>
      </c>
      <c r="EO45" s="139">
        <v>17</v>
      </c>
      <c r="EP45" s="139">
        <v>6</v>
      </c>
      <c r="EQ45" s="139">
        <v>9</v>
      </c>
      <c r="ER45" s="139">
        <v>2</v>
      </c>
      <c r="ES45" s="140">
        <v>48</v>
      </c>
      <c r="ET45" s="139">
        <v>63.636363983154297</v>
      </c>
      <c r="EU45" s="139">
        <v>65.384613037109375</v>
      </c>
      <c r="EV45" s="139">
        <v>75</v>
      </c>
      <c r="EW45" s="139">
        <v>64.285713195800781</v>
      </c>
      <c r="EX45" s="139">
        <v>25</v>
      </c>
      <c r="EY45" s="140">
        <v>61.538459777832031</v>
      </c>
    </row>
    <row r="46" spans="1:155" x14ac:dyDescent="0.2">
      <c r="A46" s="137" t="s">
        <v>60</v>
      </c>
      <c r="B46" s="138" t="s">
        <v>103</v>
      </c>
      <c r="C46" s="139">
        <v>0</v>
      </c>
      <c r="D46" s="139">
        <v>0</v>
      </c>
      <c r="E46" s="139">
        <v>0</v>
      </c>
      <c r="F46" s="139">
        <v>1</v>
      </c>
      <c r="G46" s="139">
        <v>1</v>
      </c>
      <c r="H46" s="139">
        <v>0</v>
      </c>
      <c r="I46" s="139">
        <v>1</v>
      </c>
      <c r="J46" s="139">
        <v>0</v>
      </c>
      <c r="K46" s="139">
        <v>1</v>
      </c>
      <c r="L46" s="139">
        <v>1</v>
      </c>
      <c r="M46" s="139">
        <v>1</v>
      </c>
      <c r="N46" s="139">
        <v>1</v>
      </c>
      <c r="O46" s="139">
        <v>0</v>
      </c>
      <c r="P46" s="139">
        <v>0</v>
      </c>
      <c r="Q46" s="139">
        <v>1</v>
      </c>
      <c r="R46" s="139">
        <v>0</v>
      </c>
      <c r="S46" s="139">
        <v>1</v>
      </c>
      <c r="T46" s="139">
        <v>1</v>
      </c>
      <c r="U46" s="139">
        <v>1</v>
      </c>
      <c r="V46" s="139">
        <v>-1</v>
      </c>
      <c r="W46" s="139">
        <v>0</v>
      </c>
      <c r="X46" s="139">
        <v>0</v>
      </c>
      <c r="Y46" s="139">
        <v>0</v>
      </c>
      <c r="Z46" s="139">
        <v>1</v>
      </c>
      <c r="AA46" s="139">
        <v>1</v>
      </c>
      <c r="AB46" s="139">
        <v>0</v>
      </c>
      <c r="AC46" s="139">
        <v>1</v>
      </c>
      <c r="AD46" s="139">
        <v>0</v>
      </c>
      <c r="AE46" s="139">
        <v>1</v>
      </c>
      <c r="AF46" s="139">
        <v>0</v>
      </c>
      <c r="AG46" s="139">
        <v>0</v>
      </c>
      <c r="AH46" s="139">
        <v>0</v>
      </c>
      <c r="AI46" s="139">
        <v>0</v>
      </c>
      <c r="AJ46" s="139">
        <v>0</v>
      </c>
      <c r="AK46" s="139">
        <v>0</v>
      </c>
      <c r="AL46" s="139">
        <v>1</v>
      </c>
      <c r="AM46" s="139">
        <v>0</v>
      </c>
      <c r="AN46" s="139">
        <v>0</v>
      </c>
      <c r="AO46" s="139">
        <v>0</v>
      </c>
      <c r="AP46" s="139">
        <v>1</v>
      </c>
      <c r="AQ46" s="140">
        <v>0</v>
      </c>
      <c r="AR46" s="139">
        <v>0</v>
      </c>
      <c r="AS46" s="139">
        <v>1</v>
      </c>
      <c r="AT46" s="139">
        <v>0</v>
      </c>
      <c r="AU46" s="139">
        <v>1</v>
      </c>
      <c r="AV46" s="139">
        <v>1</v>
      </c>
      <c r="AW46" s="139">
        <v>1</v>
      </c>
      <c r="AX46" s="139">
        <v>1</v>
      </c>
      <c r="AY46" s="139">
        <v>1</v>
      </c>
      <c r="AZ46" s="139">
        <v>1</v>
      </c>
      <c r="BA46" s="139">
        <v>0</v>
      </c>
      <c r="BB46" s="139">
        <v>0</v>
      </c>
      <c r="BC46" s="139">
        <v>1</v>
      </c>
      <c r="BD46" s="139">
        <v>1</v>
      </c>
      <c r="BE46" s="139">
        <v>1</v>
      </c>
      <c r="BF46" s="139">
        <v>0</v>
      </c>
      <c r="BG46" s="139">
        <v>0</v>
      </c>
      <c r="BH46" s="139">
        <v>0</v>
      </c>
      <c r="BI46" s="139">
        <v>1</v>
      </c>
      <c r="BJ46" s="139">
        <v>1</v>
      </c>
      <c r="BK46" s="139">
        <v>0</v>
      </c>
      <c r="BL46" s="139">
        <v>0</v>
      </c>
      <c r="BM46" s="139">
        <v>0</v>
      </c>
      <c r="BN46" s="139">
        <v>0</v>
      </c>
      <c r="BO46" s="139">
        <v>0</v>
      </c>
      <c r="BP46" s="139">
        <v>1</v>
      </c>
      <c r="BQ46" s="139">
        <v>1</v>
      </c>
      <c r="BR46" s="139">
        <v>0</v>
      </c>
      <c r="BS46" s="139">
        <v>1</v>
      </c>
      <c r="BT46" s="139">
        <v>0</v>
      </c>
      <c r="BU46" s="139">
        <v>0</v>
      </c>
      <c r="BV46" s="139">
        <v>0</v>
      </c>
      <c r="BW46" s="139">
        <v>0</v>
      </c>
      <c r="BX46" s="139">
        <v>0</v>
      </c>
      <c r="BY46" s="139">
        <v>0</v>
      </c>
      <c r="BZ46" s="139">
        <v>1</v>
      </c>
      <c r="CA46" s="139">
        <v>0</v>
      </c>
      <c r="CB46" s="139">
        <v>1</v>
      </c>
      <c r="CC46" s="139">
        <v>1</v>
      </c>
      <c r="CD46" s="139">
        <v>0</v>
      </c>
      <c r="CE46" s="140">
        <v>0</v>
      </c>
      <c r="CF46" s="139">
        <v>1</v>
      </c>
      <c r="CG46" s="139">
        <v>0</v>
      </c>
      <c r="CH46" s="139">
        <v>1</v>
      </c>
      <c r="CI46" s="139">
        <v>0</v>
      </c>
      <c r="CJ46" s="139">
        <v>1</v>
      </c>
      <c r="CK46" s="139">
        <v>0</v>
      </c>
      <c r="CL46" s="139">
        <v>0</v>
      </c>
      <c r="CM46" s="139">
        <v>0</v>
      </c>
      <c r="CN46" s="139">
        <v>1</v>
      </c>
      <c r="CO46" s="139">
        <v>1</v>
      </c>
      <c r="CP46" s="139">
        <v>0</v>
      </c>
      <c r="CQ46" s="139">
        <v>1</v>
      </c>
      <c r="CR46" s="140">
        <v>0</v>
      </c>
      <c r="CS46" s="139">
        <v>0</v>
      </c>
      <c r="CT46" s="139">
        <v>0</v>
      </c>
      <c r="CU46" s="139">
        <v>1</v>
      </c>
      <c r="CV46" s="139">
        <v>0</v>
      </c>
      <c r="CW46" s="139">
        <v>1</v>
      </c>
      <c r="CX46" s="139">
        <v>0</v>
      </c>
      <c r="CY46" s="139">
        <v>0</v>
      </c>
      <c r="CZ46" s="139">
        <v>1</v>
      </c>
      <c r="DA46" s="139">
        <v>0</v>
      </c>
      <c r="DB46" s="139">
        <v>0</v>
      </c>
      <c r="DC46" s="139">
        <v>0</v>
      </c>
      <c r="DD46" s="139">
        <v>1</v>
      </c>
      <c r="DE46" s="139">
        <v>0</v>
      </c>
      <c r="DF46" s="139">
        <v>0</v>
      </c>
      <c r="DG46" s="139">
        <v>0</v>
      </c>
      <c r="DH46" s="139">
        <v>1</v>
      </c>
      <c r="DI46" s="139">
        <v>0</v>
      </c>
      <c r="DJ46" s="139">
        <v>0</v>
      </c>
      <c r="DK46" s="139">
        <v>-1</v>
      </c>
      <c r="DL46" s="139">
        <v>0</v>
      </c>
      <c r="DM46" s="139">
        <v>0</v>
      </c>
      <c r="DN46" s="139">
        <v>0</v>
      </c>
      <c r="DO46" s="139">
        <v>0</v>
      </c>
      <c r="DP46" s="139">
        <v>0</v>
      </c>
      <c r="DQ46" s="139">
        <v>0</v>
      </c>
      <c r="DR46" s="139">
        <v>1</v>
      </c>
      <c r="DS46" s="139">
        <v>-1</v>
      </c>
      <c r="DT46" s="139">
        <v>1</v>
      </c>
      <c r="DU46" s="139">
        <v>0</v>
      </c>
      <c r="DV46" s="139">
        <v>0</v>
      </c>
      <c r="DW46" s="140">
        <v>0</v>
      </c>
      <c r="DX46" s="139">
        <v>0</v>
      </c>
      <c r="DY46" s="139">
        <v>0</v>
      </c>
      <c r="DZ46" s="139">
        <v>0</v>
      </c>
      <c r="EA46" s="139">
        <v>0</v>
      </c>
      <c r="EB46" s="139">
        <v>0</v>
      </c>
      <c r="EC46" s="139">
        <v>0</v>
      </c>
      <c r="ED46" s="139">
        <v>0</v>
      </c>
      <c r="EE46" s="139">
        <v>0</v>
      </c>
      <c r="EF46" s="139">
        <v>0</v>
      </c>
      <c r="EG46" s="139">
        <v>0</v>
      </c>
      <c r="EH46" s="139">
        <v>0</v>
      </c>
      <c r="EI46" s="139">
        <v>0</v>
      </c>
      <c r="EJ46" s="139">
        <v>0</v>
      </c>
      <c r="EK46" s="139">
        <v>0</v>
      </c>
      <c r="EL46" s="139">
        <v>0</v>
      </c>
      <c r="EM46" s="140">
        <v>0</v>
      </c>
      <c r="EN46" s="139">
        <v>9</v>
      </c>
      <c r="EO46" s="139">
        <v>12</v>
      </c>
      <c r="EP46" s="139">
        <v>3</v>
      </c>
      <c r="EQ46" s="139">
        <v>4</v>
      </c>
      <c r="ER46" s="139">
        <v>0</v>
      </c>
      <c r="ES46" s="140">
        <v>28</v>
      </c>
      <c r="ET46" s="139">
        <v>40.909091949462891</v>
      </c>
      <c r="EU46" s="139">
        <v>46.153846740722656</v>
      </c>
      <c r="EV46" s="139">
        <v>37.5</v>
      </c>
      <c r="EW46" s="139">
        <v>28.571428298950195</v>
      </c>
      <c r="EX46" s="139">
        <v>0</v>
      </c>
      <c r="EY46" s="140">
        <v>35.897434234619141</v>
      </c>
    </row>
    <row r="47" spans="1:155" x14ac:dyDescent="0.2">
      <c r="A47" s="137" t="s">
        <v>63</v>
      </c>
      <c r="B47" s="138" t="s">
        <v>104</v>
      </c>
      <c r="C47" s="139">
        <v>1</v>
      </c>
      <c r="D47" s="139">
        <v>0</v>
      </c>
      <c r="E47" s="139">
        <v>0</v>
      </c>
      <c r="F47" s="139">
        <v>1</v>
      </c>
      <c r="G47" s="139">
        <v>1</v>
      </c>
      <c r="H47" s="139">
        <v>1</v>
      </c>
      <c r="I47" s="139">
        <v>1</v>
      </c>
      <c r="J47" s="139">
        <v>0</v>
      </c>
      <c r="K47" s="139">
        <v>1</v>
      </c>
      <c r="L47" s="139">
        <v>0</v>
      </c>
      <c r="M47" s="139">
        <v>1</v>
      </c>
      <c r="N47" s="139">
        <v>0</v>
      </c>
      <c r="O47" s="139">
        <v>0</v>
      </c>
      <c r="P47" s="139">
        <v>0</v>
      </c>
      <c r="Q47" s="139">
        <v>1</v>
      </c>
      <c r="R47" s="139">
        <v>-1</v>
      </c>
      <c r="S47" s="139">
        <v>0</v>
      </c>
      <c r="T47" s="139">
        <v>0</v>
      </c>
      <c r="U47" s="139">
        <v>0</v>
      </c>
      <c r="V47" s="139">
        <v>-1</v>
      </c>
      <c r="W47" s="139">
        <v>0</v>
      </c>
      <c r="X47" s="139">
        <v>0</v>
      </c>
      <c r="Y47" s="139">
        <v>0</v>
      </c>
      <c r="Z47" s="139">
        <v>1</v>
      </c>
      <c r="AA47" s="139">
        <v>1</v>
      </c>
      <c r="AB47" s="139">
        <v>0</v>
      </c>
      <c r="AC47" s="139">
        <v>0</v>
      </c>
      <c r="AD47" s="139">
        <v>0</v>
      </c>
      <c r="AE47" s="139">
        <v>0</v>
      </c>
      <c r="AF47" s="139">
        <v>0</v>
      </c>
      <c r="AG47" s="139">
        <v>0</v>
      </c>
      <c r="AH47" s="139">
        <v>0</v>
      </c>
      <c r="AI47" s="139">
        <v>1</v>
      </c>
      <c r="AJ47" s="139">
        <v>0</v>
      </c>
      <c r="AK47" s="139">
        <v>0</v>
      </c>
      <c r="AL47" s="139">
        <v>0</v>
      </c>
      <c r="AM47" s="139">
        <v>0</v>
      </c>
      <c r="AN47" s="139">
        <v>0</v>
      </c>
      <c r="AO47" s="139">
        <v>0</v>
      </c>
      <c r="AP47" s="139">
        <v>0</v>
      </c>
      <c r="AQ47" s="140">
        <v>0</v>
      </c>
      <c r="AR47" s="139">
        <v>0</v>
      </c>
      <c r="AS47" s="139">
        <v>1</v>
      </c>
      <c r="AT47" s="139">
        <v>0</v>
      </c>
      <c r="AU47" s="139">
        <v>1</v>
      </c>
      <c r="AV47" s="139">
        <v>1</v>
      </c>
      <c r="AW47" s="139">
        <v>1</v>
      </c>
      <c r="AX47" s="139">
        <v>0</v>
      </c>
      <c r="AY47" s="139">
        <v>1</v>
      </c>
      <c r="AZ47" s="139">
        <v>0</v>
      </c>
      <c r="BA47" s="139">
        <v>1</v>
      </c>
      <c r="BB47" s="139">
        <v>0</v>
      </c>
      <c r="BC47" s="139">
        <v>1</v>
      </c>
      <c r="BD47" s="139">
        <v>1</v>
      </c>
      <c r="BE47" s="139">
        <v>1</v>
      </c>
      <c r="BF47" s="139">
        <v>0</v>
      </c>
      <c r="BG47" s="139">
        <v>1</v>
      </c>
      <c r="BH47" s="139">
        <v>0</v>
      </c>
      <c r="BI47" s="139">
        <v>1</v>
      </c>
      <c r="BJ47" s="139">
        <v>1</v>
      </c>
      <c r="BK47" s="139">
        <v>1</v>
      </c>
      <c r="BL47" s="139">
        <v>1</v>
      </c>
      <c r="BM47" s="139">
        <v>1</v>
      </c>
      <c r="BN47" s="139">
        <v>0</v>
      </c>
      <c r="BO47" s="139">
        <v>0</v>
      </c>
      <c r="BP47" s="139">
        <v>1</v>
      </c>
      <c r="BQ47" s="139">
        <v>1</v>
      </c>
      <c r="BR47" s="139">
        <v>1</v>
      </c>
      <c r="BS47" s="139">
        <v>1</v>
      </c>
      <c r="BT47" s="139">
        <v>0</v>
      </c>
      <c r="BU47" s="139">
        <v>1</v>
      </c>
      <c r="BV47" s="139">
        <v>0</v>
      </c>
      <c r="BW47" s="139">
        <v>1</v>
      </c>
      <c r="BX47" s="139">
        <v>0</v>
      </c>
      <c r="BY47" s="139">
        <v>1</v>
      </c>
      <c r="BZ47" s="139">
        <v>1</v>
      </c>
      <c r="CA47" s="139">
        <v>-1</v>
      </c>
      <c r="CB47" s="139">
        <v>1</v>
      </c>
      <c r="CC47" s="139">
        <v>1</v>
      </c>
      <c r="CD47" s="139">
        <v>0</v>
      </c>
      <c r="CE47" s="140">
        <v>0</v>
      </c>
      <c r="CF47" s="139">
        <v>1</v>
      </c>
      <c r="CG47" s="139">
        <v>0</v>
      </c>
      <c r="CH47" s="139">
        <v>1</v>
      </c>
      <c r="CI47" s="139">
        <v>0</v>
      </c>
      <c r="CJ47" s="139">
        <v>1</v>
      </c>
      <c r="CK47" s="139">
        <v>0</v>
      </c>
      <c r="CL47" s="139">
        <v>0</v>
      </c>
      <c r="CM47" s="139">
        <v>1</v>
      </c>
      <c r="CN47" s="139">
        <v>1</v>
      </c>
      <c r="CO47" s="139">
        <v>0</v>
      </c>
      <c r="CP47" s="139">
        <v>1</v>
      </c>
      <c r="CQ47" s="139">
        <v>1</v>
      </c>
      <c r="CR47" s="140">
        <v>1</v>
      </c>
      <c r="CS47" s="139">
        <v>1</v>
      </c>
      <c r="CT47" s="139">
        <v>1</v>
      </c>
      <c r="CU47" s="139">
        <v>1</v>
      </c>
      <c r="CV47" s="139">
        <v>1</v>
      </c>
      <c r="CW47" s="139">
        <v>0</v>
      </c>
      <c r="CX47" s="139">
        <v>0</v>
      </c>
      <c r="CY47" s="139">
        <v>1</v>
      </c>
      <c r="CZ47" s="139">
        <v>1</v>
      </c>
      <c r="DA47" s="139">
        <v>0</v>
      </c>
      <c r="DB47" s="139">
        <v>0</v>
      </c>
      <c r="DC47" s="139">
        <v>0</v>
      </c>
      <c r="DD47" s="139">
        <v>0</v>
      </c>
      <c r="DE47" s="139">
        <v>0</v>
      </c>
      <c r="DF47" s="139">
        <v>0</v>
      </c>
      <c r="DG47" s="139">
        <v>0</v>
      </c>
      <c r="DH47" s="139">
        <v>0</v>
      </c>
      <c r="DI47" s="139">
        <v>0</v>
      </c>
      <c r="DJ47" s="139">
        <v>1</v>
      </c>
      <c r="DK47" s="139">
        <v>0</v>
      </c>
      <c r="DL47" s="139">
        <v>0</v>
      </c>
      <c r="DM47" s="139">
        <v>0</v>
      </c>
      <c r="DN47" s="139">
        <v>1</v>
      </c>
      <c r="DO47" s="139">
        <v>1</v>
      </c>
      <c r="DP47" s="139">
        <v>1</v>
      </c>
      <c r="DQ47" s="139">
        <v>0</v>
      </c>
      <c r="DR47" s="139">
        <v>1</v>
      </c>
      <c r="DS47" s="139">
        <v>-1</v>
      </c>
      <c r="DT47" s="139">
        <v>1</v>
      </c>
      <c r="DU47" s="139">
        <v>1</v>
      </c>
      <c r="DV47" s="139">
        <v>0</v>
      </c>
      <c r="DW47" s="140">
        <v>0</v>
      </c>
      <c r="DX47" s="139">
        <v>0</v>
      </c>
      <c r="DY47" s="139">
        <v>0</v>
      </c>
      <c r="DZ47" s="139">
        <v>0</v>
      </c>
      <c r="EA47" s="139">
        <v>0</v>
      </c>
      <c r="EB47" s="139">
        <v>0</v>
      </c>
      <c r="EC47" s="139">
        <v>0</v>
      </c>
      <c r="ED47" s="139">
        <v>0</v>
      </c>
      <c r="EE47" s="139">
        <v>0</v>
      </c>
      <c r="EF47" s="139">
        <v>0</v>
      </c>
      <c r="EG47" s="139">
        <v>0</v>
      </c>
      <c r="EH47" s="139">
        <v>0</v>
      </c>
      <c r="EI47" s="139">
        <v>0</v>
      </c>
      <c r="EJ47" s="139">
        <v>0</v>
      </c>
      <c r="EK47" s="139">
        <v>0</v>
      </c>
      <c r="EL47" s="139">
        <v>0</v>
      </c>
      <c r="EM47" s="140">
        <v>0</v>
      </c>
      <c r="EN47" s="139">
        <v>7</v>
      </c>
      <c r="EO47" s="139">
        <v>16</v>
      </c>
      <c r="EP47" s="139">
        <v>5</v>
      </c>
      <c r="EQ47" s="139">
        <v>8</v>
      </c>
      <c r="ER47" s="139">
        <v>0</v>
      </c>
      <c r="ES47" s="140">
        <v>36</v>
      </c>
      <c r="ET47" s="139">
        <v>31.818181991577148</v>
      </c>
      <c r="EU47" s="139">
        <v>61.538459777832031</v>
      </c>
      <c r="EV47" s="139">
        <v>62.5</v>
      </c>
      <c r="EW47" s="139">
        <v>57.142856597900391</v>
      </c>
      <c r="EX47" s="139">
        <v>0</v>
      </c>
      <c r="EY47" s="140">
        <v>46.153846740722656</v>
      </c>
    </row>
    <row r="48" spans="1:155" x14ac:dyDescent="0.2">
      <c r="A48" s="137" t="s">
        <v>63</v>
      </c>
      <c r="B48" s="138" t="s">
        <v>105</v>
      </c>
      <c r="C48" s="139">
        <v>1</v>
      </c>
      <c r="D48" s="139">
        <v>1</v>
      </c>
      <c r="E48" s="139">
        <v>0</v>
      </c>
      <c r="F48" s="139">
        <v>1</v>
      </c>
      <c r="G48" s="139">
        <v>1</v>
      </c>
      <c r="H48" s="139">
        <v>0</v>
      </c>
      <c r="I48" s="139">
        <v>0</v>
      </c>
      <c r="J48" s="139">
        <v>0</v>
      </c>
      <c r="K48" s="139">
        <v>1</v>
      </c>
      <c r="L48" s="139">
        <v>0</v>
      </c>
      <c r="M48" s="139">
        <v>1</v>
      </c>
      <c r="N48" s="139">
        <v>1</v>
      </c>
      <c r="O48" s="139">
        <v>0</v>
      </c>
      <c r="P48" s="139">
        <v>0</v>
      </c>
      <c r="Q48" s="139">
        <v>1</v>
      </c>
      <c r="R48" s="139">
        <v>0</v>
      </c>
      <c r="S48" s="139">
        <v>0</v>
      </c>
      <c r="T48" s="139">
        <v>1</v>
      </c>
      <c r="U48" s="139">
        <v>1</v>
      </c>
      <c r="V48" s="139">
        <v>-1</v>
      </c>
      <c r="W48" s="139">
        <v>0</v>
      </c>
      <c r="X48" s="139">
        <v>1</v>
      </c>
      <c r="Y48" s="139">
        <v>1</v>
      </c>
      <c r="Z48" s="139">
        <v>1</v>
      </c>
      <c r="AA48" s="139">
        <v>1</v>
      </c>
      <c r="AB48" s="139">
        <v>1</v>
      </c>
      <c r="AC48" s="139">
        <v>1</v>
      </c>
      <c r="AD48" s="139">
        <v>0</v>
      </c>
      <c r="AE48" s="139">
        <v>1</v>
      </c>
      <c r="AF48" s="139">
        <v>0</v>
      </c>
      <c r="AG48" s="139">
        <v>0</v>
      </c>
      <c r="AH48" s="139">
        <v>0</v>
      </c>
      <c r="AI48" s="139">
        <v>0</v>
      </c>
      <c r="AJ48" s="139">
        <v>0</v>
      </c>
      <c r="AK48" s="139">
        <v>0</v>
      </c>
      <c r="AL48" s="139">
        <v>1</v>
      </c>
      <c r="AM48" s="139">
        <v>0</v>
      </c>
      <c r="AN48" s="139">
        <v>0</v>
      </c>
      <c r="AO48" s="139">
        <v>0</v>
      </c>
      <c r="AP48" s="139">
        <v>1</v>
      </c>
      <c r="AQ48" s="140">
        <v>1</v>
      </c>
      <c r="AR48" s="139">
        <v>1</v>
      </c>
      <c r="AS48" s="139">
        <v>1</v>
      </c>
      <c r="AT48" s="139">
        <v>1</v>
      </c>
      <c r="AU48" s="139">
        <v>1</v>
      </c>
      <c r="AV48" s="139">
        <v>0</v>
      </c>
      <c r="AW48" s="139">
        <v>1</v>
      </c>
      <c r="AX48" s="139">
        <v>0</v>
      </c>
      <c r="AY48" s="139">
        <v>1</v>
      </c>
      <c r="AZ48" s="139">
        <v>1</v>
      </c>
      <c r="BA48" s="139">
        <v>0</v>
      </c>
      <c r="BB48" s="139">
        <v>0</v>
      </c>
      <c r="BC48" s="139">
        <v>1</v>
      </c>
      <c r="BD48" s="139">
        <v>1</v>
      </c>
      <c r="BE48" s="139">
        <v>1</v>
      </c>
      <c r="BF48" s="139">
        <v>0</v>
      </c>
      <c r="BG48" s="139">
        <v>0</v>
      </c>
      <c r="BH48" s="139">
        <v>1</v>
      </c>
      <c r="BI48" s="139">
        <v>1</v>
      </c>
      <c r="BJ48" s="139">
        <v>1</v>
      </c>
      <c r="BK48" s="139">
        <v>1</v>
      </c>
      <c r="BL48" s="139">
        <v>1</v>
      </c>
      <c r="BM48" s="139">
        <v>1</v>
      </c>
      <c r="BN48" s="139">
        <v>1</v>
      </c>
      <c r="BO48" s="139">
        <v>0</v>
      </c>
      <c r="BP48" s="139">
        <v>0</v>
      </c>
      <c r="BQ48" s="139">
        <v>1</v>
      </c>
      <c r="BR48" s="139">
        <v>1</v>
      </c>
      <c r="BS48" s="139">
        <v>1</v>
      </c>
      <c r="BT48" s="139">
        <v>1</v>
      </c>
      <c r="BU48" s="139">
        <v>0</v>
      </c>
      <c r="BV48" s="139">
        <v>0</v>
      </c>
      <c r="BW48" s="139">
        <v>1</v>
      </c>
      <c r="BX48" s="139">
        <v>0</v>
      </c>
      <c r="BY48" s="139">
        <v>0</v>
      </c>
      <c r="BZ48" s="139">
        <v>1</v>
      </c>
      <c r="CA48" s="139">
        <v>-1</v>
      </c>
      <c r="CB48" s="139">
        <v>1</v>
      </c>
      <c r="CC48" s="139">
        <v>1</v>
      </c>
      <c r="CD48" s="139">
        <v>0</v>
      </c>
      <c r="CE48" s="140">
        <v>0</v>
      </c>
      <c r="CF48" s="139">
        <v>1</v>
      </c>
      <c r="CG48" s="139">
        <v>0</v>
      </c>
      <c r="CH48" s="139">
        <v>1</v>
      </c>
      <c r="CI48" s="139">
        <v>0</v>
      </c>
      <c r="CJ48" s="139">
        <v>1</v>
      </c>
      <c r="CK48" s="139">
        <v>0</v>
      </c>
      <c r="CL48" s="139">
        <v>0</v>
      </c>
      <c r="CM48" s="139">
        <v>0</v>
      </c>
      <c r="CN48" s="139">
        <v>1</v>
      </c>
      <c r="CO48" s="139">
        <v>1</v>
      </c>
      <c r="CP48" s="139">
        <v>1</v>
      </c>
      <c r="CQ48" s="139">
        <v>1</v>
      </c>
      <c r="CR48" s="140">
        <v>1</v>
      </c>
      <c r="CS48" s="139">
        <v>1</v>
      </c>
      <c r="CT48" s="139">
        <v>1</v>
      </c>
      <c r="CU48" s="139">
        <v>1</v>
      </c>
      <c r="CV48" s="139">
        <v>0</v>
      </c>
      <c r="CW48" s="139">
        <v>0</v>
      </c>
      <c r="CX48" s="139">
        <v>0</v>
      </c>
      <c r="CY48" s="139">
        <v>1</v>
      </c>
      <c r="CZ48" s="139">
        <v>1</v>
      </c>
      <c r="DA48" s="139">
        <v>-1</v>
      </c>
      <c r="DB48" s="139">
        <v>0</v>
      </c>
      <c r="DC48" s="139">
        <v>0</v>
      </c>
      <c r="DD48" s="139">
        <v>0</v>
      </c>
      <c r="DE48" s="139">
        <v>1</v>
      </c>
      <c r="DF48" s="139">
        <v>0</v>
      </c>
      <c r="DG48" s="139">
        <v>0</v>
      </c>
      <c r="DH48" s="139">
        <v>1</v>
      </c>
      <c r="DI48" s="139">
        <v>0</v>
      </c>
      <c r="DJ48" s="139">
        <v>1</v>
      </c>
      <c r="DK48" s="139">
        <v>0</v>
      </c>
      <c r="DL48" s="139">
        <v>0</v>
      </c>
      <c r="DM48" s="139">
        <v>0</v>
      </c>
      <c r="DN48" s="139">
        <v>1</v>
      </c>
      <c r="DO48" s="139">
        <v>1</v>
      </c>
      <c r="DP48" s="139">
        <v>1</v>
      </c>
      <c r="DQ48" s="139">
        <v>0</v>
      </c>
      <c r="DR48" s="139">
        <v>1</v>
      </c>
      <c r="DS48" s="139">
        <v>-1</v>
      </c>
      <c r="DT48" s="139">
        <v>1</v>
      </c>
      <c r="DU48" s="139">
        <v>1</v>
      </c>
      <c r="DV48" s="139">
        <v>0</v>
      </c>
      <c r="DW48" s="140">
        <v>0</v>
      </c>
      <c r="DX48" s="139">
        <v>0</v>
      </c>
      <c r="DY48" s="139">
        <v>1</v>
      </c>
      <c r="DZ48" s="139">
        <v>0</v>
      </c>
      <c r="EA48" s="139">
        <v>0</v>
      </c>
      <c r="EB48" s="139">
        <v>0</v>
      </c>
      <c r="EC48" s="139">
        <v>0</v>
      </c>
      <c r="ED48" s="139">
        <v>0</v>
      </c>
      <c r="EE48" s="139">
        <v>0</v>
      </c>
      <c r="EF48" s="139">
        <v>0</v>
      </c>
      <c r="EG48" s="139">
        <v>0</v>
      </c>
      <c r="EH48" s="139">
        <v>0</v>
      </c>
      <c r="EI48" s="139">
        <v>0</v>
      </c>
      <c r="EJ48" s="139">
        <v>0</v>
      </c>
      <c r="EK48" s="139">
        <v>0</v>
      </c>
      <c r="EL48" s="139">
        <v>0</v>
      </c>
      <c r="EM48" s="140">
        <v>0</v>
      </c>
      <c r="EN48" s="139">
        <v>11</v>
      </c>
      <c r="EO48" s="139">
        <v>15</v>
      </c>
      <c r="EP48" s="139">
        <v>5</v>
      </c>
      <c r="EQ48" s="139">
        <v>8</v>
      </c>
      <c r="ER48" s="139">
        <v>1</v>
      </c>
      <c r="ES48" s="140">
        <v>40</v>
      </c>
      <c r="ET48" s="139">
        <v>50</v>
      </c>
      <c r="EU48" s="139">
        <v>57.692306518554688</v>
      </c>
      <c r="EV48" s="139">
        <v>62.5</v>
      </c>
      <c r="EW48" s="139">
        <v>57.142856597900391</v>
      </c>
      <c r="EX48" s="139">
        <v>12.5</v>
      </c>
      <c r="EY48" s="140">
        <v>51.282051086425781</v>
      </c>
    </row>
    <row r="49" spans="1:155" x14ac:dyDescent="0.2">
      <c r="A49" s="137" t="s">
        <v>60</v>
      </c>
      <c r="B49" s="138" t="s">
        <v>106</v>
      </c>
      <c r="C49" s="139">
        <v>1</v>
      </c>
      <c r="D49" s="139">
        <v>1</v>
      </c>
      <c r="E49" s="139">
        <v>1</v>
      </c>
      <c r="F49" s="139">
        <v>1</v>
      </c>
      <c r="G49" s="139">
        <v>1</v>
      </c>
      <c r="H49" s="139">
        <v>0</v>
      </c>
      <c r="I49" s="139">
        <v>0</v>
      </c>
      <c r="J49" s="139">
        <v>0</v>
      </c>
      <c r="K49" s="139">
        <v>1</v>
      </c>
      <c r="L49" s="139">
        <v>1</v>
      </c>
      <c r="M49" s="139">
        <v>1</v>
      </c>
      <c r="N49" s="139">
        <v>1</v>
      </c>
      <c r="O49" s="139">
        <v>1</v>
      </c>
      <c r="P49" s="139">
        <v>0</v>
      </c>
      <c r="Q49" s="139">
        <v>1</v>
      </c>
      <c r="R49" s="139">
        <v>0</v>
      </c>
      <c r="S49" s="139">
        <v>0</v>
      </c>
      <c r="T49" s="139">
        <v>1</v>
      </c>
      <c r="U49" s="139">
        <v>1</v>
      </c>
      <c r="V49" s="139">
        <v>0</v>
      </c>
      <c r="W49" s="139">
        <v>0</v>
      </c>
      <c r="X49" s="139">
        <v>0</v>
      </c>
      <c r="Y49" s="139">
        <v>0</v>
      </c>
      <c r="Z49" s="139">
        <v>0</v>
      </c>
      <c r="AA49" s="139">
        <v>1</v>
      </c>
      <c r="AB49" s="139">
        <v>0</v>
      </c>
      <c r="AC49" s="139">
        <v>0</v>
      </c>
      <c r="AD49" s="139">
        <v>0</v>
      </c>
      <c r="AE49" s="139">
        <v>0</v>
      </c>
      <c r="AF49" s="139">
        <v>0</v>
      </c>
      <c r="AG49" s="139">
        <v>0</v>
      </c>
      <c r="AH49" s="139">
        <v>1</v>
      </c>
      <c r="AI49" s="139">
        <v>0</v>
      </c>
      <c r="AJ49" s="139">
        <v>1</v>
      </c>
      <c r="AK49" s="139">
        <v>0</v>
      </c>
      <c r="AL49" s="139">
        <v>0</v>
      </c>
      <c r="AM49" s="139">
        <v>0</v>
      </c>
      <c r="AN49" s="139">
        <v>0</v>
      </c>
      <c r="AO49" s="139">
        <v>0</v>
      </c>
      <c r="AP49" s="139">
        <v>1</v>
      </c>
      <c r="AQ49" s="140">
        <v>0</v>
      </c>
      <c r="AR49" s="139">
        <v>1</v>
      </c>
      <c r="AS49" s="139">
        <v>1</v>
      </c>
      <c r="AT49" s="139">
        <v>0</v>
      </c>
      <c r="AU49" s="139">
        <v>1</v>
      </c>
      <c r="AV49" s="139">
        <v>1</v>
      </c>
      <c r="AW49" s="139">
        <v>1</v>
      </c>
      <c r="AX49" s="139">
        <v>0</v>
      </c>
      <c r="AY49" s="139">
        <v>1</v>
      </c>
      <c r="AZ49" s="139">
        <v>0</v>
      </c>
      <c r="BA49" s="139">
        <v>0</v>
      </c>
      <c r="BB49" s="139">
        <v>0</v>
      </c>
      <c r="BC49" s="139">
        <v>1</v>
      </c>
      <c r="BD49" s="139">
        <v>1</v>
      </c>
      <c r="BE49" s="139">
        <v>1</v>
      </c>
      <c r="BF49" s="139">
        <v>0</v>
      </c>
      <c r="BG49" s="139">
        <v>0</v>
      </c>
      <c r="BH49" s="139">
        <v>1</v>
      </c>
      <c r="BI49" s="139">
        <v>1</v>
      </c>
      <c r="BJ49" s="139">
        <v>1</v>
      </c>
      <c r="BK49" s="139">
        <v>0</v>
      </c>
      <c r="BL49" s="139">
        <v>0</v>
      </c>
      <c r="BM49" s="139">
        <v>1</v>
      </c>
      <c r="BN49" s="139">
        <v>1</v>
      </c>
      <c r="BO49" s="139">
        <v>-1</v>
      </c>
      <c r="BP49" s="139">
        <v>1</v>
      </c>
      <c r="BQ49" s="139">
        <v>0</v>
      </c>
      <c r="BR49" s="139">
        <v>1</v>
      </c>
      <c r="BS49" s="139">
        <v>0</v>
      </c>
      <c r="BT49" s="139">
        <v>0</v>
      </c>
      <c r="BU49" s="139">
        <v>0</v>
      </c>
      <c r="BV49" s="139">
        <v>0</v>
      </c>
      <c r="BW49" s="139">
        <v>0</v>
      </c>
      <c r="BX49" s="139">
        <v>0</v>
      </c>
      <c r="BY49" s="139">
        <v>0</v>
      </c>
      <c r="BZ49" s="139">
        <v>0</v>
      </c>
      <c r="CA49" s="139">
        <v>0</v>
      </c>
      <c r="CB49" s="139">
        <v>1</v>
      </c>
      <c r="CC49" s="139">
        <v>1</v>
      </c>
      <c r="CD49" s="139">
        <v>1</v>
      </c>
      <c r="CE49" s="140">
        <v>-1</v>
      </c>
      <c r="CF49" s="139">
        <v>1</v>
      </c>
      <c r="CG49" s="139">
        <v>0</v>
      </c>
      <c r="CH49" s="139">
        <v>1</v>
      </c>
      <c r="CI49" s="139">
        <v>1</v>
      </c>
      <c r="CJ49" s="139">
        <v>1</v>
      </c>
      <c r="CK49" s="139">
        <v>0</v>
      </c>
      <c r="CL49" s="139">
        <v>0</v>
      </c>
      <c r="CM49" s="139">
        <v>0</v>
      </c>
      <c r="CN49" s="139">
        <v>1</v>
      </c>
      <c r="CO49" s="139">
        <v>1</v>
      </c>
      <c r="CP49" s="139">
        <v>0</v>
      </c>
      <c r="CQ49" s="139">
        <v>1</v>
      </c>
      <c r="CR49" s="140">
        <v>0</v>
      </c>
      <c r="CS49" s="139">
        <v>1</v>
      </c>
      <c r="CT49" s="139">
        <v>1</v>
      </c>
      <c r="CU49" s="139">
        <v>1</v>
      </c>
      <c r="CV49" s="139">
        <v>0</v>
      </c>
      <c r="CW49" s="139">
        <v>1</v>
      </c>
      <c r="CX49" s="139">
        <v>0</v>
      </c>
      <c r="CY49" s="139">
        <v>0</v>
      </c>
      <c r="CZ49" s="139">
        <v>1</v>
      </c>
      <c r="DA49" s="139">
        <v>0</v>
      </c>
      <c r="DB49" s="139">
        <v>0</v>
      </c>
      <c r="DC49" s="139">
        <v>0</v>
      </c>
      <c r="DD49" s="139">
        <v>0</v>
      </c>
      <c r="DE49" s="139">
        <v>0</v>
      </c>
      <c r="DF49" s="139">
        <v>0</v>
      </c>
      <c r="DG49" s="139">
        <v>0</v>
      </c>
      <c r="DH49" s="139">
        <v>1</v>
      </c>
      <c r="DI49" s="139">
        <v>0</v>
      </c>
      <c r="DJ49" s="139">
        <v>1</v>
      </c>
      <c r="DK49" s="139">
        <v>0</v>
      </c>
      <c r="DL49" s="139">
        <v>1</v>
      </c>
      <c r="DM49" s="139">
        <v>0</v>
      </c>
      <c r="DN49" s="139">
        <v>1</v>
      </c>
      <c r="DO49" s="139">
        <v>1</v>
      </c>
      <c r="DP49" s="139">
        <v>1</v>
      </c>
      <c r="DQ49" s="139">
        <v>-1</v>
      </c>
      <c r="DR49" s="139">
        <v>1</v>
      </c>
      <c r="DS49" s="139">
        <v>0</v>
      </c>
      <c r="DT49" s="139">
        <v>1</v>
      </c>
      <c r="DU49" s="139">
        <v>1</v>
      </c>
      <c r="DV49" s="139">
        <v>0</v>
      </c>
      <c r="DW49" s="140">
        <v>-1</v>
      </c>
      <c r="DX49" s="139">
        <v>0</v>
      </c>
      <c r="DY49" s="139">
        <v>0</v>
      </c>
      <c r="DZ49" s="139">
        <v>0</v>
      </c>
      <c r="EA49" s="139">
        <v>0</v>
      </c>
      <c r="EB49" s="139">
        <v>0</v>
      </c>
      <c r="EC49" s="139">
        <v>0</v>
      </c>
      <c r="ED49" s="139">
        <v>0</v>
      </c>
      <c r="EE49" s="139">
        <v>0</v>
      </c>
      <c r="EF49" s="139">
        <v>0</v>
      </c>
      <c r="EG49" s="139">
        <v>0</v>
      </c>
      <c r="EH49" s="139">
        <v>0</v>
      </c>
      <c r="EI49" s="139">
        <v>0</v>
      </c>
      <c r="EJ49" s="139">
        <v>0</v>
      </c>
      <c r="EK49" s="139">
        <v>0</v>
      </c>
      <c r="EL49" s="139">
        <v>0</v>
      </c>
      <c r="EM49" s="140">
        <v>0</v>
      </c>
      <c r="EN49" s="139">
        <v>12</v>
      </c>
      <c r="EO49" s="139">
        <v>11</v>
      </c>
      <c r="EP49" s="139">
        <v>3</v>
      </c>
      <c r="EQ49" s="139">
        <v>8</v>
      </c>
      <c r="ER49" s="139">
        <v>0</v>
      </c>
      <c r="ES49" s="140">
        <v>34</v>
      </c>
      <c r="ET49" s="139">
        <v>54.545455932617188</v>
      </c>
      <c r="EU49" s="139">
        <v>42.307693481445312</v>
      </c>
      <c r="EV49" s="139">
        <v>37.5</v>
      </c>
      <c r="EW49" s="139">
        <v>57.142856597900391</v>
      </c>
      <c r="EX49" s="139">
        <v>0</v>
      </c>
      <c r="EY49" s="140">
        <v>43.589744567871094</v>
      </c>
    </row>
    <row r="50" spans="1:155" x14ac:dyDescent="0.2">
      <c r="A50" s="137" t="s">
        <v>63</v>
      </c>
      <c r="B50" s="138" t="s">
        <v>107</v>
      </c>
      <c r="C50" s="139">
        <v>1</v>
      </c>
      <c r="D50" s="139">
        <v>0</v>
      </c>
      <c r="E50" s="139">
        <v>0</v>
      </c>
      <c r="F50" s="139">
        <v>1</v>
      </c>
      <c r="G50" s="139">
        <v>1</v>
      </c>
      <c r="H50" s="139">
        <v>0</v>
      </c>
      <c r="I50" s="139">
        <v>1</v>
      </c>
      <c r="J50" s="139">
        <v>0</v>
      </c>
      <c r="K50" s="139">
        <v>1</v>
      </c>
      <c r="L50" s="139">
        <v>1</v>
      </c>
      <c r="M50" s="139">
        <v>1</v>
      </c>
      <c r="N50" s="139">
        <v>1</v>
      </c>
      <c r="O50" s="139">
        <v>1</v>
      </c>
      <c r="P50" s="139">
        <v>0</v>
      </c>
      <c r="Q50" s="139">
        <v>1</v>
      </c>
      <c r="R50" s="139">
        <v>-1</v>
      </c>
      <c r="S50" s="139">
        <v>0</v>
      </c>
      <c r="T50" s="139">
        <v>1</v>
      </c>
      <c r="U50" s="139">
        <v>1</v>
      </c>
      <c r="V50" s="139">
        <v>-1</v>
      </c>
      <c r="W50" s="139">
        <v>0</v>
      </c>
      <c r="X50" s="139">
        <v>0</v>
      </c>
      <c r="Y50" s="139">
        <v>1</v>
      </c>
      <c r="Z50" s="139">
        <v>1</v>
      </c>
      <c r="AA50" s="139">
        <v>1</v>
      </c>
      <c r="AB50" s="139">
        <v>0</v>
      </c>
      <c r="AC50" s="139">
        <v>1</v>
      </c>
      <c r="AD50" s="139">
        <v>1</v>
      </c>
      <c r="AE50" s="139">
        <v>1</v>
      </c>
      <c r="AF50" s="139">
        <v>-1</v>
      </c>
      <c r="AG50" s="139">
        <v>-1</v>
      </c>
      <c r="AH50" s="139">
        <v>1</v>
      </c>
      <c r="AI50" s="139">
        <v>0</v>
      </c>
      <c r="AJ50" s="139">
        <v>0</v>
      </c>
      <c r="AK50" s="139">
        <v>0</v>
      </c>
      <c r="AL50" s="139">
        <v>0</v>
      </c>
      <c r="AM50" s="139">
        <v>0</v>
      </c>
      <c r="AN50" s="139">
        <v>0</v>
      </c>
      <c r="AO50" s="139">
        <v>0</v>
      </c>
      <c r="AP50" s="139">
        <v>0</v>
      </c>
      <c r="AQ50" s="140">
        <v>0</v>
      </c>
      <c r="AR50" s="139">
        <v>0</v>
      </c>
      <c r="AS50" s="139">
        <v>0</v>
      </c>
      <c r="AT50" s="139">
        <v>0</v>
      </c>
      <c r="AU50" s="139">
        <v>1</v>
      </c>
      <c r="AV50" s="139">
        <v>1</v>
      </c>
      <c r="AW50" s="139">
        <v>1</v>
      </c>
      <c r="AX50" s="139">
        <v>0</v>
      </c>
      <c r="AY50" s="139">
        <v>1</v>
      </c>
      <c r="AZ50" s="139">
        <v>0</v>
      </c>
      <c r="BA50" s="139">
        <v>0</v>
      </c>
      <c r="BB50" s="139">
        <v>0</v>
      </c>
      <c r="BC50" s="139">
        <v>1</v>
      </c>
      <c r="BD50" s="139">
        <v>1</v>
      </c>
      <c r="BE50" s="139">
        <v>1</v>
      </c>
      <c r="BF50" s="139">
        <v>0</v>
      </c>
      <c r="BG50" s="139">
        <v>1</v>
      </c>
      <c r="BH50" s="139">
        <v>1</v>
      </c>
      <c r="BI50" s="139">
        <v>1</v>
      </c>
      <c r="BJ50" s="139">
        <v>1</v>
      </c>
      <c r="BK50" s="139">
        <v>0</v>
      </c>
      <c r="BL50" s="139">
        <v>0</v>
      </c>
      <c r="BM50" s="139">
        <v>0</v>
      </c>
      <c r="BN50" s="139">
        <v>1</v>
      </c>
      <c r="BO50" s="139">
        <v>-1</v>
      </c>
      <c r="BP50" s="139">
        <v>1</v>
      </c>
      <c r="BQ50" s="139">
        <v>1</v>
      </c>
      <c r="BR50" s="139">
        <v>1</v>
      </c>
      <c r="BS50" s="139">
        <v>1</v>
      </c>
      <c r="BT50" s="139">
        <v>1</v>
      </c>
      <c r="BU50" s="139">
        <v>1</v>
      </c>
      <c r="BV50" s="139">
        <v>0</v>
      </c>
      <c r="BW50" s="139">
        <v>0</v>
      </c>
      <c r="BX50" s="139">
        <v>1</v>
      </c>
      <c r="BY50" s="139">
        <v>1</v>
      </c>
      <c r="BZ50" s="139">
        <v>1</v>
      </c>
      <c r="CA50" s="139">
        <v>-1</v>
      </c>
      <c r="CB50" s="139">
        <v>1</v>
      </c>
      <c r="CC50" s="139">
        <v>1</v>
      </c>
      <c r="CD50" s="139">
        <v>0</v>
      </c>
      <c r="CE50" s="140">
        <v>0</v>
      </c>
      <c r="CF50" s="139">
        <v>1</v>
      </c>
      <c r="CG50" s="139">
        <v>0</v>
      </c>
      <c r="CH50" s="139">
        <v>1</v>
      </c>
      <c r="CI50" s="139">
        <v>1</v>
      </c>
      <c r="CJ50" s="139">
        <v>1</v>
      </c>
      <c r="CK50" s="139">
        <v>0</v>
      </c>
      <c r="CL50" s="139">
        <v>0</v>
      </c>
      <c r="CM50" s="139">
        <v>0</v>
      </c>
      <c r="CN50" s="139">
        <v>1</v>
      </c>
      <c r="CO50" s="139">
        <v>1</v>
      </c>
      <c r="CP50" s="139">
        <v>1</v>
      </c>
      <c r="CQ50" s="139">
        <v>1</v>
      </c>
      <c r="CR50" s="140">
        <v>0</v>
      </c>
      <c r="CS50" s="139">
        <v>0</v>
      </c>
      <c r="CT50" s="139">
        <v>0</v>
      </c>
      <c r="CU50" s="139">
        <v>1</v>
      </c>
      <c r="CV50" s="139">
        <v>0</v>
      </c>
      <c r="CW50" s="139">
        <v>1</v>
      </c>
      <c r="CX50" s="139">
        <v>0</v>
      </c>
      <c r="CY50" s="139">
        <v>0</v>
      </c>
      <c r="CZ50" s="139">
        <v>1</v>
      </c>
      <c r="DA50" s="139">
        <v>-1</v>
      </c>
      <c r="DB50" s="139">
        <v>0</v>
      </c>
      <c r="DC50" s="139">
        <v>0</v>
      </c>
      <c r="DD50" s="139">
        <v>0</v>
      </c>
      <c r="DE50" s="139">
        <v>0</v>
      </c>
      <c r="DF50" s="139">
        <v>0</v>
      </c>
      <c r="DG50" s="139">
        <v>0</v>
      </c>
      <c r="DH50" s="139">
        <v>1</v>
      </c>
      <c r="DI50" s="139">
        <v>0</v>
      </c>
      <c r="DJ50" s="139">
        <v>1</v>
      </c>
      <c r="DK50" s="139">
        <v>0</v>
      </c>
      <c r="DL50" s="139">
        <v>0</v>
      </c>
      <c r="DM50" s="139">
        <v>0</v>
      </c>
      <c r="DN50" s="139">
        <v>1</v>
      </c>
      <c r="DO50" s="139">
        <v>1</v>
      </c>
      <c r="DP50" s="139">
        <v>1</v>
      </c>
      <c r="DQ50" s="139">
        <v>0</v>
      </c>
      <c r="DR50" s="139">
        <v>1</v>
      </c>
      <c r="DS50" s="139">
        <v>-1</v>
      </c>
      <c r="DT50" s="139">
        <v>1</v>
      </c>
      <c r="DU50" s="139">
        <v>1</v>
      </c>
      <c r="DV50" s="139">
        <v>0</v>
      </c>
      <c r="DW50" s="140">
        <v>0</v>
      </c>
      <c r="DX50" s="139">
        <v>0</v>
      </c>
      <c r="DY50" s="139">
        <v>0</v>
      </c>
      <c r="DZ50" s="139">
        <v>0</v>
      </c>
      <c r="EA50" s="139">
        <v>0</v>
      </c>
      <c r="EB50" s="139">
        <v>0</v>
      </c>
      <c r="EC50" s="139">
        <v>0</v>
      </c>
      <c r="ED50" s="139">
        <v>0</v>
      </c>
      <c r="EE50" s="139">
        <v>0</v>
      </c>
      <c r="EF50" s="139">
        <v>0</v>
      </c>
      <c r="EG50" s="139">
        <v>0</v>
      </c>
      <c r="EH50" s="139">
        <v>0</v>
      </c>
      <c r="EI50" s="139">
        <v>0</v>
      </c>
      <c r="EJ50" s="139">
        <v>0</v>
      </c>
      <c r="EK50" s="139">
        <v>0</v>
      </c>
      <c r="EL50" s="139">
        <v>0</v>
      </c>
      <c r="EM50" s="140">
        <v>0</v>
      </c>
      <c r="EN50" s="139">
        <v>10</v>
      </c>
      <c r="EO50" s="139">
        <v>15</v>
      </c>
      <c r="EP50" s="139">
        <v>4</v>
      </c>
      <c r="EQ50" s="139">
        <v>6</v>
      </c>
      <c r="ER50" s="139">
        <v>0</v>
      </c>
      <c r="ES50" s="140">
        <v>35</v>
      </c>
      <c r="ET50" s="139">
        <v>45.454544067382812</v>
      </c>
      <c r="EU50" s="139">
        <v>57.692306518554688</v>
      </c>
      <c r="EV50" s="139">
        <v>50</v>
      </c>
      <c r="EW50" s="139">
        <v>42.857143402099609</v>
      </c>
      <c r="EX50" s="139">
        <v>0</v>
      </c>
      <c r="EY50" s="140">
        <v>44.871795654296875</v>
      </c>
    </row>
    <row r="51" spans="1:155" x14ac:dyDescent="0.2">
      <c r="A51" s="137" t="s">
        <v>60</v>
      </c>
      <c r="B51" s="138" t="s">
        <v>108</v>
      </c>
      <c r="C51" s="139">
        <v>0</v>
      </c>
      <c r="D51" s="139">
        <v>0</v>
      </c>
      <c r="E51" s="139">
        <v>0</v>
      </c>
      <c r="F51" s="139">
        <v>1</v>
      </c>
      <c r="G51" s="139">
        <v>1</v>
      </c>
      <c r="H51" s="139">
        <v>0</v>
      </c>
      <c r="I51" s="139">
        <v>1</v>
      </c>
      <c r="J51" s="139">
        <v>0</v>
      </c>
      <c r="K51" s="139">
        <v>1</v>
      </c>
      <c r="L51" s="139">
        <v>0</v>
      </c>
      <c r="M51" s="139">
        <v>1</v>
      </c>
      <c r="N51" s="139">
        <v>1</v>
      </c>
      <c r="O51" s="139">
        <v>0</v>
      </c>
      <c r="P51" s="139">
        <v>0</v>
      </c>
      <c r="Q51" s="139">
        <v>1</v>
      </c>
      <c r="R51" s="139">
        <v>0</v>
      </c>
      <c r="S51" s="139">
        <v>1</v>
      </c>
      <c r="T51" s="139">
        <v>0</v>
      </c>
      <c r="U51" s="139">
        <v>0</v>
      </c>
      <c r="V51" s="139">
        <v>-1</v>
      </c>
      <c r="W51" s="139">
        <v>0</v>
      </c>
      <c r="X51" s="139">
        <v>0</v>
      </c>
      <c r="Y51" s="139">
        <v>0</v>
      </c>
      <c r="Z51" s="139">
        <v>1</v>
      </c>
      <c r="AA51" s="139">
        <v>1</v>
      </c>
      <c r="AB51" s="139">
        <v>0</v>
      </c>
      <c r="AC51" s="139">
        <v>0</v>
      </c>
      <c r="AD51" s="139">
        <v>0</v>
      </c>
      <c r="AE51" s="139">
        <v>0</v>
      </c>
      <c r="AF51" s="139">
        <v>0</v>
      </c>
      <c r="AG51" s="139">
        <v>0</v>
      </c>
      <c r="AH51" s="139">
        <v>0</v>
      </c>
      <c r="AI51" s="139">
        <v>0</v>
      </c>
      <c r="AJ51" s="139">
        <v>0</v>
      </c>
      <c r="AK51" s="139">
        <v>0</v>
      </c>
      <c r="AL51" s="139">
        <v>1</v>
      </c>
      <c r="AM51" s="139">
        <v>0</v>
      </c>
      <c r="AN51" s="139">
        <v>0</v>
      </c>
      <c r="AO51" s="139">
        <v>0</v>
      </c>
      <c r="AP51" s="139">
        <v>0</v>
      </c>
      <c r="AQ51" s="140">
        <v>0</v>
      </c>
      <c r="AR51" s="139">
        <v>0</v>
      </c>
      <c r="AS51" s="139">
        <v>0</v>
      </c>
      <c r="AT51" s="139">
        <v>0</v>
      </c>
      <c r="AU51" s="139">
        <v>1</v>
      </c>
      <c r="AV51" s="139">
        <v>1</v>
      </c>
      <c r="AW51" s="139">
        <v>1</v>
      </c>
      <c r="AX51" s="139">
        <v>0</v>
      </c>
      <c r="AY51" s="139">
        <v>1</v>
      </c>
      <c r="AZ51" s="139">
        <v>0</v>
      </c>
      <c r="BA51" s="139">
        <v>0</v>
      </c>
      <c r="BB51" s="139">
        <v>0</v>
      </c>
      <c r="BC51" s="139">
        <v>1</v>
      </c>
      <c r="BD51" s="139">
        <v>0</v>
      </c>
      <c r="BE51" s="139">
        <v>1</v>
      </c>
      <c r="BF51" s="139">
        <v>0</v>
      </c>
      <c r="BG51" s="139">
        <v>0</v>
      </c>
      <c r="BH51" s="139">
        <v>0</v>
      </c>
      <c r="BI51" s="139">
        <v>0</v>
      </c>
      <c r="BJ51" s="139">
        <v>1</v>
      </c>
      <c r="BK51" s="139">
        <v>1</v>
      </c>
      <c r="BL51" s="139">
        <v>0</v>
      </c>
      <c r="BM51" s="139">
        <v>0</v>
      </c>
      <c r="BN51" s="139">
        <v>0</v>
      </c>
      <c r="BO51" s="139">
        <v>0</v>
      </c>
      <c r="BP51" s="139">
        <v>1</v>
      </c>
      <c r="BQ51" s="139">
        <v>0</v>
      </c>
      <c r="BR51" s="139">
        <v>0</v>
      </c>
      <c r="BS51" s="139">
        <v>0</v>
      </c>
      <c r="BT51" s="139">
        <v>0</v>
      </c>
      <c r="BU51" s="139">
        <v>0</v>
      </c>
      <c r="BV51" s="139">
        <v>0</v>
      </c>
      <c r="BW51" s="139">
        <v>0</v>
      </c>
      <c r="BX51" s="139">
        <v>0</v>
      </c>
      <c r="BY51" s="139">
        <v>0</v>
      </c>
      <c r="BZ51" s="139">
        <v>0</v>
      </c>
      <c r="CA51" s="139">
        <v>0</v>
      </c>
      <c r="CB51" s="139">
        <v>1</v>
      </c>
      <c r="CC51" s="139">
        <v>1</v>
      </c>
      <c r="CD51" s="139">
        <v>0</v>
      </c>
      <c r="CE51" s="140">
        <v>0</v>
      </c>
      <c r="CF51" s="139">
        <v>1</v>
      </c>
      <c r="CG51" s="139">
        <v>0</v>
      </c>
      <c r="CH51" s="139">
        <v>1</v>
      </c>
      <c r="CI51" s="139">
        <v>0</v>
      </c>
      <c r="CJ51" s="139">
        <v>1</v>
      </c>
      <c r="CK51" s="139">
        <v>0</v>
      </c>
      <c r="CL51" s="139">
        <v>0</v>
      </c>
      <c r="CM51" s="139">
        <v>0</v>
      </c>
      <c r="CN51" s="139">
        <v>1</v>
      </c>
      <c r="CO51" s="139">
        <v>0</v>
      </c>
      <c r="CP51" s="139">
        <v>1</v>
      </c>
      <c r="CQ51" s="139">
        <v>0</v>
      </c>
      <c r="CR51" s="140">
        <v>0</v>
      </c>
      <c r="CS51" s="139">
        <v>0</v>
      </c>
      <c r="CT51" s="139">
        <v>0</v>
      </c>
      <c r="CU51" s="139">
        <v>0</v>
      </c>
      <c r="CV51" s="139">
        <v>0</v>
      </c>
      <c r="CW51" s="139">
        <v>1</v>
      </c>
      <c r="CX51" s="139">
        <v>0</v>
      </c>
      <c r="CY51" s="139">
        <v>0</v>
      </c>
      <c r="CZ51" s="139">
        <v>1</v>
      </c>
      <c r="DA51" s="139">
        <v>0</v>
      </c>
      <c r="DB51" s="139">
        <v>0</v>
      </c>
      <c r="DC51" s="139">
        <v>0</v>
      </c>
      <c r="DD51" s="139">
        <v>0</v>
      </c>
      <c r="DE51" s="139">
        <v>0</v>
      </c>
      <c r="DF51" s="139">
        <v>0</v>
      </c>
      <c r="DG51" s="139">
        <v>0</v>
      </c>
      <c r="DH51" s="139">
        <v>0</v>
      </c>
      <c r="DI51" s="139">
        <v>0</v>
      </c>
      <c r="DJ51" s="139">
        <v>0</v>
      </c>
      <c r="DK51" s="139">
        <v>0</v>
      </c>
      <c r="DL51" s="139">
        <v>0</v>
      </c>
      <c r="DM51" s="139">
        <v>1</v>
      </c>
      <c r="DN51" s="139">
        <v>0</v>
      </c>
      <c r="DO51" s="139">
        <v>1</v>
      </c>
      <c r="DP51" s="139">
        <v>0</v>
      </c>
      <c r="DQ51" s="139">
        <v>0</v>
      </c>
      <c r="DR51" s="139">
        <v>1</v>
      </c>
      <c r="DS51" s="139">
        <v>-1</v>
      </c>
      <c r="DT51" s="139">
        <v>0</v>
      </c>
      <c r="DU51" s="139">
        <v>0</v>
      </c>
      <c r="DV51" s="139">
        <v>0</v>
      </c>
      <c r="DW51" s="140">
        <v>0</v>
      </c>
      <c r="DX51" s="139">
        <v>0</v>
      </c>
      <c r="DY51" s="139">
        <v>0</v>
      </c>
      <c r="DZ51" s="139">
        <v>0</v>
      </c>
      <c r="EA51" s="139">
        <v>0</v>
      </c>
      <c r="EB51" s="139">
        <v>0</v>
      </c>
      <c r="EC51" s="139">
        <v>0</v>
      </c>
      <c r="ED51" s="139">
        <v>0</v>
      </c>
      <c r="EE51" s="139">
        <v>0</v>
      </c>
      <c r="EF51" s="139">
        <v>0</v>
      </c>
      <c r="EG51" s="139">
        <v>0</v>
      </c>
      <c r="EH51" s="139">
        <v>0</v>
      </c>
      <c r="EI51" s="139">
        <v>0</v>
      </c>
      <c r="EJ51" s="139">
        <v>0</v>
      </c>
      <c r="EK51" s="139">
        <v>0</v>
      </c>
      <c r="EL51" s="139">
        <v>0</v>
      </c>
      <c r="EM51" s="140">
        <v>0</v>
      </c>
      <c r="EN51" s="139">
        <v>6</v>
      </c>
      <c r="EO51" s="139">
        <v>7</v>
      </c>
      <c r="EP51" s="139">
        <v>2</v>
      </c>
      <c r="EQ51" s="139">
        <v>2</v>
      </c>
      <c r="ER51" s="139">
        <v>0</v>
      </c>
      <c r="ES51" s="140">
        <v>17</v>
      </c>
      <c r="ET51" s="139">
        <v>27.272727966308594</v>
      </c>
      <c r="EU51" s="139">
        <v>26.923076629638672</v>
      </c>
      <c r="EV51" s="139">
        <v>25</v>
      </c>
      <c r="EW51" s="139">
        <v>14.285714149475098</v>
      </c>
      <c r="EX51" s="139">
        <v>0</v>
      </c>
      <c r="EY51" s="140">
        <v>21.794872283935547</v>
      </c>
    </row>
    <row r="52" spans="1:155" x14ac:dyDescent="0.2">
      <c r="A52" s="137" t="s">
        <v>60</v>
      </c>
      <c r="B52" s="138" t="s">
        <v>109</v>
      </c>
      <c r="C52" s="139">
        <v>0</v>
      </c>
      <c r="D52" s="139">
        <v>0</v>
      </c>
      <c r="E52" s="139">
        <v>0</v>
      </c>
      <c r="F52" s="139">
        <v>0</v>
      </c>
      <c r="G52" s="139">
        <v>0</v>
      </c>
      <c r="H52" s="139">
        <v>0</v>
      </c>
      <c r="I52" s="139">
        <v>0</v>
      </c>
      <c r="J52" s="139">
        <v>0</v>
      </c>
      <c r="K52" s="139">
        <v>1</v>
      </c>
      <c r="L52" s="139">
        <v>0</v>
      </c>
      <c r="M52" s="139">
        <v>0</v>
      </c>
      <c r="N52" s="139">
        <v>0</v>
      </c>
      <c r="O52" s="139">
        <v>0</v>
      </c>
      <c r="P52" s="139">
        <v>-1</v>
      </c>
      <c r="Q52" s="139">
        <v>0</v>
      </c>
      <c r="R52" s="139">
        <v>0</v>
      </c>
      <c r="S52" s="139">
        <v>0</v>
      </c>
      <c r="T52" s="139">
        <v>0</v>
      </c>
      <c r="U52" s="139">
        <v>0</v>
      </c>
      <c r="V52" s="139">
        <v>0</v>
      </c>
      <c r="W52" s="139">
        <v>0</v>
      </c>
      <c r="X52" s="139">
        <v>0</v>
      </c>
      <c r="Y52" s="139">
        <v>0</v>
      </c>
      <c r="Z52" s="139">
        <v>0</v>
      </c>
      <c r="AA52" s="139">
        <v>0</v>
      </c>
      <c r="AB52" s="139">
        <v>0</v>
      </c>
      <c r="AC52" s="139">
        <v>0</v>
      </c>
      <c r="AD52" s="139">
        <v>0</v>
      </c>
      <c r="AE52" s="139">
        <v>0</v>
      </c>
      <c r="AF52" s="139">
        <v>0</v>
      </c>
      <c r="AG52" s="139">
        <v>0</v>
      </c>
      <c r="AH52" s="139">
        <v>0</v>
      </c>
      <c r="AI52" s="139">
        <v>0</v>
      </c>
      <c r="AJ52" s="139">
        <v>0</v>
      </c>
      <c r="AK52" s="139">
        <v>0</v>
      </c>
      <c r="AL52" s="139">
        <v>0</v>
      </c>
      <c r="AM52" s="139">
        <v>0</v>
      </c>
      <c r="AN52" s="139">
        <v>0</v>
      </c>
      <c r="AO52" s="139">
        <v>0</v>
      </c>
      <c r="AP52" s="139">
        <v>0</v>
      </c>
      <c r="AQ52" s="140">
        <v>0</v>
      </c>
      <c r="AR52" s="139">
        <v>0</v>
      </c>
      <c r="AS52" s="139">
        <v>0</v>
      </c>
      <c r="AT52" s="139">
        <v>1</v>
      </c>
      <c r="AU52" s="139">
        <v>1</v>
      </c>
      <c r="AV52" s="139">
        <v>0</v>
      </c>
      <c r="AW52" s="139">
        <v>1</v>
      </c>
      <c r="AX52" s="139">
        <v>0</v>
      </c>
      <c r="AY52" s="139">
        <v>1</v>
      </c>
      <c r="AZ52" s="139">
        <v>0</v>
      </c>
      <c r="BA52" s="139">
        <v>0</v>
      </c>
      <c r="BB52" s="139">
        <v>0</v>
      </c>
      <c r="BC52" s="139">
        <v>1</v>
      </c>
      <c r="BD52" s="139">
        <v>1</v>
      </c>
      <c r="BE52" s="139">
        <v>1</v>
      </c>
      <c r="BF52" s="139">
        <v>0</v>
      </c>
      <c r="BG52" s="139">
        <v>0</v>
      </c>
      <c r="BH52" s="139">
        <v>0</v>
      </c>
      <c r="BI52" s="139">
        <v>0</v>
      </c>
      <c r="BJ52" s="139">
        <v>1</v>
      </c>
      <c r="BK52" s="139">
        <v>0</v>
      </c>
      <c r="BL52" s="139">
        <v>0</v>
      </c>
      <c r="BM52" s="139">
        <v>0</v>
      </c>
      <c r="BN52" s="139">
        <v>0</v>
      </c>
      <c r="BO52" s="139">
        <v>-1</v>
      </c>
      <c r="BP52" s="139">
        <v>1</v>
      </c>
      <c r="BQ52" s="139">
        <v>0</v>
      </c>
      <c r="BR52" s="139">
        <v>0</v>
      </c>
      <c r="BS52" s="139">
        <v>0</v>
      </c>
      <c r="BT52" s="139">
        <v>0</v>
      </c>
      <c r="BU52" s="139">
        <v>0</v>
      </c>
      <c r="BV52" s="139">
        <v>0</v>
      </c>
      <c r="BW52" s="139">
        <v>0</v>
      </c>
      <c r="BX52" s="139">
        <v>0</v>
      </c>
      <c r="BY52" s="139">
        <v>0</v>
      </c>
      <c r="BZ52" s="139">
        <v>0</v>
      </c>
      <c r="CA52" s="139">
        <v>0</v>
      </c>
      <c r="CB52" s="139">
        <v>0</v>
      </c>
      <c r="CC52" s="139">
        <v>0</v>
      </c>
      <c r="CD52" s="139">
        <v>0</v>
      </c>
      <c r="CE52" s="140">
        <v>0</v>
      </c>
      <c r="CF52" s="139">
        <v>1</v>
      </c>
      <c r="CG52" s="139">
        <v>0</v>
      </c>
      <c r="CH52" s="139">
        <v>0</v>
      </c>
      <c r="CI52" s="139">
        <v>0</v>
      </c>
      <c r="CJ52" s="139">
        <v>0</v>
      </c>
      <c r="CK52" s="139">
        <v>0</v>
      </c>
      <c r="CL52" s="139">
        <v>0</v>
      </c>
      <c r="CM52" s="139">
        <v>0</v>
      </c>
      <c r="CN52" s="139">
        <v>1</v>
      </c>
      <c r="CO52" s="139">
        <v>0</v>
      </c>
      <c r="CP52" s="139">
        <v>0</v>
      </c>
      <c r="CQ52" s="139">
        <v>0</v>
      </c>
      <c r="CR52" s="140">
        <v>0</v>
      </c>
      <c r="CS52" s="139">
        <v>0</v>
      </c>
      <c r="CT52" s="139">
        <v>0</v>
      </c>
      <c r="CU52" s="139">
        <v>0</v>
      </c>
      <c r="CV52" s="139">
        <v>0</v>
      </c>
      <c r="CW52" s="139">
        <v>1</v>
      </c>
      <c r="CX52" s="139">
        <v>0</v>
      </c>
      <c r="CY52" s="139">
        <v>1</v>
      </c>
      <c r="CZ52" s="139">
        <v>0</v>
      </c>
      <c r="DA52" s="139">
        <v>0</v>
      </c>
      <c r="DB52" s="139">
        <v>0</v>
      </c>
      <c r="DC52" s="139">
        <v>0</v>
      </c>
      <c r="DD52" s="139">
        <v>0</v>
      </c>
      <c r="DE52" s="139">
        <v>0</v>
      </c>
      <c r="DF52" s="139">
        <v>0</v>
      </c>
      <c r="DG52" s="139">
        <v>0</v>
      </c>
      <c r="DH52" s="139">
        <v>0</v>
      </c>
      <c r="DI52" s="139">
        <v>0</v>
      </c>
      <c r="DJ52" s="139">
        <v>0</v>
      </c>
      <c r="DK52" s="139">
        <v>-1</v>
      </c>
      <c r="DL52" s="139">
        <v>0</v>
      </c>
      <c r="DM52" s="139">
        <v>0</v>
      </c>
      <c r="DN52" s="139">
        <v>0</v>
      </c>
      <c r="DO52" s="139">
        <v>0</v>
      </c>
      <c r="DP52" s="139">
        <v>0</v>
      </c>
      <c r="DQ52" s="139">
        <v>-1</v>
      </c>
      <c r="DR52" s="139">
        <v>0</v>
      </c>
      <c r="DS52" s="139">
        <v>-1</v>
      </c>
      <c r="DT52" s="139">
        <v>0</v>
      </c>
      <c r="DU52" s="139">
        <v>0</v>
      </c>
      <c r="DV52" s="139">
        <v>0</v>
      </c>
      <c r="DW52" s="140">
        <v>-1</v>
      </c>
      <c r="DX52" s="139">
        <v>0</v>
      </c>
      <c r="DY52" s="139">
        <v>0</v>
      </c>
      <c r="DZ52" s="139">
        <v>0</v>
      </c>
      <c r="EA52" s="139">
        <v>0</v>
      </c>
      <c r="EB52" s="139">
        <v>0</v>
      </c>
      <c r="EC52" s="139">
        <v>0</v>
      </c>
      <c r="ED52" s="139">
        <v>0</v>
      </c>
      <c r="EE52" s="139">
        <v>0</v>
      </c>
      <c r="EF52" s="139">
        <v>0</v>
      </c>
      <c r="EG52" s="139">
        <v>0</v>
      </c>
      <c r="EH52" s="139">
        <v>0</v>
      </c>
      <c r="EI52" s="139">
        <v>0</v>
      </c>
      <c r="EJ52" s="139">
        <v>0</v>
      </c>
      <c r="EK52" s="139">
        <v>0</v>
      </c>
      <c r="EL52" s="139">
        <v>0</v>
      </c>
      <c r="EM52" s="140">
        <v>0</v>
      </c>
      <c r="EN52" s="139">
        <v>-1</v>
      </c>
      <c r="EO52" s="139">
        <v>6</v>
      </c>
      <c r="EP52" s="139">
        <v>2</v>
      </c>
      <c r="EQ52" s="139">
        <v>-3</v>
      </c>
      <c r="ER52" s="139">
        <v>0</v>
      </c>
      <c r="ES52" s="140">
        <v>4</v>
      </c>
      <c r="ET52" s="139">
        <v>-4.5454545021057129</v>
      </c>
      <c r="EU52" s="139">
        <v>23.076923370361328</v>
      </c>
      <c r="EV52" s="139">
        <v>25</v>
      </c>
      <c r="EW52" s="139">
        <v>-21.428571701049805</v>
      </c>
      <c r="EX52" s="139">
        <v>0</v>
      </c>
      <c r="EY52" s="140">
        <v>5.1282052993774414</v>
      </c>
    </row>
    <row r="53" spans="1:155" x14ac:dyDescent="0.2">
      <c r="A53" s="137" t="s">
        <v>58</v>
      </c>
      <c r="B53" s="138" t="s">
        <v>110</v>
      </c>
      <c r="C53" s="139">
        <v>0</v>
      </c>
      <c r="D53" s="139">
        <v>0</v>
      </c>
      <c r="E53" s="139">
        <v>0</v>
      </c>
      <c r="F53" s="139">
        <v>1</v>
      </c>
      <c r="G53" s="139">
        <v>1</v>
      </c>
      <c r="H53" s="139">
        <v>1</v>
      </c>
      <c r="I53" s="139">
        <v>1</v>
      </c>
      <c r="J53" s="139">
        <v>1</v>
      </c>
      <c r="K53" s="139">
        <v>1</v>
      </c>
      <c r="L53" s="139">
        <v>1</v>
      </c>
      <c r="M53" s="139">
        <v>1</v>
      </c>
      <c r="N53" s="139">
        <v>1</v>
      </c>
      <c r="O53" s="139">
        <v>0</v>
      </c>
      <c r="P53" s="139">
        <v>0</v>
      </c>
      <c r="Q53" s="139">
        <v>1</v>
      </c>
      <c r="R53" s="139">
        <v>0</v>
      </c>
      <c r="S53" s="139">
        <v>1</v>
      </c>
      <c r="T53" s="139">
        <v>1</v>
      </c>
      <c r="U53" s="139">
        <v>1</v>
      </c>
      <c r="V53" s="139">
        <v>0</v>
      </c>
      <c r="W53" s="139">
        <v>0</v>
      </c>
      <c r="X53" s="139">
        <v>1</v>
      </c>
      <c r="Y53" s="139">
        <v>1</v>
      </c>
      <c r="Z53" s="139">
        <v>0</v>
      </c>
      <c r="AA53" s="139">
        <v>0</v>
      </c>
      <c r="AB53" s="139">
        <v>1</v>
      </c>
      <c r="AC53" s="139">
        <v>1</v>
      </c>
      <c r="AD53" s="139">
        <v>1</v>
      </c>
      <c r="AE53" s="139">
        <v>1</v>
      </c>
      <c r="AF53" s="139">
        <v>0</v>
      </c>
      <c r="AG53" s="139">
        <v>0</v>
      </c>
      <c r="AH53" s="139">
        <v>1</v>
      </c>
      <c r="AI53" s="139">
        <v>0</v>
      </c>
      <c r="AJ53" s="139">
        <v>1</v>
      </c>
      <c r="AK53" s="139">
        <v>0</v>
      </c>
      <c r="AL53" s="139">
        <v>1</v>
      </c>
      <c r="AM53" s="139">
        <v>1</v>
      </c>
      <c r="AN53" s="139">
        <v>1</v>
      </c>
      <c r="AO53" s="139">
        <v>0</v>
      </c>
      <c r="AP53" s="139">
        <v>0</v>
      </c>
      <c r="AQ53" s="140">
        <v>0</v>
      </c>
      <c r="AR53" s="139">
        <v>0</v>
      </c>
      <c r="AS53" s="139">
        <v>0</v>
      </c>
      <c r="AT53" s="139">
        <v>0</v>
      </c>
      <c r="AU53" s="139">
        <v>1</v>
      </c>
      <c r="AV53" s="139">
        <v>1</v>
      </c>
      <c r="AW53" s="139">
        <v>1</v>
      </c>
      <c r="AX53" s="139">
        <v>1</v>
      </c>
      <c r="AY53" s="139">
        <v>1</v>
      </c>
      <c r="AZ53" s="139">
        <v>0</v>
      </c>
      <c r="BA53" s="139">
        <v>0</v>
      </c>
      <c r="BB53" s="139">
        <v>0</v>
      </c>
      <c r="BC53" s="139">
        <v>1</v>
      </c>
      <c r="BD53" s="139">
        <v>1</v>
      </c>
      <c r="BE53" s="139">
        <v>1</v>
      </c>
      <c r="BF53" s="139">
        <v>1</v>
      </c>
      <c r="BG53" s="139">
        <v>1</v>
      </c>
      <c r="BH53" s="139">
        <v>0</v>
      </c>
      <c r="BI53" s="139">
        <v>1</v>
      </c>
      <c r="BJ53" s="139">
        <v>1</v>
      </c>
      <c r="BK53" s="139">
        <v>0</v>
      </c>
      <c r="BL53" s="139">
        <v>0</v>
      </c>
      <c r="BM53" s="139">
        <v>1</v>
      </c>
      <c r="BN53" s="139">
        <v>0</v>
      </c>
      <c r="BO53" s="139">
        <v>0</v>
      </c>
      <c r="BP53" s="139">
        <v>1</v>
      </c>
      <c r="BQ53" s="139">
        <v>1</v>
      </c>
      <c r="BR53" s="139">
        <v>0</v>
      </c>
      <c r="BS53" s="139">
        <v>1</v>
      </c>
      <c r="BT53" s="139">
        <v>1</v>
      </c>
      <c r="BU53" s="139">
        <v>0</v>
      </c>
      <c r="BV53" s="139">
        <v>0</v>
      </c>
      <c r="BW53" s="139">
        <v>1</v>
      </c>
      <c r="BX53" s="139">
        <v>1</v>
      </c>
      <c r="BY53" s="139">
        <v>0</v>
      </c>
      <c r="BZ53" s="139">
        <v>0</v>
      </c>
      <c r="CA53" s="139">
        <v>0</v>
      </c>
      <c r="CB53" s="139">
        <v>1</v>
      </c>
      <c r="CC53" s="139">
        <v>1</v>
      </c>
      <c r="CD53" s="139">
        <v>0</v>
      </c>
      <c r="CE53" s="140">
        <v>-1</v>
      </c>
      <c r="CF53" s="139">
        <v>1</v>
      </c>
      <c r="CG53" s="139">
        <v>0</v>
      </c>
      <c r="CH53" s="139">
        <v>1</v>
      </c>
      <c r="CI53" s="139">
        <v>1</v>
      </c>
      <c r="CJ53" s="139">
        <v>0</v>
      </c>
      <c r="CK53" s="139">
        <v>0</v>
      </c>
      <c r="CL53" s="139">
        <v>0</v>
      </c>
      <c r="CM53" s="139">
        <v>1</v>
      </c>
      <c r="CN53" s="139">
        <v>1</v>
      </c>
      <c r="CO53" s="139">
        <v>1</v>
      </c>
      <c r="CP53" s="139">
        <v>1</v>
      </c>
      <c r="CQ53" s="139">
        <v>1</v>
      </c>
      <c r="CR53" s="140">
        <v>1</v>
      </c>
      <c r="CS53" s="139">
        <v>1</v>
      </c>
      <c r="CT53" s="139">
        <v>1</v>
      </c>
      <c r="CU53" s="139">
        <v>1</v>
      </c>
      <c r="CV53" s="139">
        <v>1</v>
      </c>
      <c r="CW53" s="139">
        <v>1</v>
      </c>
      <c r="CX53" s="139">
        <v>0</v>
      </c>
      <c r="CY53" s="139">
        <v>1</v>
      </c>
      <c r="CZ53" s="139">
        <v>1</v>
      </c>
      <c r="DA53" s="139">
        <v>0</v>
      </c>
      <c r="DB53" s="139">
        <v>0</v>
      </c>
      <c r="DC53" s="139">
        <v>0</v>
      </c>
      <c r="DD53" s="139">
        <v>0</v>
      </c>
      <c r="DE53" s="139">
        <v>1</v>
      </c>
      <c r="DF53" s="139">
        <v>0</v>
      </c>
      <c r="DG53" s="139">
        <v>0</v>
      </c>
      <c r="DH53" s="139">
        <v>1</v>
      </c>
      <c r="DI53" s="139">
        <v>0</v>
      </c>
      <c r="DJ53" s="139">
        <v>1</v>
      </c>
      <c r="DK53" s="139">
        <v>-1</v>
      </c>
      <c r="DL53" s="139">
        <v>1</v>
      </c>
      <c r="DM53" s="139">
        <v>1</v>
      </c>
      <c r="DN53" s="139">
        <v>0</v>
      </c>
      <c r="DO53" s="139">
        <v>1</v>
      </c>
      <c r="DP53" s="139">
        <v>1</v>
      </c>
      <c r="DQ53" s="139">
        <v>0</v>
      </c>
      <c r="DR53" s="139">
        <v>1</v>
      </c>
      <c r="DS53" s="139">
        <v>0</v>
      </c>
      <c r="DT53" s="139">
        <v>1</v>
      </c>
      <c r="DU53" s="139">
        <v>1</v>
      </c>
      <c r="DV53" s="139">
        <v>0</v>
      </c>
      <c r="DW53" s="140">
        <v>0</v>
      </c>
      <c r="DX53" s="139">
        <v>0</v>
      </c>
      <c r="DY53" s="139">
        <v>1</v>
      </c>
      <c r="DZ53" s="139">
        <v>0</v>
      </c>
      <c r="EA53" s="139">
        <v>0</v>
      </c>
      <c r="EB53" s="139">
        <v>0</v>
      </c>
      <c r="EC53" s="139">
        <v>1</v>
      </c>
      <c r="ED53" s="139">
        <v>0</v>
      </c>
      <c r="EE53" s="139">
        <v>0</v>
      </c>
      <c r="EF53" s="139">
        <v>0</v>
      </c>
      <c r="EG53" s="139">
        <v>0</v>
      </c>
      <c r="EH53" s="139">
        <v>0</v>
      </c>
      <c r="EI53" s="139">
        <v>0</v>
      </c>
      <c r="EJ53" s="139">
        <v>0</v>
      </c>
      <c r="EK53" s="139">
        <v>0</v>
      </c>
      <c r="EL53" s="139">
        <v>0</v>
      </c>
      <c r="EM53" s="140">
        <v>0</v>
      </c>
      <c r="EN53" s="139">
        <v>13</v>
      </c>
      <c r="EO53" s="139">
        <v>12</v>
      </c>
      <c r="EP53" s="139">
        <v>6</v>
      </c>
      <c r="EQ53" s="139">
        <v>11</v>
      </c>
      <c r="ER53" s="139">
        <v>2</v>
      </c>
      <c r="ES53" s="140">
        <v>44</v>
      </c>
      <c r="ET53" s="139">
        <v>59.090908050537109</v>
      </c>
      <c r="EU53" s="139">
        <v>46.153846740722656</v>
      </c>
      <c r="EV53" s="139">
        <v>75</v>
      </c>
      <c r="EW53" s="139">
        <v>78.571426391601562</v>
      </c>
      <c r="EX53" s="139">
        <v>25</v>
      </c>
      <c r="EY53" s="140">
        <v>56.410255432128906</v>
      </c>
    </row>
    <row r="54" spans="1:155" x14ac:dyDescent="0.2">
      <c r="A54" s="137" t="s">
        <v>60</v>
      </c>
      <c r="B54" s="138" t="s">
        <v>111</v>
      </c>
      <c r="C54" s="139">
        <v>1</v>
      </c>
      <c r="D54" s="139">
        <v>1</v>
      </c>
      <c r="E54" s="139">
        <v>0</v>
      </c>
      <c r="F54" s="139">
        <v>0</v>
      </c>
      <c r="G54" s="139">
        <v>0</v>
      </c>
      <c r="H54" s="139">
        <v>0</v>
      </c>
      <c r="I54" s="139">
        <v>0</v>
      </c>
      <c r="J54" s="139">
        <v>0</v>
      </c>
      <c r="K54" s="139">
        <v>1</v>
      </c>
      <c r="L54" s="139">
        <v>0</v>
      </c>
      <c r="M54" s="139">
        <v>1</v>
      </c>
      <c r="N54" s="139">
        <v>1</v>
      </c>
      <c r="O54" s="139">
        <v>0</v>
      </c>
      <c r="P54" s="139">
        <v>0</v>
      </c>
      <c r="Q54" s="139">
        <v>1</v>
      </c>
      <c r="R54" s="139">
        <v>0</v>
      </c>
      <c r="S54" s="139">
        <v>1</v>
      </c>
      <c r="T54" s="139">
        <v>1</v>
      </c>
      <c r="U54" s="139">
        <v>0</v>
      </c>
      <c r="V54" s="139">
        <v>0</v>
      </c>
      <c r="W54" s="139">
        <v>0</v>
      </c>
      <c r="X54" s="139">
        <v>0</v>
      </c>
      <c r="Y54" s="139">
        <v>0</v>
      </c>
      <c r="Z54" s="139">
        <v>0</v>
      </c>
      <c r="AA54" s="139">
        <v>0</v>
      </c>
      <c r="AB54" s="139">
        <v>0</v>
      </c>
      <c r="AC54" s="139">
        <v>0</v>
      </c>
      <c r="AD54" s="139">
        <v>0</v>
      </c>
      <c r="AE54" s="139">
        <v>0</v>
      </c>
      <c r="AF54" s="139">
        <v>0</v>
      </c>
      <c r="AG54" s="139">
        <v>0</v>
      </c>
      <c r="AH54" s="139">
        <v>0</v>
      </c>
      <c r="AI54" s="139">
        <v>1</v>
      </c>
      <c r="AJ54" s="139">
        <v>0</v>
      </c>
      <c r="AK54" s="139">
        <v>0</v>
      </c>
      <c r="AL54" s="139">
        <v>1</v>
      </c>
      <c r="AM54" s="139">
        <v>0</v>
      </c>
      <c r="AN54" s="139">
        <v>0</v>
      </c>
      <c r="AO54" s="139">
        <v>0</v>
      </c>
      <c r="AP54" s="139">
        <v>0</v>
      </c>
      <c r="AQ54" s="140">
        <v>0</v>
      </c>
      <c r="AR54" s="139">
        <v>0</v>
      </c>
      <c r="AS54" s="139">
        <v>0</v>
      </c>
      <c r="AT54" s="139">
        <v>0</v>
      </c>
      <c r="AU54" s="139">
        <v>1</v>
      </c>
      <c r="AV54" s="139">
        <v>1</v>
      </c>
      <c r="AW54" s="139">
        <v>1</v>
      </c>
      <c r="AX54" s="139">
        <v>0</v>
      </c>
      <c r="AY54" s="139">
        <v>1</v>
      </c>
      <c r="AZ54" s="139">
        <v>1</v>
      </c>
      <c r="BA54" s="139">
        <v>0</v>
      </c>
      <c r="BB54" s="139">
        <v>0</v>
      </c>
      <c r="BC54" s="139">
        <v>1</v>
      </c>
      <c r="BD54" s="139">
        <v>1</v>
      </c>
      <c r="BE54" s="139">
        <v>1</v>
      </c>
      <c r="BF54" s="139">
        <v>0</v>
      </c>
      <c r="BG54" s="139">
        <v>0</v>
      </c>
      <c r="BH54" s="139">
        <v>0</v>
      </c>
      <c r="BI54" s="139">
        <v>1</v>
      </c>
      <c r="BJ54" s="139">
        <v>1</v>
      </c>
      <c r="BK54" s="139">
        <v>0</v>
      </c>
      <c r="BL54" s="139">
        <v>0</v>
      </c>
      <c r="BM54" s="139">
        <v>0</v>
      </c>
      <c r="BN54" s="139">
        <v>0</v>
      </c>
      <c r="BO54" s="139">
        <v>0</v>
      </c>
      <c r="BP54" s="139">
        <v>0</v>
      </c>
      <c r="BQ54" s="139">
        <v>0</v>
      </c>
      <c r="BR54" s="139">
        <v>0</v>
      </c>
      <c r="BS54" s="139">
        <v>1</v>
      </c>
      <c r="BT54" s="139">
        <v>0</v>
      </c>
      <c r="BU54" s="139">
        <v>0</v>
      </c>
      <c r="BV54" s="139">
        <v>0</v>
      </c>
      <c r="BW54" s="139">
        <v>0</v>
      </c>
      <c r="BX54" s="139">
        <v>0</v>
      </c>
      <c r="BY54" s="139">
        <v>0</v>
      </c>
      <c r="BZ54" s="139">
        <v>1</v>
      </c>
      <c r="CA54" s="139">
        <v>0</v>
      </c>
      <c r="CB54" s="139">
        <v>1</v>
      </c>
      <c r="CC54" s="139">
        <v>0</v>
      </c>
      <c r="CD54" s="139">
        <v>0</v>
      </c>
      <c r="CE54" s="140">
        <v>0</v>
      </c>
      <c r="CF54" s="139">
        <v>1</v>
      </c>
      <c r="CG54" s="139">
        <v>0</v>
      </c>
      <c r="CH54" s="139">
        <v>0</v>
      </c>
      <c r="CI54" s="139">
        <v>1</v>
      </c>
      <c r="CJ54" s="139">
        <v>1</v>
      </c>
      <c r="CK54" s="139">
        <v>1</v>
      </c>
      <c r="CL54" s="139">
        <v>0</v>
      </c>
      <c r="CM54" s="139">
        <v>0</v>
      </c>
      <c r="CN54" s="139">
        <v>1</v>
      </c>
      <c r="CO54" s="139">
        <v>1</v>
      </c>
      <c r="CP54" s="139">
        <v>1</v>
      </c>
      <c r="CQ54" s="139">
        <v>1</v>
      </c>
      <c r="CR54" s="140">
        <v>0</v>
      </c>
      <c r="CS54" s="139">
        <v>0</v>
      </c>
      <c r="CT54" s="139">
        <v>0</v>
      </c>
      <c r="CU54" s="139">
        <v>1</v>
      </c>
      <c r="CV54" s="139">
        <v>1</v>
      </c>
      <c r="CW54" s="139">
        <v>0</v>
      </c>
      <c r="CX54" s="139">
        <v>0</v>
      </c>
      <c r="CY54" s="139">
        <v>1</v>
      </c>
      <c r="CZ54" s="139">
        <v>1</v>
      </c>
      <c r="DA54" s="139">
        <v>-1</v>
      </c>
      <c r="DB54" s="139">
        <v>0</v>
      </c>
      <c r="DC54" s="139">
        <v>0</v>
      </c>
      <c r="DD54" s="139">
        <v>0</v>
      </c>
      <c r="DE54" s="139">
        <v>0</v>
      </c>
      <c r="DF54" s="139">
        <v>0</v>
      </c>
      <c r="DG54" s="139">
        <v>-1</v>
      </c>
      <c r="DH54" s="139">
        <v>0</v>
      </c>
      <c r="DI54" s="139">
        <v>0</v>
      </c>
      <c r="DJ54" s="139">
        <v>1</v>
      </c>
      <c r="DK54" s="139">
        <v>-1</v>
      </c>
      <c r="DL54" s="139">
        <v>0</v>
      </c>
      <c r="DM54" s="139">
        <v>1</v>
      </c>
      <c r="DN54" s="139">
        <v>0</v>
      </c>
      <c r="DO54" s="139">
        <v>1</v>
      </c>
      <c r="DP54" s="139">
        <v>0</v>
      </c>
      <c r="DQ54" s="139">
        <v>0</v>
      </c>
      <c r="DR54" s="139">
        <v>1</v>
      </c>
      <c r="DS54" s="139">
        <v>0</v>
      </c>
      <c r="DT54" s="139">
        <v>1</v>
      </c>
      <c r="DU54" s="139">
        <v>1</v>
      </c>
      <c r="DV54" s="139">
        <v>0</v>
      </c>
      <c r="DW54" s="140">
        <v>0</v>
      </c>
      <c r="DX54" s="139">
        <v>0</v>
      </c>
      <c r="DY54" s="139">
        <v>0</v>
      </c>
      <c r="DZ54" s="139">
        <v>0</v>
      </c>
      <c r="EA54" s="139">
        <v>0</v>
      </c>
      <c r="EB54" s="139">
        <v>0</v>
      </c>
      <c r="EC54" s="139">
        <v>0</v>
      </c>
      <c r="ED54" s="139">
        <v>0</v>
      </c>
      <c r="EE54" s="139">
        <v>0</v>
      </c>
      <c r="EF54" s="139">
        <v>0</v>
      </c>
      <c r="EG54" s="139">
        <v>0</v>
      </c>
      <c r="EH54" s="139">
        <v>0</v>
      </c>
      <c r="EI54" s="139">
        <v>0</v>
      </c>
      <c r="EJ54" s="139">
        <v>0</v>
      </c>
      <c r="EK54" s="139">
        <v>0</v>
      </c>
      <c r="EL54" s="139">
        <v>0</v>
      </c>
      <c r="EM54" s="140">
        <v>0</v>
      </c>
      <c r="EN54" s="139">
        <v>6</v>
      </c>
      <c r="EO54" s="139">
        <v>10</v>
      </c>
      <c r="EP54" s="139">
        <v>4</v>
      </c>
      <c r="EQ54" s="139">
        <v>8</v>
      </c>
      <c r="ER54" s="139">
        <v>0</v>
      </c>
      <c r="ES54" s="140">
        <v>28</v>
      </c>
      <c r="ET54" s="139">
        <v>27.272727966308594</v>
      </c>
      <c r="EU54" s="139">
        <v>38.461540222167969</v>
      </c>
      <c r="EV54" s="139">
        <v>50</v>
      </c>
      <c r="EW54" s="139">
        <v>57.142856597900391</v>
      </c>
      <c r="EX54" s="139">
        <v>0</v>
      </c>
      <c r="EY54" s="140">
        <v>35.897434234619141</v>
      </c>
    </row>
    <row r="55" spans="1:155" x14ac:dyDescent="0.2">
      <c r="A55" s="137" t="s">
        <v>60</v>
      </c>
      <c r="B55" s="138" t="s">
        <v>112</v>
      </c>
      <c r="C55" s="139">
        <v>1</v>
      </c>
      <c r="D55" s="139">
        <v>0</v>
      </c>
      <c r="E55" s="139">
        <v>0</v>
      </c>
      <c r="F55" s="139">
        <v>0</v>
      </c>
      <c r="G55" s="139">
        <v>0</v>
      </c>
      <c r="H55" s="139">
        <v>0</v>
      </c>
      <c r="I55" s="139">
        <v>0</v>
      </c>
      <c r="J55" s="139">
        <v>0</v>
      </c>
      <c r="K55" s="139">
        <v>1</v>
      </c>
      <c r="L55" s="139">
        <v>0</v>
      </c>
      <c r="M55" s="139">
        <v>1</v>
      </c>
      <c r="N55" s="139">
        <v>1</v>
      </c>
      <c r="O55" s="139">
        <v>0</v>
      </c>
      <c r="P55" s="139">
        <v>0</v>
      </c>
      <c r="Q55" s="139">
        <v>1</v>
      </c>
      <c r="R55" s="139">
        <v>0</v>
      </c>
      <c r="S55" s="139">
        <v>0</v>
      </c>
      <c r="T55" s="139">
        <v>0</v>
      </c>
      <c r="U55" s="139">
        <v>0</v>
      </c>
      <c r="V55" s="139">
        <v>-1</v>
      </c>
      <c r="W55" s="139">
        <v>0</v>
      </c>
      <c r="X55" s="139">
        <v>0</v>
      </c>
      <c r="Y55" s="139">
        <v>1</v>
      </c>
      <c r="Z55" s="139">
        <v>1</v>
      </c>
      <c r="AA55" s="139">
        <v>1</v>
      </c>
      <c r="AB55" s="139">
        <v>0</v>
      </c>
      <c r="AC55" s="139">
        <v>1</v>
      </c>
      <c r="AD55" s="139">
        <v>0</v>
      </c>
      <c r="AE55" s="139">
        <v>1</v>
      </c>
      <c r="AF55" s="139">
        <v>0</v>
      </c>
      <c r="AG55" s="139">
        <v>0</v>
      </c>
      <c r="AH55" s="139">
        <v>1</v>
      </c>
      <c r="AI55" s="139">
        <v>1</v>
      </c>
      <c r="AJ55" s="139">
        <v>0</v>
      </c>
      <c r="AK55" s="139">
        <v>0</v>
      </c>
      <c r="AL55" s="139">
        <v>1</v>
      </c>
      <c r="AM55" s="139">
        <v>0</v>
      </c>
      <c r="AN55" s="139">
        <v>0</v>
      </c>
      <c r="AO55" s="139">
        <v>0</v>
      </c>
      <c r="AP55" s="139">
        <v>0</v>
      </c>
      <c r="AQ55" s="140">
        <v>0</v>
      </c>
      <c r="AR55" s="139">
        <v>1</v>
      </c>
      <c r="AS55" s="139">
        <v>1</v>
      </c>
      <c r="AT55" s="139">
        <v>1</v>
      </c>
      <c r="AU55" s="139">
        <v>1</v>
      </c>
      <c r="AV55" s="139">
        <v>1</v>
      </c>
      <c r="AW55" s="139">
        <v>1</v>
      </c>
      <c r="AX55" s="139">
        <v>0</v>
      </c>
      <c r="AY55" s="139">
        <v>1</v>
      </c>
      <c r="AZ55" s="139">
        <v>1</v>
      </c>
      <c r="BA55" s="139">
        <v>0</v>
      </c>
      <c r="BB55" s="139">
        <v>0</v>
      </c>
      <c r="BC55" s="139">
        <v>1</v>
      </c>
      <c r="BD55" s="139">
        <v>1</v>
      </c>
      <c r="BE55" s="139">
        <v>1</v>
      </c>
      <c r="BF55" s="139">
        <v>1</v>
      </c>
      <c r="BG55" s="139">
        <v>0</v>
      </c>
      <c r="BH55" s="139">
        <v>0</v>
      </c>
      <c r="BI55" s="139">
        <v>1</v>
      </c>
      <c r="BJ55" s="139">
        <v>1</v>
      </c>
      <c r="BK55" s="139">
        <v>0</v>
      </c>
      <c r="BL55" s="139">
        <v>0</v>
      </c>
      <c r="BM55" s="139">
        <v>0</v>
      </c>
      <c r="BN55" s="139">
        <v>0</v>
      </c>
      <c r="BO55" s="139">
        <v>0</v>
      </c>
      <c r="BP55" s="139">
        <v>1</v>
      </c>
      <c r="BQ55" s="139">
        <v>1</v>
      </c>
      <c r="BR55" s="139">
        <v>1</v>
      </c>
      <c r="BS55" s="139">
        <v>1</v>
      </c>
      <c r="BT55" s="139">
        <v>0</v>
      </c>
      <c r="BU55" s="139">
        <v>0</v>
      </c>
      <c r="BV55" s="139">
        <v>0</v>
      </c>
      <c r="BW55" s="139">
        <v>0</v>
      </c>
      <c r="BX55" s="139">
        <v>0</v>
      </c>
      <c r="BY55" s="139">
        <v>0</v>
      </c>
      <c r="BZ55" s="139">
        <v>1</v>
      </c>
      <c r="CA55" s="139">
        <v>0</v>
      </c>
      <c r="CB55" s="139">
        <v>1</v>
      </c>
      <c r="CC55" s="139">
        <v>1</v>
      </c>
      <c r="CD55" s="139">
        <v>1</v>
      </c>
      <c r="CE55" s="140">
        <v>0</v>
      </c>
      <c r="CF55" s="139">
        <v>1</v>
      </c>
      <c r="CG55" s="139">
        <v>0</v>
      </c>
      <c r="CH55" s="139">
        <v>1</v>
      </c>
      <c r="CI55" s="139">
        <v>0</v>
      </c>
      <c r="CJ55" s="139">
        <v>1</v>
      </c>
      <c r="CK55" s="139">
        <v>0</v>
      </c>
      <c r="CL55" s="139">
        <v>0</v>
      </c>
      <c r="CM55" s="139">
        <v>0</v>
      </c>
      <c r="CN55" s="139">
        <v>1</v>
      </c>
      <c r="CO55" s="139">
        <v>1</v>
      </c>
      <c r="CP55" s="139">
        <v>1</v>
      </c>
      <c r="CQ55" s="139">
        <v>0</v>
      </c>
      <c r="CR55" s="140">
        <v>1</v>
      </c>
      <c r="CS55" s="139">
        <v>1</v>
      </c>
      <c r="CT55" s="139">
        <v>0</v>
      </c>
      <c r="CU55" s="139">
        <v>1</v>
      </c>
      <c r="CV55" s="139">
        <v>0</v>
      </c>
      <c r="CW55" s="139">
        <v>1</v>
      </c>
      <c r="CX55" s="139">
        <v>0</v>
      </c>
      <c r="CY55" s="139">
        <v>0</v>
      </c>
      <c r="CZ55" s="139">
        <v>1</v>
      </c>
      <c r="DA55" s="139">
        <v>-1</v>
      </c>
      <c r="DB55" s="139">
        <v>0</v>
      </c>
      <c r="DC55" s="139">
        <v>0</v>
      </c>
      <c r="DD55" s="139">
        <v>1</v>
      </c>
      <c r="DE55" s="139">
        <v>1</v>
      </c>
      <c r="DF55" s="139">
        <v>1</v>
      </c>
      <c r="DG55" s="139">
        <v>0</v>
      </c>
      <c r="DH55" s="139">
        <v>1</v>
      </c>
      <c r="DI55" s="139">
        <v>0</v>
      </c>
      <c r="DJ55" s="139">
        <v>0</v>
      </c>
      <c r="DK55" s="139">
        <v>-1</v>
      </c>
      <c r="DL55" s="139">
        <v>0</v>
      </c>
      <c r="DM55" s="139">
        <v>1</v>
      </c>
      <c r="DN55" s="139">
        <v>0</v>
      </c>
      <c r="DO55" s="139">
        <v>1</v>
      </c>
      <c r="DP55" s="139">
        <v>0</v>
      </c>
      <c r="DQ55" s="139">
        <v>-1</v>
      </c>
      <c r="DR55" s="139">
        <v>1</v>
      </c>
      <c r="DS55" s="139">
        <v>-1</v>
      </c>
      <c r="DT55" s="139">
        <v>1</v>
      </c>
      <c r="DU55" s="139">
        <v>1</v>
      </c>
      <c r="DV55" s="139">
        <v>0</v>
      </c>
      <c r="DW55" s="140">
        <v>0</v>
      </c>
      <c r="DX55" s="139">
        <v>0</v>
      </c>
      <c r="DY55" s="139">
        <v>0</v>
      </c>
      <c r="DZ55" s="139">
        <v>0</v>
      </c>
      <c r="EA55" s="139">
        <v>0</v>
      </c>
      <c r="EB55" s="139">
        <v>0</v>
      </c>
      <c r="EC55" s="139">
        <v>0</v>
      </c>
      <c r="ED55" s="139">
        <v>0</v>
      </c>
      <c r="EE55" s="139">
        <v>0</v>
      </c>
      <c r="EF55" s="139">
        <v>0</v>
      </c>
      <c r="EG55" s="139">
        <v>0</v>
      </c>
      <c r="EH55" s="139">
        <v>0</v>
      </c>
      <c r="EI55" s="139">
        <v>0</v>
      </c>
      <c r="EJ55" s="139">
        <v>0</v>
      </c>
      <c r="EK55" s="139">
        <v>0</v>
      </c>
      <c r="EL55" s="139">
        <v>0</v>
      </c>
      <c r="EM55" s="140">
        <v>0</v>
      </c>
      <c r="EN55" s="139">
        <v>9</v>
      </c>
      <c r="EO55" s="139">
        <v>14</v>
      </c>
      <c r="EP55" s="139">
        <v>4</v>
      </c>
      <c r="EQ55" s="139">
        <v>8</v>
      </c>
      <c r="ER55" s="139">
        <v>0</v>
      </c>
      <c r="ES55" s="140">
        <v>35</v>
      </c>
      <c r="ET55" s="139">
        <v>40.909091949462891</v>
      </c>
      <c r="EU55" s="139">
        <v>53.846153259277344</v>
      </c>
      <c r="EV55" s="139">
        <v>50</v>
      </c>
      <c r="EW55" s="139">
        <v>57.142856597900391</v>
      </c>
      <c r="EX55" s="139">
        <v>0</v>
      </c>
      <c r="EY55" s="140">
        <v>44.871795654296875</v>
      </c>
    </row>
    <row r="56" spans="1:155" x14ac:dyDescent="0.2">
      <c r="A56" s="137" t="s">
        <v>56</v>
      </c>
      <c r="B56" s="138" t="s">
        <v>113</v>
      </c>
      <c r="C56" s="139">
        <v>1</v>
      </c>
      <c r="D56" s="139">
        <v>1</v>
      </c>
      <c r="E56" s="139">
        <v>0</v>
      </c>
      <c r="F56" s="139">
        <v>1</v>
      </c>
      <c r="G56" s="139">
        <v>1</v>
      </c>
      <c r="H56" s="139">
        <v>1</v>
      </c>
      <c r="I56" s="139">
        <v>1</v>
      </c>
      <c r="J56" s="139">
        <v>1</v>
      </c>
      <c r="K56" s="139">
        <v>1</v>
      </c>
      <c r="L56" s="139">
        <v>1</v>
      </c>
      <c r="M56" s="139">
        <v>1</v>
      </c>
      <c r="N56" s="139">
        <v>1</v>
      </c>
      <c r="O56" s="139">
        <v>0</v>
      </c>
      <c r="P56" s="139">
        <v>0</v>
      </c>
      <c r="Q56" s="139">
        <v>1</v>
      </c>
      <c r="R56" s="139">
        <v>0</v>
      </c>
      <c r="S56" s="139">
        <v>0</v>
      </c>
      <c r="T56" s="139">
        <v>1</v>
      </c>
      <c r="U56" s="139">
        <v>0</v>
      </c>
      <c r="V56" s="139">
        <v>-1</v>
      </c>
      <c r="W56" s="139">
        <v>0</v>
      </c>
      <c r="X56" s="139">
        <v>1</v>
      </c>
      <c r="Y56" s="139">
        <v>0</v>
      </c>
      <c r="Z56" s="139">
        <v>0</v>
      </c>
      <c r="AA56" s="139">
        <v>0</v>
      </c>
      <c r="AB56" s="139">
        <v>0</v>
      </c>
      <c r="AC56" s="139">
        <v>1</v>
      </c>
      <c r="AD56" s="139">
        <v>1</v>
      </c>
      <c r="AE56" s="139">
        <v>0</v>
      </c>
      <c r="AF56" s="139">
        <v>0</v>
      </c>
      <c r="AG56" s="139">
        <v>-1</v>
      </c>
      <c r="AH56" s="139">
        <v>1</v>
      </c>
      <c r="AI56" s="139">
        <v>0</v>
      </c>
      <c r="AJ56" s="139">
        <v>1</v>
      </c>
      <c r="AK56" s="139">
        <v>0</v>
      </c>
      <c r="AL56" s="139">
        <v>0</v>
      </c>
      <c r="AM56" s="139">
        <v>0</v>
      </c>
      <c r="AN56" s="139">
        <v>0</v>
      </c>
      <c r="AO56" s="139">
        <v>0</v>
      </c>
      <c r="AP56" s="139">
        <v>0</v>
      </c>
      <c r="AQ56" s="140">
        <v>0</v>
      </c>
      <c r="AR56" s="139">
        <v>1</v>
      </c>
      <c r="AS56" s="139">
        <v>1</v>
      </c>
      <c r="AT56" s="139">
        <v>1</v>
      </c>
      <c r="AU56" s="139">
        <v>1</v>
      </c>
      <c r="AV56" s="139">
        <v>0</v>
      </c>
      <c r="AW56" s="139">
        <v>1</v>
      </c>
      <c r="AX56" s="139">
        <v>0</v>
      </c>
      <c r="AY56" s="139">
        <v>1</v>
      </c>
      <c r="AZ56" s="139">
        <v>1</v>
      </c>
      <c r="BA56" s="139">
        <v>1</v>
      </c>
      <c r="BB56" s="139">
        <v>0</v>
      </c>
      <c r="BC56" s="139">
        <v>1</v>
      </c>
      <c r="BD56" s="139">
        <v>1</v>
      </c>
      <c r="BE56" s="139">
        <v>1</v>
      </c>
      <c r="BF56" s="139">
        <v>0</v>
      </c>
      <c r="BG56" s="139">
        <v>1</v>
      </c>
      <c r="BH56" s="139">
        <v>1</v>
      </c>
      <c r="BI56" s="139">
        <v>1</v>
      </c>
      <c r="BJ56" s="139">
        <v>1</v>
      </c>
      <c r="BK56" s="139">
        <v>0</v>
      </c>
      <c r="BL56" s="139">
        <v>0</v>
      </c>
      <c r="BM56" s="139">
        <v>1</v>
      </c>
      <c r="BN56" s="139">
        <v>0</v>
      </c>
      <c r="BO56" s="139">
        <v>0</v>
      </c>
      <c r="BP56" s="139">
        <v>0</v>
      </c>
      <c r="BQ56" s="139">
        <v>1</v>
      </c>
      <c r="BR56" s="139">
        <v>0</v>
      </c>
      <c r="BS56" s="139">
        <v>1</v>
      </c>
      <c r="BT56" s="139">
        <v>0</v>
      </c>
      <c r="BU56" s="139">
        <v>0</v>
      </c>
      <c r="BV56" s="139">
        <v>0</v>
      </c>
      <c r="BW56" s="139">
        <v>0</v>
      </c>
      <c r="BX56" s="139">
        <v>0</v>
      </c>
      <c r="BY56" s="139">
        <v>0</v>
      </c>
      <c r="BZ56" s="139">
        <v>1</v>
      </c>
      <c r="CA56" s="139">
        <v>-1</v>
      </c>
      <c r="CB56" s="139">
        <v>0</v>
      </c>
      <c r="CC56" s="139">
        <v>1</v>
      </c>
      <c r="CD56" s="139">
        <v>0</v>
      </c>
      <c r="CE56" s="140">
        <v>0</v>
      </c>
      <c r="CF56" s="139">
        <v>1</v>
      </c>
      <c r="CG56" s="139">
        <v>0</v>
      </c>
      <c r="CH56" s="139">
        <v>0</v>
      </c>
      <c r="CI56" s="139">
        <v>1</v>
      </c>
      <c r="CJ56" s="139">
        <v>1</v>
      </c>
      <c r="CK56" s="139">
        <v>0</v>
      </c>
      <c r="CL56" s="139">
        <v>0</v>
      </c>
      <c r="CM56" s="139">
        <v>0</v>
      </c>
      <c r="CN56" s="139">
        <v>1</v>
      </c>
      <c r="CO56" s="139">
        <v>0</v>
      </c>
      <c r="CP56" s="139">
        <v>1</v>
      </c>
      <c r="CQ56" s="139">
        <v>0</v>
      </c>
      <c r="CR56" s="140">
        <v>1</v>
      </c>
      <c r="CS56" s="139">
        <v>0</v>
      </c>
      <c r="CT56" s="139">
        <v>0</v>
      </c>
      <c r="CU56" s="139">
        <v>1</v>
      </c>
      <c r="CV56" s="139">
        <v>1</v>
      </c>
      <c r="CW56" s="139">
        <v>1</v>
      </c>
      <c r="CX56" s="139">
        <v>0</v>
      </c>
      <c r="CY56" s="139">
        <v>1</v>
      </c>
      <c r="CZ56" s="139">
        <v>1</v>
      </c>
      <c r="DA56" s="139">
        <v>-1</v>
      </c>
      <c r="DB56" s="139">
        <v>0</v>
      </c>
      <c r="DC56" s="139">
        <v>0</v>
      </c>
      <c r="DD56" s="139">
        <v>0</v>
      </c>
      <c r="DE56" s="139">
        <v>0</v>
      </c>
      <c r="DF56" s="139">
        <v>0</v>
      </c>
      <c r="DG56" s="139">
        <v>0</v>
      </c>
      <c r="DH56" s="139">
        <v>1</v>
      </c>
      <c r="DI56" s="139">
        <v>0</v>
      </c>
      <c r="DJ56" s="139">
        <v>1</v>
      </c>
      <c r="DK56" s="139">
        <v>-1</v>
      </c>
      <c r="DL56" s="139">
        <v>0</v>
      </c>
      <c r="DM56" s="139">
        <v>1</v>
      </c>
      <c r="DN56" s="139">
        <v>1</v>
      </c>
      <c r="DO56" s="139">
        <v>1</v>
      </c>
      <c r="DP56" s="139">
        <v>1</v>
      </c>
      <c r="DQ56" s="139">
        <v>0</v>
      </c>
      <c r="DR56" s="139">
        <v>1</v>
      </c>
      <c r="DS56" s="139">
        <v>0</v>
      </c>
      <c r="DT56" s="139">
        <v>1</v>
      </c>
      <c r="DU56" s="139">
        <v>1</v>
      </c>
      <c r="DV56" s="139">
        <v>0</v>
      </c>
      <c r="DW56" s="140">
        <v>0</v>
      </c>
      <c r="DX56" s="139">
        <v>0</v>
      </c>
      <c r="DY56" s="139">
        <v>0</v>
      </c>
      <c r="DZ56" s="139">
        <v>0</v>
      </c>
      <c r="EA56" s="139">
        <v>0</v>
      </c>
      <c r="EB56" s="139">
        <v>0</v>
      </c>
      <c r="EC56" s="139">
        <v>0</v>
      </c>
      <c r="ED56" s="139">
        <v>0</v>
      </c>
      <c r="EE56" s="139">
        <v>0</v>
      </c>
      <c r="EF56" s="139">
        <v>0</v>
      </c>
      <c r="EG56" s="139">
        <v>0</v>
      </c>
      <c r="EH56" s="139">
        <v>0</v>
      </c>
      <c r="EI56" s="139">
        <v>0</v>
      </c>
      <c r="EJ56" s="139">
        <v>0</v>
      </c>
      <c r="EK56" s="139">
        <v>0</v>
      </c>
      <c r="EL56" s="139">
        <v>0</v>
      </c>
      <c r="EM56" s="140">
        <v>0</v>
      </c>
      <c r="EN56" s="139">
        <v>11</v>
      </c>
      <c r="EO56" s="139">
        <v>13</v>
      </c>
      <c r="EP56" s="139">
        <v>3</v>
      </c>
      <c r="EQ56" s="139">
        <v>9</v>
      </c>
      <c r="ER56" s="139">
        <v>0</v>
      </c>
      <c r="ES56" s="140">
        <v>36</v>
      </c>
      <c r="ET56" s="139">
        <v>50</v>
      </c>
      <c r="EU56" s="139">
        <v>50</v>
      </c>
      <c r="EV56" s="139">
        <v>37.5</v>
      </c>
      <c r="EW56" s="139">
        <v>64.285713195800781</v>
      </c>
      <c r="EX56" s="139">
        <v>0</v>
      </c>
      <c r="EY56" s="140">
        <v>46.153846740722656</v>
      </c>
    </row>
    <row r="57" spans="1:155" x14ac:dyDescent="0.2">
      <c r="A57" s="137" t="s">
        <v>58</v>
      </c>
      <c r="B57" s="138" t="s">
        <v>114</v>
      </c>
      <c r="C57" s="139">
        <v>0</v>
      </c>
      <c r="D57" s="139">
        <v>0</v>
      </c>
      <c r="E57" s="139">
        <v>0</v>
      </c>
      <c r="F57" s="139">
        <v>1</v>
      </c>
      <c r="G57" s="139">
        <v>1</v>
      </c>
      <c r="H57" s="139">
        <v>0</v>
      </c>
      <c r="I57" s="139">
        <v>1</v>
      </c>
      <c r="J57" s="139">
        <v>1</v>
      </c>
      <c r="K57" s="139">
        <v>1</v>
      </c>
      <c r="L57" s="139">
        <v>0</v>
      </c>
      <c r="M57" s="139">
        <v>1</v>
      </c>
      <c r="N57" s="139">
        <v>1</v>
      </c>
      <c r="O57" s="139">
        <v>1</v>
      </c>
      <c r="P57" s="139">
        <v>0</v>
      </c>
      <c r="Q57" s="139">
        <v>1</v>
      </c>
      <c r="R57" s="139">
        <v>0</v>
      </c>
      <c r="S57" s="139">
        <v>1</v>
      </c>
      <c r="T57" s="139">
        <v>1</v>
      </c>
      <c r="U57" s="139">
        <v>1</v>
      </c>
      <c r="V57" s="139">
        <v>-1</v>
      </c>
      <c r="W57" s="139">
        <v>0</v>
      </c>
      <c r="X57" s="139">
        <v>1</v>
      </c>
      <c r="Y57" s="139">
        <v>1</v>
      </c>
      <c r="Z57" s="139">
        <v>0</v>
      </c>
      <c r="AA57" s="139">
        <v>0</v>
      </c>
      <c r="AB57" s="139">
        <v>1</v>
      </c>
      <c r="AC57" s="139">
        <v>1</v>
      </c>
      <c r="AD57" s="139">
        <v>1</v>
      </c>
      <c r="AE57" s="139">
        <v>1</v>
      </c>
      <c r="AF57" s="139">
        <v>0</v>
      </c>
      <c r="AG57" s="139">
        <v>-1</v>
      </c>
      <c r="AH57" s="139">
        <v>1</v>
      </c>
      <c r="AI57" s="139">
        <v>0</v>
      </c>
      <c r="AJ57" s="139">
        <v>1</v>
      </c>
      <c r="AK57" s="139">
        <v>0</v>
      </c>
      <c r="AL57" s="139">
        <v>1</v>
      </c>
      <c r="AM57" s="139">
        <v>0</v>
      </c>
      <c r="AN57" s="139">
        <v>0</v>
      </c>
      <c r="AO57" s="139">
        <v>0</v>
      </c>
      <c r="AP57" s="139">
        <v>1</v>
      </c>
      <c r="AQ57" s="140">
        <v>1</v>
      </c>
      <c r="AR57" s="139">
        <v>1</v>
      </c>
      <c r="AS57" s="139">
        <v>1</v>
      </c>
      <c r="AT57" s="139">
        <v>0</v>
      </c>
      <c r="AU57" s="139">
        <v>1</v>
      </c>
      <c r="AV57" s="139">
        <v>1</v>
      </c>
      <c r="AW57" s="139">
        <v>1</v>
      </c>
      <c r="AX57" s="139">
        <v>1</v>
      </c>
      <c r="AY57" s="139">
        <v>1</v>
      </c>
      <c r="AZ57" s="139">
        <v>0</v>
      </c>
      <c r="BA57" s="139">
        <v>1</v>
      </c>
      <c r="BB57" s="139">
        <v>0</v>
      </c>
      <c r="BC57" s="139">
        <v>1</v>
      </c>
      <c r="BD57" s="139">
        <v>1</v>
      </c>
      <c r="BE57" s="139">
        <v>1</v>
      </c>
      <c r="BF57" s="139">
        <v>1</v>
      </c>
      <c r="BG57" s="139">
        <v>1</v>
      </c>
      <c r="BH57" s="139">
        <v>0</v>
      </c>
      <c r="BI57" s="139">
        <v>1</v>
      </c>
      <c r="BJ57" s="139">
        <v>1</v>
      </c>
      <c r="BK57" s="139">
        <v>1</v>
      </c>
      <c r="BL57" s="139">
        <v>1</v>
      </c>
      <c r="BM57" s="139">
        <v>1</v>
      </c>
      <c r="BN57" s="139">
        <v>0</v>
      </c>
      <c r="BO57" s="139">
        <v>0</v>
      </c>
      <c r="BP57" s="139">
        <v>1</v>
      </c>
      <c r="BQ57" s="139">
        <v>1</v>
      </c>
      <c r="BR57" s="139">
        <v>1</v>
      </c>
      <c r="BS57" s="139">
        <v>1</v>
      </c>
      <c r="BT57" s="139">
        <v>1</v>
      </c>
      <c r="BU57" s="139">
        <v>0</v>
      </c>
      <c r="BV57" s="139">
        <v>0</v>
      </c>
      <c r="BW57" s="139">
        <v>0</v>
      </c>
      <c r="BX57" s="139">
        <v>1</v>
      </c>
      <c r="BY57" s="139">
        <v>0</v>
      </c>
      <c r="BZ57" s="139">
        <v>0</v>
      </c>
      <c r="CA57" s="139">
        <v>0</v>
      </c>
      <c r="CB57" s="139">
        <v>0</v>
      </c>
      <c r="CC57" s="139">
        <v>1</v>
      </c>
      <c r="CD57" s="139">
        <v>1</v>
      </c>
      <c r="CE57" s="140">
        <v>-1</v>
      </c>
      <c r="CF57" s="139">
        <v>1</v>
      </c>
      <c r="CG57" s="139">
        <v>1</v>
      </c>
      <c r="CH57" s="139">
        <v>1</v>
      </c>
      <c r="CI57" s="139">
        <v>1</v>
      </c>
      <c r="CJ57" s="139">
        <v>1</v>
      </c>
      <c r="CK57" s="139">
        <v>0</v>
      </c>
      <c r="CL57" s="139">
        <v>1</v>
      </c>
      <c r="CM57" s="139">
        <v>1</v>
      </c>
      <c r="CN57" s="139">
        <v>1</v>
      </c>
      <c r="CO57" s="139">
        <v>1</v>
      </c>
      <c r="CP57" s="139">
        <v>1</v>
      </c>
      <c r="CQ57" s="139">
        <v>1</v>
      </c>
      <c r="CR57" s="140">
        <v>1</v>
      </c>
      <c r="CS57" s="139">
        <v>1</v>
      </c>
      <c r="CT57" s="139">
        <v>0</v>
      </c>
      <c r="CU57" s="139">
        <v>1</v>
      </c>
      <c r="CV57" s="139">
        <v>1</v>
      </c>
      <c r="CW57" s="139">
        <v>1</v>
      </c>
      <c r="CX57" s="139">
        <v>0</v>
      </c>
      <c r="CY57" s="139">
        <v>0</v>
      </c>
      <c r="CZ57" s="139">
        <v>1</v>
      </c>
      <c r="DA57" s="139">
        <v>0</v>
      </c>
      <c r="DB57" s="139">
        <v>0</v>
      </c>
      <c r="DC57" s="139">
        <v>0</v>
      </c>
      <c r="DD57" s="139">
        <v>0</v>
      </c>
      <c r="DE57" s="139">
        <v>1</v>
      </c>
      <c r="DF57" s="139">
        <v>0</v>
      </c>
      <c r="DG57" s="139">
        <v>0</v>
      </c>
      <c r="DH57" s="139">
        <v>1</v>
      </c>
      <c r="DI57" s="139">
        <v>1</v>
      </c>
      <c r="DJ57" s="139">
        <v>1</v>
      </c>
      <c r="DK57" s="139">
        <v>0</v>
      </c>
      <c r="DL57" s="139">
        <v>1</v>
      </c>
      <c r="DM57" s="139">
        <v>1</v>
      </c>
      <c r="DN57" s="139">
        <v>1</v>
      </c>
      <c r="DO57" s="139">
        <v>1</v>
      </c>
      <c r="DP57" s="139">
        <v>1</v>
      </c>
      <c r="DQ57" s="139">
        <v>0</v>
      </c>
      <c r="DR57" s="139">
        <v>1</v>
      </c>
      <c r="DS57" s="139">
        <v>0</v>
      </c>
      <c r="DT57" s="139">
        <v>1</v>
      </c>
      <c r="DU57" s="139">
        <v>0</v>
      </c>
      <c r="DV57" s="139">
        <v>0</v>
      </c>
      <c r="DW57" s="140">
        <v>0</v>
      </c>
      <c r="DX57" s="139">
        <v>0</v>
      </c>
      <c r="DY57" s="139">
        <v>1</v>
      </c>
      <c r="DZ57" s="139">
        <v>0</v>
      </c>
      <c r="EA57" s="139">
        <v>0</v>
      </c>
      <c r="EB57" s="139">
        <v>0</v>
      </c>
      <c r="EC57" s="139">
        <v>1</v>
      </c>
      <c r="ED57" s="139">
        <v>1</v>
      </c>
      <c r="EE57" s="139">
        <v>0</v>
      </c>
      <c r="EF57" s="139">
        <v>0</v>
      </c>
      <c r="EG57" s="139">
        <v>0</v>
      </c>
      <c r="EH57" s="139">
        <v>0</v>
      </c>
      <c r="EI57" s="139">
        <v>0</v>
      </c>
      <c r="EJ57" s="139">
        <v>0</v>
      </c>
      <c r="EK57" s="139">
        <v>0</v>
      </c>
      <c r="EL57" s="139">
        <v>0</v>
      </c>
      <c r="EM57" s="140">
        <v>0</v>
      </c>
      <c r="EN57" s="139">
        <v>12</v>
      </c>
      <c r="EO57" s="139">
        <v>16</v>
      </c>
      <c r="EP57" s="139">
        <v>7</v>
      </c>
      <c r="EQ57" s="139">
        <v>10</v>
      </c>
      <c r="ER57" s="139">
        <v>2</v>
      </c>
      <c r="ES57" s="140">
        <v>47</v>
      </c>
      <c r="ET57" s="139">
        <v>54.545455932617188</v>
      </c>
      <c r="EU57" s="139">
        <v>61.538459777832031</v>
      </c>
      <c r="EV57" s="139">
        <v>87.5</v>
      </c>
      <c r="EW57" s="139">
        <v>71.428573608398438</v>
      </c>
      <c r="EX57" s="139">
        <v>25</v>
      </c>
      <c r="EY57" s="140">
        <v>60.25640869140625</v>
      </c>
    </row>
    <row r="58" spans="1:155" x14ac:dyDescent="0.2">
      <c r="A58" s="137" t="s">
        <v>58</v>
      </c>
      <c r="B58" s="138" t="s">
        <v>115</v>
      </c>
      <c r="C58" s="139">
        <v>0</v>
      </c>
      <c r="D58" s="139">
        <v>0</v>
      </c>
      <c r="E58" s="139">
        <v>0</v>
      </c>
      <c r="F58" s="139">
        <v>1</v>
      </c>
      <c r="G58" s="139">
        <v>1</v>
      </c>
      <c r="H58" s="139">
        <v>0</v>
      </c>
      <c r="I58" s="139">
        <v>0</v>
      </c>
      <c r="J58" s="139">
        <v>0</v>
      </c>
      <c r="K58" s="139">
        <v>1</v>
      </c>
      <c r="L58" s="139">
        <v>0</v>
      </c>
      <c r="M58" s="139">
        <v>1</v>
      </c>
      <c r="N58" s="139">
        <v>1</v>
      </c>
      <c r="O58" s="139">
        <v>1</v>
      </c>
      <c r="P58" s="139">
        <v>0</v>
      </c>
      <c r="Q58" s="139">
        <v>1</v>
      </c>
      <c r="R58" s="139">
        <v>0</v>
      </c>
      <c r="S58" s="139">
        <v>1</v>
      </c>
      <c r="T58" s="139">
        <v>1</v>
      </c>
      <c r="U58" s="139">
        <v>1</v>
      </c>
      <c r="V58" s="139">
        <v>-1</v>
      </c>
      <c r="W58" s="139">
        <v>0</v>
      </c>
      <c r="X58" s="139">
        <v>1</v>
      </c>
      <c r="Y58" s="139">
        <v>0</v>
      </c>
      <c r="Z58" s="139">
        <v>1</v>
      </c>
      <c r="AA58" s="139">
        <v>0</v>
      </c>
      <c r="AB58" s="139">
        <v>1</v>
      </c>
      <c r="AC58" s="139">
        <v>1</v>
      </c>
      <c r="AD58" s="139">
        <v>1</v>
      </c>
      <c r="AE58" s="139">
        <v>1</v>
      </c>
      <c r="AF58" s="139">
        <v>0</v>
      </c>
      <c r="AG58" s="139">
        <v>-1</v>
      </c>
      <c r="AH58" s="139">
        <v>0</v>
      </c>
      <c r="AI58" s="139">
        <v>0</v>
      </c>
      <c r="AJ58" s="139">
        <v>1</v>
      </c>
      <c r="AK58" s="139">
        <v>1</v>
      </c>
      <c r="AL58" s="139">
        <v>0</v>
      </c>
      <c r="AM58" s="139">
        <v>0</v>
      </c>
      <c r="AN58" s="139">
        <v>0</v>
      </c>
      <c r="AO58" s="139">
        <v>0</v>
      </c>
      <c r="AP58" s="139">
        <v>0</v>
      </c>
      <c r="AQ58" s="140">
        <v>0</v>
      </c>
      <c r="AR58" s="139">
        <v>1</v>
      </c>
      <c r="AS58" s="139">
        <v>1</v>
      </c>
      <c r="AT58" s="139">
        <v>1</v>
      </c>
      <c r="AU58" s="139">
        <v>1</v>
      </c>
      <c r="AV58" s="139">
        <v>1</v>
      </c>
      <c r="AW58" s="139">
        <v>1</v>
      </c>
      <c r="AX58" s="139">
        <v>1</v>
      </c>
      <c r="AY58" s="139">
        <v>1</v>
      </c>
      <c r="AZ58" s="139">
        <v>1</v>
      </c>
      <c r="BA58" s="139">
        <v>1</v>
      </c>
      <c r="BB58" s="139">
        <v>0</v>
      </c>
      <c r="BC58" s="139">
        <v>1</v>
      </c>
      <c r="BD58" s="139">
        <v>1</v>
      </c>
      <c r="BE58" s="139">
        <v>1</v>
      </c>
      <c r="BF58" s="139">
        <v>1</v>
      </c>
      <c r="BG58" s="139">
        <v>1</v>
      </c>
      <c r="BH58" s="139">
        <v>0</v>
      </c>
      <c r="BI58" s="139">
        <v>1</v>
      </c>
      <c r="BJ58" s="139">
        <v>1</v>
      </c>
      <c r="BK58" s="139">
        <v>1</v>
      </c>
      <c r="BL58" s="139">
        <v>0</v>
      </c>
      <c r="BM58" s="139">
        <v>1</v>
      </c>
      <c r="BN58" s="139">
        <v>0</v>
      </c>
      <c r="BO58" s="139">
        <v>-1</v>
      </c>
      <c r="BP58" s="139">
        <v>1</v>
      </c>
      <c r="BQ58" s="139">
        <v>1</v>
      </c>
      <c r="BR58" s="139">
        <v>1</v>
      </c>
      <c r="BS58" s="139">
        <v>1</v>
      </c>
      <c r="BT58" s="139">
        <v>1</v>
      </c>
      <c r="BU58" s="139">
        <v>1</v>
      </c>
      <c r="BV58" s="139">
        <v>0</v>
      </c>
      <c r="BW58" s="139">
        <v>1</v>
      </c>
      <c r="BX58" s="139">
        <v>1</v>
      </c>
      <c r="BY58" s="139">
        <v>1</v>
      </c>
      <c r="BZ58" s="139">
        <v>1</v>
      </c>
      <c r="CA58" s="139">
        <v>0</v>
      </c>
      <c r="CB58" s="139">
        <v>1</v>
      </c>
      <c r="CC58" s="139">
        <v>1</v>
      </c>
      <c r="CD58" s="139">
        <v>1</v>
      </c>
      <c r="CE58" s="140">
        <v>0</v>
      </c>
      <c r="CF58" s="139">
        <v>1</v>
      </c>
      <c r="CG58" s="139">
        <v>0</v>
      </c>
      <c r="CH58" s="139">
        <v>0</v>
      </c>
      <c r="CI58" s="139">
        <v>1</v>
      </c>
      <c r="CJ58" s="139">
        <v>1</v>
      </c>
      <c r="CK58" s="139">
        <v>0</v>
      </c>
      <c r="CL58" s="139">
        <v>1</v>
      </c>
      <c r="CM58" s="139">
        <v>1</v>
      </c>
      <c r="CN58" s="139">
        <v>1</v>
      </c>
      <c r="CO58" s="139">
        <v>1</v>
      </c>
      <c r="CP58" s="139">
        <v>1</v>
      </c>
      <c r="CQ58" s="139">
        <v>1</v>
      </c>
      <c r="CR58" s="140">
        <v>1</v>
      </c>
      <c r="CS58" s="139">
        <v>1</v>
      </c>
      <c r="CT58" s="139">
        <v>1</v>
      </c>
      <c r="CU58" s="139">
        <v>1</v>
      </c>
      <c r="CV58" s="139">
        <v>0</v>
      </c>
      <c r="CW58" s="139">
        <v>1</v>
      </c>
      <c r="CX58" s="139">
        <v>0</v>
      </c>
      <c r="CY58" s="139">
        <v>1</v>
      </c>
      <c r="CZ58" s="139">
        <v>1</v>
      </c>
      <c r="DA58" s="139">
        <v>0</v>
      </c>
      <c r="DB58" s="139">
        <v>0</v>
      </c>
      <c r="DC58" s="139">
        <v>0</v>
      </c>
      <c r="DD58" s="139">
        <v>0</v>
      </c>
      <c r="DE58" s="139">
        <v>0</v>
      </c>
      <c r="DF58" s="139">
        <v>0</v>
      </c>
      <c r="DG58" s="139">
        <v>0</v>
      </c>
      <c r="DH58" s="139">
        <v>1</v>
      </c>
      <c r="DI58" s="139">
        <v>1</v>
      </c>
      <c r="DJ58" s="139">
        <v>1</v>
      </c>
      <c r="DK58" s="139">
        <v>0</v>
      </c>
      <c r="DL58" s="139">
        <v>1</v>
      </c>
      <c r="DM58" s="139">
        <v>0</v>
      </c>
      <c r="DN58" s="139">
        <v>0</v>
      </c>
      <c r="DO58" s="139">
        <v>1</v>
      </c>
      <c r="DP58" s="139">
        <v>1</v>
      </c>
      <c r="DQ58" s="139">
        <v>0</v>
      </c>
      <c r="DR58" s="139">
        <v>1</v>
      </c>
      <c r="DS58" s="139">
        <v>0</v>
      </c>
      <c r="DT58" s="139">
        <v>0</v>
      </c>
      <c r="DU58" s="139">
        <v>0</v>
      </c>
      <c r="DV58" s="139">
        <v>0</v>
      </c>
      <c r="DW58" s="140">
        <v>0</v>
      </c>
      <c r="DX58" s="139">
        <v>0</v>
      </c>
      <c r="DY58" s="139">
        <v>1</v>
      </c>
      <c r="DZ58" s="139">
        <v>0</v>
      </c>
      <c r="EA58" s="139">
        <v>0</v>
      </c>
      <c r="EB58" s="139">
        <v>0</v>
      </c>
      <c r="EC58" s="139">
        <v>1</v>
      </c>
      <c r="ED58" s="139">
        <v>1</v>
      </c>
      <c r="EE58" s="139">
        <v>0</v>
      </c>
      <c r="EF58" s="139">
        <v>0</v>
      </c>
      <c r="EG58" s="139">
        <v>1</v>
      </c>
      <c r="EH58" s="139">
        <v>1</v>
      </c>
      <c r="EI58" s="139">
        <v>0</v>
      </c>
      <c r="EJ58" s="139">
        <v>0</v>
      </c>
      <c r="EK58" s="139">
        <v>0</v>
      </c>
      <c r="EL58" s="139">
        <v>0</v>
      </c>
      <c r="EM58" s="140">
        <v>0</v>
      </c>
      <c r="EN58" s="139">
        <v>9</v>
      </c>
      <c r="EO58" s="139">
        <v>21</v>
      </c>
      <c r="EP58" s="139">
        <v>7</v>
      </c>
      <c r="EQ58" s="139">
        <v>8</v>
      </c>
      <c r="ER58" s="139">
        <v>3</v>
      </c>
      <c r="ES58" s="140">
        <v>48</v>
      </c>
      <c r="ET58" s="139">
        <v>40.909091949462891</v>
      </c>
      <c r="EU58" s="139">
        <v>80.769233703613281</v>
      </c>
      <c r="EV58" s="139">
        <v>87.5</v>
      </c>
      <c r="EW58" s="139">
        <v>57.142856597900391</v>
      </c>
      <c r="EX58" s="139">
        <v>37.5</v>
      </c>
      <c r="EY58" s="140">
        <v>61.538459777832031</v>
      </c>
    </row>
    <row r="59" spans="1:155" x14ac:dyDescent="0.2">
      <c r="A59" s="137" t="s">
        <v>60</v>
      </c>
      <c r="B59" s="138" t="s">
        <v>116</v>
      </c>
      <c r="C59" s="139">
        <v>0</v>
      </c>
      <c r="D59" s="139">
        <v>0</v>
      </c>
      <c r="E59" s="139">
        <v>0</v>
      </c>
      <c r="F59" s="139">
        <v>0</v>
      </c>
      <c r="G59" s="139">
        <v>0</v>
      </c>
      <c r="H59" s="139">
        <v>0</v>
      </c>
      <c r="I59" s="139">
        <v>0</v>
      </c>
      <c r="J59" s="139">
        <v>0</v>
      </c>
      <c r="K59" s="139">
        <v>1</v>
      </c>
      <c r="L59" s="139">
        <v>0</v>
      </c>
      <c r="M59" s="139">
        <v>1</v>
      </c>
      <c r="N59" s="139">
        <v>1</v>
      </c>
      <c r="O59" s="139">
        <v>0</v>
      </c>
      <c r="P59" s="139">
        <v>0</v>
      </c>
      <c r="Q59" s="139">
        <v>1</v>
      </c>
      <c r="R59" s="139">
        <v>-1</v>
      </c>
      <c r="S59" s="139">
        <v>0</v>
      </c>
      <c r="T59" s="139">
        <v>1</v>
      </c>
      <c r="U59" s="139">
        <v>1</v>
      </c>
      <c r="V59" s="139">
        <v>-1</v>
      </c>
      <c r="W59" s="139">
        <v>-1</v>
      </c>
      <c r="X59" s="139">
        <v>0</v>
      </c>
      <c r="Y59" s="139">
        <v>0</v>
      </c>
      <c r="Z59" s="139">
        <v>0</v>
      </c>
      <c r="AA59" s="139">
        <v>0</v>
      </c>
      <c r="AB59" s="139">
        <v>0</v>
      </c>
      <c r="AC59" s="139">
        <v>1</v>
      </c>
      <c r="AD59" s="139">
        <v>0</v>
      </c>
      <c r="AE59" s="139">
        <v>0</v>
      </c>
      <c r="AF59" s="139">
        <v>0</v>
      </c>
      <c r="AG59" s="139">
        <v>0</v>
      </c>
      <c r="AH59" s="139">
        <v>1</v>
      </c>
      <c r="AI59" s="139">
        <v>0</v>
      </c>
      <c r="AJ59" s="139">
        <v>1</v>
      </c>
      <c r="AK59" s="139">
        <v>0</v>
      </c>
      <c r="AL59" s="139">
        <v>0</v>
      </c>
      <c r="AM59" s="139">
        <v>0</v>
      </c>
      <c r="AN59" s="139">
        <v>0</v>
      </c>
      <c r="AO59" s="139">
        <v>0</v>
      </c>
      <c r="AP59" s="139">
        <v>0</v>
      </c>
      <c r="AQ59" s="140">
        <v>0</v>
      </c>
      <c r="AR59" s="139">
        <v>0</v>
      </c>
      <c r="AS59" s="139">
        <v>0</v>
      </c>
      <c r="AT59" s="139">
        <v>0</v>
      </c>
      <c r="AU59" s="139">
        <v>1</v>
      </c>
      <c r="AV59" s="139">
        <v>0</v>
      </c>
      <c r="AW59" s="139">
        <v>1</v>
      </c>
      <c r="AX59" s="139">
        <v>0</v>
      </c>
      <c r="AY59" s="139">
        <v>1</v>
      </c>
      <c r="AZ59" s="139">
        <v>1</v>
      </c>
      <c r="BA59" s="139">
        <v>0</v>
      </c>
      <c r="BB59" s="139">
        <v>0</v>
      </c>
      <c r="BC59" s="139">
        <v>1</v>
      </c>
      <c r="BD59" s="139">
        <v>1</v>
      </c>
      <c r="BE59" s="139">
        <v>1</v>
      </c>
      <c r="BF59" s="139">
        <v>0</v>
      </c>
      <c r="BG59" s="139">
        <v>0</v>
      </c>
      <c r="BH59" s="139">
        <v>0</v>
      </c>
      <c r="BI59" s="139">
        <v>1</v>
      </c>
      <c r="BJ59" s="139">
        <v>1</v>
      </c>
      <c r="BK59" s="139">
        <v>1</v>
      </c>
      <c r="BL59" s="139">
        <v>0</v>
      </c>
      <c r="BM59" s="139">
        <v>0</v>
      </c>
      <c r="BN59" s="139">
        <v>0</v>
      </c>
      <c r="BO59" s="139">
        <v>0</v>
      </c>
      <c r="BP59" s="139">
        <v>0</v>
      </c>
      <c r="BQ59" s="139">
        <v>0</v>
      </c>
      <c r="BR59" s="139">
        <v>0</v>
      </c>
      <c r="BS59" s="139">
        <v>1</v>
      </c>
      <c r="BT59" s="139">
        <v>1</v>
      </c>
      <c r="BU59" s="139">
        <v>0</v>
      </c>
      <c r="BV59" s="139">
        <v>0</v>
      </c>
      <c r="BW59" s="139">
        <v>0</v>
      </c>
      <c r="BX59" s="139">
        <v>0</v>
      </c>
      <c r="BY59" s="139">
        <v>0</v>
      </c>
      <c r="BZ59" s="139">
        <v>0</v>
      </c>
      <c r="CA59" s="139">
        <v>0</v>
      </c>
      <c r="CB59" s="139">
        <v>1</v>
      </c>
      <c r="CC59" s="139">
        <v>0</v>
      </c>
      <c r="CD59" s="139">
        <v>0</v>
      </c>
      <c r="CE59" s="140">
        <v>0</v>
      </c>
      <c r="CF59" s="139">
        <v>0</v>
      </c>
      <c r="CG59" s="139">
        <v>0</v>
      </c>
      <c r="CH59" s="139">
        <v>0</v>
      </c>
      <c r="CI59" s="139">
        <v>0</v>
      </c>
      <c r="CJ59" s="139">
        <v>0</v>
      </c>
      <c r="CK59" s="139">
        <v>0</v>
      </c>
      <c r="CL59" s="139">
        <v>0</v>
      </c>
      <c r="CM59" s="139">
        <v>0</v>
      </c>
      <c r="CN59" s="139">
        <v>1</v>
      </c>
      <c r="CO59" s="139">
        <v>1</v>
      </c>
      <c r="CP59" s="139">
        <v>0</v>
      </c>
      <c r="CQ59" s="139">
        <v>1</v>
      </c>
      <c r="CR59" s="140">
        <v>0</v>
      </c>
      <c r="CS59" s="139">
        <v>0</v>
      </c>
      <c r="CT59" s="139">
        <v>0</v>
      </c>
      <c r="CU59" s="139">
        <v>0</v>
      </c>
      <c r="CV59" s="139">
        <v>0</v>
      </c>
      <c r="CW59" s="139">
        <v>0</v>
      </c>
      <c r="CX59" s="139">
        <v>0</v>
      </c>
      <c r="CY59" s="139">
        <v>1</v>
      </c>
      <c r="CZ59" s="139">
        <v>1</v>
      </c>
      <c r="DA59" s="139">
        <v>0</v>
      </c>
      <c r="DB59" s="139">
        <v>0</v>
      </c>
      <c r="DC59" s="139">
        <v>0</v>
      </c>
      <c r="DD59" s="139">
        <v>0</v>
      </c>
      <c r="DE59" s="139">
        <v>0</v>
      </c>
      <c r="DF59" s="139">
        <v>0</v>
      </c>
      <c r="DG59" s="139">
        <v>0</v>
      </c>
      <c r="DH59" s="139">
        <v>0</v>
      </c>
      <c r="DI59" s="139">
        <v>0</v>
      </c>
      <c r="DJ59" s="139">
        <v>0</v>
      </c>
      <c r="DK59" s="139">
        <v>0</v>
      </c>
      <c r="DL59" s="139">
        <v>0</v>
      </c>
      <c r="DM59" s="139">
        <v>0</v>
      </c>
      <c r="DN59" s="139">
        <v>0</v>
      </c>
      <c r="DO59" s="139">
        <v>1</v>
      </c>
      <c r="DP59" s="139">
        <v>0</v>
      </c>
      <c r="DQ59" s="139">
        <v>0</v>
      </c>
      <c r="DR59" s="139">
        <v>1</v>
      </c>
      <c r="DS59" s="139">
        <v>-1</v>
      </c>
      <c r="DT59" s="139">
        <v>0</v>
      </c>
      <c r="DU59" s="139">
        <v>1</v>
      </c>
      <c r="DV59" s="139">
        <v>0</v>
      </c>
      <c r="DW59" s="140">
        <v>0</v>
      </c>
      <c r="DX59" s="139">
        <v>0</v>
      </c>
      <c r="DY59" s="139">
        <v>0</v>
      </c>
      <c r="DZ59" s="139">
        <v>0</v>
      </c>
      <c r="EA59" s="139">
        <v>0</v>
      </c>
      <c r="EB59" s="139">
        <v>0</v>
      </c>
      <c r="EC59" s="139">
        <v>0</v>
      </c>
      <c r="ED59" s="139">
        <v>0</v>
      </c>
      <c r="EE59" s="139">
        <v>0</v>
      </c>
      <c r="EF59" s="139">
        <v>0</v>
      </c>
      <c r="EG59" s="139">
        <v>0</v>
      </c>
      <c r="EH59" s="139">
        <v>0</v>
      </c>
      <c r="EI59" s="139">
        <v>0</v>
      </c>
      <c r="EJ59" s="139">
        <v>0</v>
      </c>
      <c r="EK59" s="139">
        <v>0</v>
      </c>
      <c r="EL59" s="139">
        <v>0</v>
      </c>
      <c r="EM59" s="140">
        <v>0</v>
      </c>
      <c r="EN59" s="139">
        <v>6</v>
      </c>
      <c r="EO59" s="139">
        <v>8</v>
      </c>
      <c r="EP59" s="139">
        <v>2</v>
      </c>
      <c r="EQ59" s="139">
        <v>3</v>
      </c>
      <c r="ER59" s="139">
        <v>0</v>
      </c>
      <c r="ES59" s="140">
        <v>19</v>
      </c>
      <c r="ET59" s="139">
        <v>27.272727966308594</v>
      </c>
      <c r="EU59" s="139">
        <v>30.769229888916016</v>
      </c>
      <c r="EV59" s="139">
        <v>25</v>
      </c>
      <c r="EW59" s="139">
        <v>21.428571701049805</v>
      </c>
      <c r="EX59" s="139">
        <v>0</v>
      </c>
      <c r="EY59" s="140">
        <v>24.358974456787109</v>
      </c>
    </row>
    <row r="60" spans="1:155" x14ac:dyDescent="0.2">
      <c r="A60" s="137" t="s">
        <v>60</v>
      </c>
      <c r="B60" s="138" t="s">
        <v>117</v>
      </c>
      <c r="C60" s="139">
        <v>0</v>
      </c>
      <c r="D60" s="139">
        <v>0</v>
      </c>
      <c r="E60" s="139">
        <v>0</v>
      </c>
      <c r="F60" s="139">
        <v>0</v>
      </c>
      <c r="G60" s="139">
        <v>0</v>
      </c>
      <c r="H60" s="139">
        <v>0</v>
      </c>
      <c r="I60" s="139">
        <v>0</v>
      </c>
      <c r="J60" s="139">
        <v>0</v>
      </c>
      <c r="K60" s="139">
        <v>1</v>
      </c>
      <c r="L60" s="139">
        <v>0</v>
      </c>
      <c r="M60" s="139">
        <v>1</v>
      </c>
      <c r="N60" s="139">
        <v>1</v>
      </c>
      <c r="O60" s="139">
        <v>0</v>
      </c>
      <c r="P60" s="139">
        <v>0</v>
      </c>
      <c r="Q60" s="139">
        <v>1</v>
      </c>
      <c r="R60" s="139">
        <v>0</v>
      </c>
      <c r="S60" s="139">
        <v>0</v>
      </c>
      <c r="T60" s="139">
        <v>1</v>
      </c>
      <c r="U60" s="139">
        <v>0</v>
      </c>
      <c r="V60" s="139">
        <v>0</v>
      </c>
      <c r="W60" s="139">
        <v>0</v>
      </c>
      <c r="X60" s="139">
        <v>0</v>
      </c>
      <c r="Y60" s="139">
        <v>0</v>
      </c>
      <c r="Z60" s="139">
        <v>0</v>
      </c>
      <c r="AA60" s="139">
        <v>0</v>
      </c>
      <c r="AB60" s="139">
        <v>0</v>
      </c>
      <c r="AC60" s="139">
        <v>0</v>
      </c>
      <c r="AD60" s="139">
        <v>0</v>
      </c>
      <c r="AE60" s="139">
        <v>0</v>
      </c>
      <c r="AF60" s="139">
        <v>0</v>
      </c>
      <c r="AG60" s="139">
        <v>0</v>
      </c>
      <c r="AH60" s="139">
        <v>1</v>
      </c>
      <c r="AI60" s="139">
        <v>0</v>
      </c>
      <c r="AJ60" s="139">
        <v>0</v>
      </c>
      <c r="AK60" s="139">
        <v>0</v>
      </c>
      <c r="AL60" s="139">
        <v>0</v>
      </c>
      <c r="AM60" s="139">
        <v>0</v>
      </c>
      <c r="AN60" s="139">
        <v>0</v>
      </c>
      <c r="AO60" s="139">
        <v>0</v>
      </c>
      <c r="AP60" s="139">
        <v>1</v>
      </c>
      <c r="AQ60" s="140">
        <v>0</v>
      </c>
      <c r="AR60" s="139">
        <v>0</v>
      </c>
      <c r="AS60" s="139">
        <v>0</v>
      </c>
      <c r="AT60" s="139">
        <v>1</v>
      </c>
      <c r="AU60" s="139">
        <v>1</v>
      </c>
      <c r="AV60" s="139">
        <v>1</v>
      </c>
      <c r="AW60" s="139">
        <v>1</v>
      </c>
      <c r="AX60" s="139">
        <v>0</v>
      </c>
      <c r="AY60" s="139">
        <v>1</v>
      </c>
      <c r="AZ60" s="139">
        <v>0</v>
      </c>
      <c r="BA60" s="139">
        <v>0</v>
      </c>
      <c r="BB60" s="139">
        <v>0</v>
      </c>
      <c r="BC60" s="139">
        <v>1</v>
      </c>
      <c r="BD60" s="139">
        <v>1</v>
      </c>
      <c r="BE60" s="139">
        <v>1</v>
      </c>
      <c r="BF60" s="139">
        <v>0</v>
      </c>
      <c r="BG60" s="139">
        <v>1</v>
      </c>
      <c r="BH60" s="139">
        <v>1</v>
      </c>
      <c r="BI60" s="139">
        <v>1</v>
      </c>
      <c r="BJ60" s="139">
        <v>1</v>
      </c>
      <c r="BK60" s="139">
        <v>0</v>
      </c>
      <c r="BL60" s="139">
        <v>0</v>
      </c>
      <c r="BM60" s="139">
        <v>0</v>
      </c>
      <c r="BN60" s="139">
        <v>1</v>
      </c>
      <c r="BO60" s="139">
        <v>0</v>
      </c>
      <c r="BP60" s="139">
        <v>1</v>
      </c>
      <c r="BQ60" s="139">
        <v>0</v>
      </c>
      <c r="BR60" s="139">
        <v>1</v>
      </c>
      <c r="BS60" s="139">
        <v>1</v>
      </c>
      <c r="BT60" s="139">
        <v>1</v>
      </c>
      <c r="BU60" s="139">
        <v>0</v>
      </c>
      <c r="BV60" s="139">
        <v>0</v>
      </c>
      <c r="BW60" s="139">
        <v>0</v>
      </c>
      <c r="BX60" s="139">
        <v>1</v>
      </c>
      <c r="BY60" s="139">
        <v>1</v>
      </c>
      <c r="BZ60" s="139">
        <v>1</v>
      </c>
      <c r="CA60" s="139">
        <v>-1</v>
      </c>
      <c r="CB60" s="139">
        <v>1</v>
      </c>
      <c r="CC60" s="139">
        <v>1</v>
      </c>
      <c r="CD60" s="139">
        <v>0</v>
      </c>
      <c r="CE60" s="140">
        <v>0</v>
      </c>
      <c r="CF60" s="139">
        <v>1</v>
      </c>
      <c r="CG60" s="139">
        <v>0</v>
      </c>
      <c r="CH60" s="139">
        <v>1</v>
      </c>
      <c r="CI60" s="139">
        <v>1</v>
      </c>
      <c r="CJ60" s="139">
        <v>1</v>
      </c>
      <c r="CK60" s="139">
        <v>1</v>
      </c>
      <c r="CL60" s="139">
        <v>0</v>
      </c>
      <c r="CM60" s="139">
        <v>0</v>
      </c>
      <c r="CN60" s="139">
        <v>1</v>
      </c>
      <c r="CO60" s="139">
        <v>1</v>
      </c>
      <c r="CP60" s="139">
        <v>0</v>
      </c>
      <c r="CQ60" s="139">
        <v>0</v>
      </c>
      <c r="CR60" s="140">
        <v>0</v>
      </c>
      <c r="CS60" s="139">
        <v>0</v>
      </c>
      <c r="CT60" s="139">
        <v>0</v>
      </c>
      <c r="CU60" s="139">
        <v>1</v>
      </c>
      <c r="CV60" s="139">
        <v>0</v>
      </c>
      <c r="CW60" s="139">
        <v>0</v>
      </c>
      <c r="CX60" s="139">
        <v>0</v>
      </c>
      <c r="CY60" s="139">
        <v>0</v>
      </c>
      <c r="CZ60" s="139">
        <v>1</v>
      </c>
      <c r="DA60" s="139">
        <v>-1</v>
      </c>
      <c r="DB60" s="139">
        <v>0</v>
      </c>
      <c r="DC60" s="139">
        <v>0</v>
      </c>
      <c r="DD60" s="139">
        <v>0</v>
      </c>
      <c r="DE60" s="139">
        <v>0</v>
      </c>
      <c r="DF60" s="139">
        <v>0</v>
      </c>
      <c r="DG60" s="139">
        <v>0</v>
      </c>
      <c r="DH60" s="139">
        <v>1</v>
      </c>
      <c r="DI60" s="139">
        <v>0</v>
      </c>
      <c r="DJ60" s="139">
        <v>0</v>
      </c>
      <c r="DK60" s="139">
        <v>0</v>
      </c>
      <c r="DL60" s="139">
        <v>0</v>
      </c>
      <c r="DM60" s="139">
        <v>1</v>
      </c>
      <c r="DN60" s="139">
        <v>0</v>
      </c>
      <c r="DO60" s="139">
        <v>1</v>
      </c>
      <c r="DP60" s="139">
        <v>0</v>
      </c>
      <c r="DQ60" s="139">
        <v>-1</v>
      </c>
      <c r="DR60" s="139">
        <v>1</v>
      </c>
      <c r="DS60" s="139">
        <v>-1</v>
      </c>
      <c r="DT60" s="139">
        <v>1</v>
      </c>
      <c r="DU60" s="139">
        <v>1</v>
      </c>
      <c r="DV60" s="139">
        <v>0</v>
      </c>
      <c r="DW60" s="140">
        <v>0</v>
      </c>
      <c r="DX60" s="139">
        <v>0</v>
      </c>
      <c r="DY60" s="139">
        <v>0</v>
      </c>
      <c r="DZ60" s="139">
        <v>0</v>
      </c>
      <c r="EA60" s="139">
        <v>0</v>
      </c>
      <c r="EB60" s="139">
        <v>0</v>
      </c>
      <c r="EC60" s="139">
        <v>0</v>
      </c>
      <c r="ED60" s="139">
        <v>0</v>
      </c>
      <c r="EE60" s="139">
        <v>0</v>
      </c>
      <c r="EF60" s="139">
        <v>0</v>
      </c>
      <c r="EG60" s="139">
        <v>0</v>
      </c>
      <c r="EH60" s="139">
        <v>0</v>
      </c>
      <c r="EI60" s="139">
        <v>0</v>
      </c>
      <c r="EJ60" s="139">
        <v>0</v>
      </c>
      <c r="EK60" s="139">
        <v>0</v>
      </c>
      <c r="EL60" s="139">
        <v>0</v>
      </c>
      <c r="EM60" s="140">
        <v>0</v>
      </c>
      <c r="EN60" s="139">
        <v>5</v>
      </c>
      <c r="EO60" s="139">
        <v>15</v>
      </c>
      <c r="EP60" s="139">
        <v>2</v>
      </c>
      <c r="EQ60" s="139">
        <v>6</v>
      </c>
      <c r="ER60" s="139">
        <v>0</v>
      </c>
      <c r="ES60" s="140">
        <v>28</v>
      </c>
      <c r="ET60" s="139">
        <v>22.727272033691406</v>
      </c>
      <c r="EU60" s="139">
        <v>57.692306518554688</v>
      </c>
      <c r="EV60" s="139">
        <v>25</v>
      </c>
      <c r="EW60" s="139">
        <v>42.857143402099609</v>
      </c>
      <c r="EX60" s="139">
        <v>0</v>
      </c>
      <c r="EY60" s="140">
        <v>35.897434234619141</v>
      </c>
    </row>
    <row r="61" spans="1:155" x14ac:dyDescent="0.2">
      <c r="A61" s="137" t="s">
        <v>58</v>
      </c>
      <c r="B61" s="138" t="s">
        <v>118</v>
      </c>
      <c r="C61" s="139">
        <v>1</v>
      </c>
      <c r="D61" s="139">
        <v>0</v>
      </c>
      <c r="E61" s="139">
        <v>1</v>
      </c>
      <c r="F61" s="139">
        <v>1</v>
      </c>
      <c r="G61" s="139">
        <v>1</v>
      </c>
      <c r="H61" s="139">
        <v>1</v>
      </c>
      <c r="I61" s="139">
        <v>0</v>
      </c>
      <c r="J61" s="139">
        <v>1</v>
      </c>
      <c r="K61" s="139">
        <v>1</v>
      </c>
      <c r="L61" s="139">
        <v>1</v>
      </c>
      <c r="M61" s="139">
        <v>1</v>
      </c>
      <c r="N61" s="139">
        <v>1</v>
      </c>
      <c r="O61" s="139">
        <v>1</v>
      </c>
      <c r="P61" s="139">
        <v>0</v>
      </c>
      <c r="Q61" s="139">
        <v>1</v>
      </c>
      <c r="R61" s="139">
        <v>0</v>
      </c>
      <c r="S61" s="139">
        <v>1</v>
      </c>
      <c r="T61" s="139">
        <v>1</v>
      </c>
      <c r="U61" s="139">
        <v>1</v>
      </c>
      <c r="V61" s="139">
        <v>0</v>
      </c>
      <c r="W61" s="139">
        <v>0</v>
      </c>
      <c r="X61" s="139">
        <v>0</v>
      </c>
      <c r="Y61" s="139">
        <v>0</v>
      </c>
      <c r="Z61" s="139">
        <v>0</v>
      </c>
      <c r="AA61" s="139">
        <v>0</v>
      </c>
      <c r="AB61" s="139">
        <v>1</v>
      </c>
      <c r="AC61" s="139">
        <v>1</v>
      </c>
      <c r="AD61" s="139">
        <v>1</v>
      </c>
      <c r="AE61" s="139">
        <v>1</v>
      </c>
      <c r="AF61" s="139">
        <v>0</v>
      </c>
      <c r="AG61" s="139">
        <v>0</v>
      </c>
      <c r="AH61" s="139">
        <v>0</v>
      </c>
      <c r="AI61" s="139">
        <v>1</v>
      </c>
      <c r="AJ61" s="139">
        <v>1</v>
      </c>
      <c r="AK61" s="139">
        <v>0</v>
      </c>
      <c r="AL61" s="139">
        <v>1</v>
      </c>
      <c r="AM61" s="139">
        <v>0</v>
      </c>
      <c r="AN61" s="139">
        <v>1</v>
      </c>
      <c r="AO61" s="139">
        <v>0</v>
      </c>
      <c r="AP61" s="139">
        <v>1</v>
      </c>
      <c r="AQ61" s="140">
        <v>1</v>
      </c>
      <c r="AR61" s="139">
        <v>0</v>
      </c>
      <c r="AS61" s="139">
        <v>0</v>
      </c>
      <c r="AT61" s="139">
        <v>0</v>
      </c>
      <c r="AU61" s="139">
        <v>1</v>
      </c>
      <c r="AV61" s="139">
        <v>1</v>
      </c>
      <c r="AW61" s="139">
        <v>1</v>
      </c>
      <c r="AX61" s="139">
        <v>0</v>
      </c>
      <c r="AY61" s="139">
        <v>1</v>
      </c>
      <c r="AZ61" s="139">
        <v>0</v>
      </c>
      <c r="BA61" s="139">
        <v>0</v>
      </c>
      <c r="BB61" s="139">
        <v>1</v>
      </c>
      <c r="BC61" s="139">
        <v>1</v>
      </c>
      <c r="BD61" s="139">
        <v>1</v>
      </c>
      <c r="BE61" s="139">
        <v>1</v>
      </c>
      <c r="BF61" s="139">
        <v>0</v>
      </c>
      <c r="BG61" s="139">
        <v>0</v>
      </c>
      <c r="BH61" s="139">
        <v>0</v>
      </c>
      <c r="BI61" s="139">
        <v>1</v>
      </c>
      <c r="BJ61" s="139">
        <v>1</v>
      </c>
      <c r="BK61" s="139">
        <v>1</v>
      </c>
      <c r="BL61" s="139">
        <v>0</v>
      </c>
      <c r="BM61" s="139">
        <v>1</v>
      </c>
      <c r="BN61" s="139">
        <v>1</v>
      </c>
      <c r="BO61" s="139">
        <v>0</v>
      </c>
      <c r="BP61" s="139">
        <v>1</v>
      </c>
      <c r="BQ61" s="139">
        <v>1</v>
      </c>
      <c r="BR61" s="139">
        <v>0</v>
      </c>
      <c r="BS61" s="139">
        <v>1</v>
      </c>
      <c r="BT61" s="139">
        <v>1</v>
      </c>
      <c r="BU61" s="139">
        <v>1</v>
      </c>
      <c r="BV61" s="139">
        <v>0</v>
      </c>
      <c r="BW61" s="139">
        <v>0</v>
      </c>
      <c r="BX61" s="139">
        <v>1</v>
      </c>
      <c r="BY61" s="139">
        <v>1</v>
      </c>
      <c r="BZ61" s="139">
        <v>1</v>
      </c>
      <c r="CA61" s="139">
        <v>0</v>
      </c>
      <c r="CB61" s="139">
        <v>1</v>
      </c>
      <c r="CC61" s="139">
        <v>1</v>
      </c>
      <c r="CD61" s="139">
        <v>1</v>
      </c>
      <c r="CE61" s="140">
        <v>0</v>
      </c>
      <c r="CF61" s="139">
        <v>1</v>
      </c>
      <c r="CG61" s="139">
        <v>0</v>
      </c>
      <c r="CH61" s="139">
        <v>1</v>
      </c>
      <c r="CI61" s="139">
        <v>1</v>
      </c>
      <c r="CJ61" s="139">
        <v>1</v>
      </c>
      <c r="CK61" s="139">
        <v>0</v>
      </c>
      <c r="CL61" s="139">
        <v>0</v>
      </c>
      <c r="CM61" s="139">
        <v>1</v>
      </c>
      <c r="CN61" s="139">
        <v>1</v>
      </c>
      <c r="CO61" s="139">
        <v>1</v>
      </c>
      <c r="CP61" s="139">
        <v>1</v>
      </c>
      <c r="CQ61" s="139">
        <v>1</v>
      </c>
      <c r="CR61" s="140">
        <v>1</v>
      </c>
      <c r="CS61" s="139">
        <v>1</v>
      </c>
      <c r="CT61" s="139">
        <v>0</v>
      </c>
      <c r="CU61" s="139">
        <v>1</v>
      </c>
      <c r="CV61" s="139">
        <v>1</v>
      </c>
      <c r="CW61" s="139">
        <v>1</v>
      </c>
      <c r="CX61" s="139">
        <v>0</v>
      </c>
      <c r="CY61" s="139">
        <v>1</v>
      </c>
      <c r="CZ61" s="139">
        <v>1</v>
      </c>
      <c r="DA61" s="139">
        <v>0</v>
      </c>
      <c r="DB61" s="139">
        <v>0</v>
      </c>
      <c r="DC61" s="139">
        <v>0</v>
      </c>
      <c r="DD61" s="139">
        <v>0</v>
      </c>
      <c r="DE61" s="139">
        <v>0</v>
      </c>
      <c r="DF61" s="139">
        <v>0</v>
      </c>
      <c r="DG61" s="139">
        <v>0</v>
      </c>
      <c r="DH61" s="139">
        <v>1</v>
      </c>
      <c r="DI61" s="139">
        <v>0</v>
      </c>
      <c r="DJ61" s="139">
        <v>1</v>
      </c>
      <c r="DK61" s="139">
        <v>0</v>
      </c>
      <c r="DL61" s="139">
        <v>1</v>
      </c>
      <c r="DM61" s="139">
        <v>1</v>
      </c>
      <c r="DN61" s="139">
        <v>1</v>
      </c>
      <c r="DO61" s="139">
        <v>1</v>
      </c>
      <c r="DP61" s="139">
        <v>1</v>
      </c>
      <c r="DQ61" s="139">
        <v>0</v>
      </c>
      <c r="DR61" s="139">
        <v>1</v>
      </c>
      <c r="DS61" s="139">
        <v>0</v>
      </c>
      <c r="DT61" s="139">
        <v>1</v>
      </c>
      <c r="DU61" s="139">
        <v>1</v>
      </c>
      <c r="DV61" s="139">
        <v>0</v>
      </c>
      <c r="DW61" s="140">
        <v>0</v>
      </c>
      <c r="DX61" s="139">
        <v>0</v>
      </c>
      <c r="DY61" s="139">
        <v>0</v>
      </c>
      <c r="DZ61" s="139">
        <v>0</v>
      </c>
      <c r="EA61" s="139">
        <v>0</v>
      </c>
      <c r="EB61" s="139">
        <v>0</v>
      </c>
      <c r="EC61" s="139">
        <v>0</v>
      </c>
      <c r="ED61" s="139">
        <v>0</v>
      </c>
      <c r="EE61" s="139">
        <v>0</v>
      </c>
      <c r="EF61" s="139">
        <v>0</v>
      </c>
      <c r="EG61" s="139">
        <v>0</v>
      </c>
      <c r="EH61" s="139">
        <v>0</v>
      </c>
      <c r="EI61" s="139">
        <v>0</v>
      </c>
      <c r="EJ61" s="139">
        <v>0</v>
      </c>
      <c r="EK61" s="139">
        <v>0</v>
      </c>
      <c r="EL61" s="139">
        <v>0</v>
      </c>
      <c r="EM61" s="140">
        <v>0</v>
      </c>
      <c r="EN61" s="139">
        <v>15</v>
      </c>
      <c r="EO61" s="139">
        <v>17</v>
      </c>
      <c r="EP61" s="139">
        <v>6</v>
      </c>
      <c r="EQ61" s="139">
        <v>10</v>
      </c>
      <c r="ER61" s="139">
        <v>0</v>
      </c>
      <c r="ES61" s="140">
        <v>48</v>
      </c>
      <c r="ET61" s="139">
        <v>68.181816101074219</v>
      </c>
      <c r="EU61" s="139">
        <v>65.384613037109375</v>
      </c>
      <c r="EV61" s="139">
        <v>75</v>
      </c>
      <c r="EW61" s="139">
        <v>71.428573608398438</v>
      </c>
      <c r="EX61" s="139">
        <v>0</v>
      </c>
      <c r="EY61" s="140">
        <v>61.538459777832031</v>
      </c>
    </row>
    <row r="62" spans="1:155" x14ac:dyDescent="0.2">
      <c r="A62" s="137" t="s">
        <v>58</v>
      </c>
      <c r="B62" s="138" t="s">
        <v>119</v>
      </c>
      <c r="C62" s="139">
        <v>1</v>
      </c>
      <c r="D62" s="139">
        <v>1</v>
      </c>
      <c r="E62" s="139">
        <v>1</v>
      </c>
      <c r="F62" s="139">
        <v>1</v>
      </c>
      <c r="G62" s="139">
        <v>0</v>
      </c>
      <c r="H62" s="139">
        <v>1</v>
      </c>
      <c r="I62" s="139">
        <v>1</v>
      </c>
      <c r="J62" s="139">
        <v>1</v>
      </c>
      <c r="K62" s="139">
        <v>1</v>
      </c>
      <c r="L62" s="139">
        <v>0</v>
      </c>
      <c r="M62" s="139">
        <v>1</v>
      </c>
      <c r="N62" s="139">
        <v>1</v>
      </c>
      <c r="O62" s="139">
        <v>1</v>
      </c>
      <c r="P62" s="139">
        <v>0</v>
      </c>
      <c r="Q62" s="139">
        <v>1</v>
      </c>
      <c r="R62" s="139">
        <v>0</v>
      </c>
      <c r="S62" s="139">
        <v>1</v>
      </c>
      <c r="T62" s="139">
        <v>1</v>
      </c>
      <c r="U62" s="139">
        <v>1</v>
      </c>
      <c r="V62" s="139">
        <v>-1</v>
      </c>
      <c r="W62" s="139">
        <v>0</v>
      </c>
      <c r="X62" s="139">
        <v>1</v>
      </c>
      <c r="Y62" s="139">
        <v>1</v>
      </c>
      <c r="Z62" s="139">
        <v>1</v>
      </c>
      <c r="AA62" s="139">
        <v>0</v>
      </c>
      <c r="AB62" s="139">
        <v>1</v>
      </c>
      <c r="AC62" s="139">
        <v>1</v>
      </c>
      <c r="AD62" s="139">
        <v>0</v>
      </c>
      <c r="AE62" s="139">
        <v>1</v>
      </c>
      <c r="AF62" s="139">
        <v>0</v>
      </c>
      <c r="AG62" s="139">
        <v>0</v>
      </c>
      <c r="AH62" s="139">
        <v>0</v>
      </c>
      <c r="AI62" s="139">
        <v>1</v>
      </c>
      <c r="AJ62" s="139">
        <v>1</v>
      </c>
      <c r="AK62" s="139">
        <v>0</v>
      </c>
      <c r="AL62" s="139">
        <v>0</v>
      </c>
      <c r="AM62" s="139">
        <v>0</v>
      </c>
      <c r="AN62" s="139">
        <v>0</v>
      </c>
      <c r="AO62" s="139">
        <v>0</v>
      </c>
      <c r="AP62" s="139">
        <v>0</v>
      </c>
      <c r="AQ62" s="140">
        <v>0</v>
      </c>
      <c r="AR62" s="139">
        <v>1</v>
      </c>
      <c r="AS62" s="139">
        <v>1</v>
      </c>
      <c r="AT62" s="139">
        <v>0</v>
      </c>
      <c r="AU62" s="139">
        <v>1</v>
      </c>
      <c r="AV62" s="139">
        <v>1</v>
      </c>
      <c r="AW62" s="139">
        <v>1</v>
      </c>
      <c r="AX62" s="139">
        <v>1</v>
      </c>
      <c r="AY62" s="139">
        <v>1</v>
      </c>
      <c r="AZ62" s="139">
        <v>1</v>
      </c>
      <c r="BA62" s="139">
        <v>1</v>
      </c>
      <c r="BB62" s="139">
        <v>1</v>
      </c>
      <c r="BC62" s="139">
        <v>1</v>
      </c>
      <c r="BD62" s="139">
        <v>1</v>
      </c>
      <c r="BE62" s="139">
        <v>1</v>
      </c>
      <c r="BF62" s="139">
        <v>0</v>
      </c>
      <c r="BG62" s="139">
        <v>0</v>
      </c>
      <c r="BH62" s="139">
        <v>0</v>
      </c>
      <c r="BI62" s="139">
        <v>1</v>
      </c>
      <c r="BJ62" s="139">
        <v>1</v>
      </c>
      <c r="BK62" s="139">
        <v>1</v>
      </c>
      <c r="BL62" s="139">
        <v>1</v>
      </c>
      <c r="BM62" s="139">
        <v>1</v>
      </c>
      <c r="BN62" s="139">
        <v>1</v>
      </c>
      <c r="BO62" s="139">
        <v>0</v>
      </c>
      <c r="BP62" s="139">
        <v>1</v>
      </c>
      <c r="BQ62" s="139">
        <v>1</v>
      </c>
      <c r="BR62" s="139">
        <v>1</v>
      </c>
      <c r="BS62" s="139">
        <v>1</v>
      </c>
      <c r="BT62" s="139">
        <v>1</v>
      </c>
      <c r="BU62" s="139">
        <v>1</v>
      </c>
      <c r="BV62" s="139">
        <v>1</v>
      </c>
      <c r="BW62" s="139">
        <v>1</v>
      </c>
      <c r="BX62" s="139">
        <v>1</v>
      </c>
      <c r="BY62" s="139">
        <v>1</v>
      </c>
      <c r="BZ62" s="139">
        <v>1</v>
      </c>
      <c r="CA62" s="139">
        <v>-1</v>
      </c>
      <c r="CB62" s="139">
        <v>1</v>
      </c>
      <c r="CC62" s="139">
        <v>1</v>
      </c>
      <c r="CD62" s="139">
        <v>0</v>
      </c>
      <c r="CE62" s="140">
        <v>-1</v>
      </c>
      <c r="CF62" s="139">
        <v>0</v>
      </c>
      <c r="CG62" s="139">
        <v>0</v>
      </c>
      <c r="CH62" s="139">
        <v>0</v>
      </c>
      <c r="CI62" s="139">
        <v>0</v>
      </c>
      <c r="CJ62" s="139">
        <v>0</v>
      </c>
      <c r="CK62" s="139">
        <v>0</v>
      </c>
      <c r="CL62" s="139">
        <v>0</v>
      </c>
      <c r="CM62" s="139">
        <v>1</v>
      </c>
      <c r="CN62" s="139">
        <v>1</v>
      </c>
      <c r="CO62" s="139">
        <v>1</v>
      </c>
      <c r="CP62" s="139">
        <v>1</v>
      </c>
      <c r="CQ62" s="139">
        <v>1</v>
      </c>
      <c r="CR62" s="140">
        <v>1</v>
      </c>
      <c r="CS62" s="139">
        <v>1</v>
      </c>
      <c r="CT62" s="139">
        <v>0</v>
      </c>
      <c r="CU62" s="139">
        <v>1</v>
      </c>
      <c r="CV62" s="139">
        <v>1</v>
      </c>
      <c r="CW62" s="139">
        <v>1</v>
      </c>
      <c r="CX62" s="139">
        <v>0</v>
      </c>
      <c r="CY62" s="139">
        <v>0</v>
      </c>
      <c r="CZ62" s="139">
        <v>1</v>
      </c>
      <c r="DA62" s="139">
        <v>0</v>
      </c>
      <c r="DB62" s="139">
        <v>0</v>
      </c>
      <c r="DC62" s="139">
        <v>0</v>
      </c>
      <c r="DD62" s="139">
        <v>0</v>
      </c>
      <c r="DE62" s="139">
        <v>0</v>
      </c>
      <c r="DF62" s="139">
        <v>0</v>
      </c>
      <c r="DG62" s="139">
        <v>-1</v>
      </c>
      <c r="DH62" s="139">
        <v>1</v>
      </c>
      <c r="DI62" s="139">
        <v>1</v>
      </c>
      <c r="DJ62" s="139">
        <v>1</v>
      </c>
      <c r="DK62" s="139">
        <v>0</v>
      </c>
      <c r="DL62" s="139">
        <v>1</v>
      </c>
      <c r="DM62" s="139">
        <v>0</v>
      </c>
      <c r="DN62" s="139">
        <v>1</v>
      </c>
      <c r="DO62" s="139">
        <v>1</v>
      </c>
      <c r="DP62" s="139">
        <v>1</v>
      </c>
      <c r="DQ62" s="139">
        <v>0</v>
      </c>
      <c r="DR62" s="139">
        <v>1</v>
      </c>
      <c r="DS62" s="139">
        <v>0</v>
      </c>
      <c r="DT62" s="139">
        <v>0</v>
      </c>
      <c r="DU62" s="139">
        <v>0</v>
      </c>
      <c r="DV62" s="139">
        <v>0</v>
      </c>
      <c r="DW62" s="140">
        <v>0</v>
      </c>
      <c r="DX62" s="139">
        <v>1</v>
      </c>
      <c r="DY62" s="139">
        <v>1</v>
      </c>
      <c r="DZ62" s="139">
        <v>0</v>
      </c>
      <c r="EA62" s="139">
        <v>0</v>
      </c>
      <c r="EB62" s="139">
        <v>0</v>
      </c>
      <c r="EC62" s="139">
        <v>1</v>
      </c>
      <c r="ED62" s="139">
        <v>1</v>
      </c>
      <c r="EE62" s="139">
        <v>0</v>
      </c>
      <c r="EF62" s="139">
        <v>0</v>
      </c>
      <c r="EG62" s="139">
        <v>0</v>
      </c>
      <c r="EH62" s="139">
        <v>0</v>
      </c>
      <c r="EI62" s="139">
        <v>0</v>
      </c>
      <c r="EJ62" s="139">
        <v>1</v>
      </c>
      <c r="EK62" s="139">
        <v>0</v>
      </c>
      <c r="EL62" s="139">
        <v>0</v>
      </c>
      <c r="EM62" s="140">
        <v>0</v>
      </c>
      <c r="EN62" s="139">
        <v>11</v>
      </c>
      <c r="EO62" s="139">
        <v>21</v>
      </c>
      <c r="EP62" s="139">
        <v>5</v>
      </c>
      <c r="EQ62" s="139">
        <v>8</v>
      </c>
      <c r="ER62" s="139">
        <v>3</v>
      </c>
      <c r="ES62" s="140">
        <v>48</v>
      </c>
      <c r="ET62" s="139">
        <v>50</v>
      </c>
      <c r="EU62" s="139">
        <v>80.769233703613281</v>
      </c>
      <c r="EV62" s="139">
        <v>62.5</v>
      </c>
      <c r="EW62" s="139">
        <v>57.142856597900391</v>
      </c>
      <c r="EX62" s="139">
        <v>37.5</v>
      </c>
      <c r="EY62" s="140">
        <v>61.538459777832031</v>
      </c>
    </row>
    <row r="63" spans="1:155" x14ac:dyDescent="0.2">
      <c r="A63" s="137" t="s">
        <v>60</v>
      </c>
      <c r="B63" s="138" t="s">
        <v>120</v>
      </c>
      <c r="C63" s="139">
        <v>0</v>
      </c>
      <c r="D63" s="139">
        <v>0</v>
      </c>
      <c r="E63" s="139">
        <v>0</v>
      </c>
      <c r="F63" s="139">
        <v>1</v>
      </c>
      <c r="G63" s="139">
        <v>1</v>
      </c>
      <c r="H63" s="139">
        <v>1</v>
      </c>
      <c r="I63" s="139">
        <v>0</v>
      </c>
      <c r="J63" s="139">
        <v>1</v>
      </c>
      <c r="K63" s="139">
        <v>1</v>
      </c>
      <c r="L63" s="139">
        <v>0</v>
      </c>
      <c r="M63" s="139">
        <v>1</v>
      </c>
      <c r="N63" s="139">
        <v>1</v>
      </c>
      <c r="O63" s="139">
        <v>0</v>
      </c>
      <c r="P63" s="139">
        <v>0</v>
      </c>
      <c r="Q63" s="139">
        <v>1</v>
      </c>
      <c r="R63" s="139">
        <v>0</v>
      </c>
      <c r="S63" s="139">
        <v>0</v>
      </c>
      <c r="T63" s="139">
        <v>1</v>
      </c>
      <c r="U63" s="139">
        <v>1</v>
      </c>
      <c r="V63" s="139">
        <v>-1</v>
      </c>
      <c r="W63" s="139">
        <v>0</v>
      </c>
      <c r="X63" s="139">
        <v>0</v>
      </c>
      <c r="Y63" s="139">
        <v>1</v>
      </c>
      <c r="Z63" s="139">
        <v>1</v>
      </c>
      <c r="AA63" s="139">
        <v>1</v>
      </c>
      <c r="AB63" s="139">
        <v>0</v>
      </c>
      <c r="AC63" s="139">
        <v>1</v>
      </c>
      <c r="AD63" s="139">
        <v>0</v>
      </c>
      <c r="AE63" s="139">
        <v>0</v>
      </c>
      <c r="AF63" s="139">
        <v>0</v>
      </c>
      <c r="AG63" s="139">
        <v>0</v>
      </c>
      <c r="AH63" s="139">
        <v>1</v>
      </c>
      <c r="AI63" s="139">
        <v>1</v>
      </c>
      <c r="AJ63" s="139">
        <v>1</v>
      </c>
      <c r="AK63" s="139">
        <v>0</v>
      </c>
      <c r="AL63" s="139">
        <v>1</v>
      </c>
      <c r="AM63" s="139">
        <v>0</v>
      </c>
      <c r="AN63" s="139">
        <v>1</v>
      </c>
      <c r="AO63" s="139">
        <v>0</v>
      </c>
      <c r="AP63" s="139">
        <v>0</v>
      </c>
      <c r="AQ63" s="140">
        <v>0</v>
      </c>
      <c r="AR63" s="139">
        <v>0</v>
      </c>
      <c r="AS63" s="139">
        <v>1</v>
      </c>
      <c r="AT63" s="139">
        <v>1</v>
      </c>
      <c r="AU63" s="139">
        <v>1</v>
      </c>
      <c r="AV63" s="139">
        <v>1</v>
      </c>
      <c r="AW63" s="139">
        <v>1</v>
      </c>
      <c r="AX63" s="139">
        <v>0</v>
      </c>
      <c r="AY63" s="139">
        <v>1</v>
      </c>
      <c r="AZ63" s="139">
        <v>1</v>
      </c>
      <c r="BA63" s="139">
        <v>0</v>
      </c>
      <c r="BB63" s="139">
        <v>1</v>
      </c>
      <c r="BC63" s="139">
        <v>1</v>
      </c>
      <c r="BD63" s="139">
        <v>1</v>
      </c>
      <c r="BE63" s="139">
        <v>0</v>
      </c>
      <c r="BF63" s="139">
        <v>0</v>
      </c>
      <c r="BG63" s="139">
        <v>0</v>
      </c>
      <c r="BH63" s="139">
        <v>1</v>
      </c>
      <c r="BI63" s="139">
        <v>1</v>
      </c>
      <c r="BJ63" s="139">
        <v>1</v>
      </c>
      <c r="BK63" s="139">
        <v>1</v>
      </c>
      <c r="BL63" s="139">
        <v>0</v>
      </c>
      <c r="BM63" s="139">
        <v>0</v>
      </c>
      <c r="BN63" s="139">
        <v>0</v>
      </c>
      <c r="BO63" s="139">
        <v>0</v>
      </c>
      <c r="BP63" s="139">
        <v>0</v>
      </c>
      <c r="BQ63" s="139">
        <v>0</v>
      </c>
      <c r="BR63" s="139">
        <v>1</v>
      </c>
      <c r="BS63" s="139">
        <v>1</v>
      </c>
      <c r="BT63" s="139">
        <v>1</v>
      </c>
      <c r="BU63" s="139">
        <v>0</v>
      </c>
      <c r="BV63" s="139">
        <v>0</v>
      </c>
      <c r="BW63" s="139">
        <v>1</v>
      </c>
      <c r="BX63" s="139">
        <v>1</v>
      </c>
      <c r="BY63" s="139">
        <v>0</v>
      </c>
      <c r="BZ63" s="139">
        <v>1</v>
      </c>
      <c r="CA63" s="139">
        <v>-1</v>
      </c>
      <c r="CB63" s="139">
        <v>1</v>
      </c>
      <c r="CC63" s="139">
        <v>1</v>
      </c>
      <c r="CD63" s="139">
        <v>0</v>
      </c>
      <c r="CE63" s="140">
        <v>-1</v>
      </c>
      <c r="CF63" s="139">
        <v>1</v>
      </c>
      <c r="CG63" s="139">
        <v>1</v>
      </c>
      <c r="CH63" s="139">
        <v>1</v>
      </c>
      <c r="CI63" s="139">
        <v>1</v>
      </c>
      <c r="CJ63" s="139">
        <v>1</v>
      </c>
      <c r="CK63" s="139">
        <v>1</v>
      </c>
      <c r="CL63" s="139">
        <v>0</v>
      </c>
      <c r="CM63" s="139">
        <v>0</v>
      </c>
      <c r="CN63" s="139">
        <v>1</v>
      </c>
      <c r="CO63" s="139">
        <v>1</v>
      </c>
      <c r="CP63" s="139">
        <v>0</v>
      </c>
      <c r="CQ63" s="139">
        <v>1</v>
      </c>
      <c r="CR63" s="140">
        <v>1</v>
      </c>
      <c r="CS63" s="139">
        <v>0</v>
      </c>
      <c r="CT63" s="139">
        <v>1</v>
      </c>
      <c r="CU63" s="139">
        <v>1</v>
      </c>
      <c r="CV63" s="139">
        <v>0</v>
      </c>
      <c r="CW63" s="139">
        <v>1</v>
      </c>
      <c r="CX63" s="139">
        <v>0</v>
      </c>
      <c r="CY63" s="139">
        <v>0</v>
      </c>
      <c r="CZ63" s="139">
        <v>1</v>
      </c>
      <c r="DA63" s="139">
        <v>-1</v>
      </c>
      <c r="DB63" s="139">
        <v>0</v>
      </c>
      <c r="DC63" s="139">
        <v>0</v>
      </c>
      <c r="DD63" s="139">
        <v>1</v>
      </c>
      <c r="DE63" s="139">
        <v>0</v>
      </c>
      <c r="DF63" s="139">
        <v>0</v>
      </c>
      <c r="DG63" s="139">
        <v>0</v>
      </c>
      <c r="DH63" s="139">
        <v>0</v>
      </c>
      <c r="DI63" s="139">
        <v>0</v>
      </c>
      <c r="DJ63" s="139">
        <v>1</v>
      </c>
      <c r="DK63" s="139">
        <v>0</v>
      </c>
      <c r="DL63" s="139">
        <v>0</v>
      </c>
      <c r="DM63" s="139">
        <v>1</v>
      </c>
      <c r="DN63" s="139">
        <v>1</v>
      </c>
      <c r="DO63" s="139">
        <v>1</v>
      </c>
      <c r="DP63" s="139">
        <v>0</v>
      </c>
      <c r="DQ63" s="139">
        <v>-1</v>
      </c>
      <c r="DR63" s="139">
        <v>1</v>
      </c>
      <c r="DS63" s="139">
        <v>-1</v>
      </c>
      <c r="DT63" s="139">
        <v>0</v>
      </c>
      <c r="DU63" s="139">
        <v>0</v>
      </c>
      <c r="DV63" s="139">
        <v>0</v>
      </c>
      <c r="DW63" s="140">
        <v>0</v>
      </c>
      <c r="DX63" s="139">
        <v>0</v>
      </c>
      <c r="DY63" s="139">
        <v>0</v>
      </c>
      <c r="DZ63" s="139">
        <v>0</v>
      </c>
      <c r="EA63" s="139">
        <v>0</v>
      </c>
      <c r="EB63" s="139">
        <v>0</v>
      </c>
      <c r="EC63" s="139">
        <v>0</v>
      </c>
      <c r="ED63" s="139">
        <v>0</v>
      </c>
      <c r="EE63" s="139">
        <v>0</v>
      </c>
      <c r="EF63" s="139">
        <v>0</v>
      </c>
      <c r="EG63" s="139">
        <v>0</v>
      </c>
      <c r="EH63" s="139">
        <v>0</v>
      </c>
      <c r="EI63" s="139">
        <v>0</v>
      </c>
      <c r="EJ63" s="139">
        <v>1</v>
      </c>
      <c r="EK63" s="139">
        <v>0</v>
      </c>
      <c r="EL63" s="139">
        <v>0</v>
      </c>
      <c r="EM63" s="140">
        <v>0</v>
      </c>
      <c r="EN63" s="139">
        <v>10</v>
      </c>
      <c r="EO63" s="139">
        <v>14</v>
      </c>
      <c r="EP63" s="139">
        <v>5</v>
      </c>
      <c r="EQ63" s="139">
        <v>5</v>
      </c>
      <c r="ER63" s="139">
        <v>1</v>
      </c>
      <c r="ES63" s="140">
        <v>35</v>
      </c>
      <c r="ET63" s="139">
        <v>45.454544067382812</v>
      </c>
      <c r="EU63" s="139">
        <v>53.846153259277344</v>
      </c>
      <c r="EV63" s="139">
        <v>62.5</v>
      </c>
      <c r="EW63" s="139">
        <v>35.714286804199219</v>
      </c>
      <c r="EX63" s="139">
        <v>12.5</v>
      </c>
      <c r="EY63" s="140">
        <v>44.871795654296875</v>
      </c>
    </row>
    <row r="64" spans="1:155" x14ac:dyDescent="0.2">
      <c r="A64" s="137" t="s">
        <v>58</v>
      </c>
      <c r="B64" s="138" t="s">
        <v>121</v>
      </c>
      <c r="C64" s="139">
        <v>1</v>
      </c>
      <c r="D64" s="139">
        <v>1</v>
      </c>
      <c r="E64" s="139">
        <v>1</v>
      </c>
      <c r="F64" s="139">
        <v>1</v>
      </c>
      <c r="G64" s="139">
        <v>0</v>
      </c>
      <c r="H64" s="139">
        <v>0</v>
      </c>
      <c r="I64" s="139">
        <v>1</v>
      </c>
      <c r="J64" s="139">
        <v>1</v>
      </c>
      <c r="K64" s="139">
        <v>1</v>
      </c>
      <c r="L64" s="139">
        <v>0</v>
      </c>
      <c r="M64" s="139">
        <v>1</v>
      </c>
      <c r="N64" s="139">
        <v>1</v>
      </c>
      <c r="O64" s="139">
        <v>1</v>
      </c>
      <c r="P64" s="139">
        <v>0</v>
      </c>
      <c r="Q64" s="139">
        <v>1</v>
      </c>
      <c r="R64" s="139">
        <v>0</v>
      </c>
      <c r="S64" s="139">
        <v>0</v>
      </c>
      <c r="T64" s="139">
        <v>1</v>
      </c>
      <c r="U64" s="139">
        <v>1</v>
      </c>
      <c r="V64" s="139">
        <v>-1</v>
      </c>
      <c r="W64" s="139">
        <v>0</v>
      </c>
      <c r="X64" s="139">
        <v>0</v>
      </c>
      <c r="Y64" s="139">
        <v>1</v>
      </c>
      <c r="Z64" s="139">
        <v>0</v>
      </c>
      <c r="AA64" s="139">
        <v>0</v>
      </c>
      <c r="AB64" s="139">
        <v>1</v>
      </c>
      <c r="AC64" s="139">
        <v>1</v>
      </c>
      <c r="AD64" s="139">
        <v>1</v>
      </c>
      <c r="AE64" s="139">
        <v>0</v>
      </c>
      <c r="AF64" s="139">
        <v>-1</v>
      </c>
      <c r="AG64" s="139">
        <v>0</v>
      </c>
      <c r="AH64" s="139">
        <v>1</v>
      </c>
      <c r="AI64" s="139">
        <v>1</v>
      </c>
      <c r="AJ64" s="139">
        <v>1</v>
      </c>
      <c r="AK64" s="139">
        <v>0</v>
      </c>
      <c r="AL64" s="139">
        <v>1</v>
      </c>
      <c r="AM64" s="139">
        <v>1</v>
      </c>
      <c r="AN64" s="139">
        <v>0</v>
      </c>
      <c r="AO64" s="139">
        <v>1</v>
      </c>
      <c r="AP64" s="139">
        <v>1</v>
      </c>
      <c r="AQ64" s="140">
        <v>1</v>
      </c>
      <c r="AR64" s="139">
        <v>1</v>
      </c>
      <c r="AS64" s="139">
        <v>1</v>
      </c>
      <c r="AT64" s="139">
        <v>0</v>
      </c>
      <c r="AU64" s="139">
        <v>1</v>
      </c>
      <c r="AV64" s="139">
        <v>1</v>
      </c>
      <c r="AW64" s="139">
        <v>1</v>
      </c>
      <c r="AX64" s="139">
        <v>0</v>
      </c>
      <c r="AY64" s="139">
        <v>1</v>
      </c>
      <c r="AZ64" s="139">
        <v>0</v>
      </c>
      <c r="BA64" s="139">
        <v>0</v>
      </c>
      <c r="BB64" s="139">
        <v>0</v>
      </c>
      <c r="BC64" s="139">
        <v>1</v>
      </c>
      <c r="BD64" s="139">
        <v>1</v>
      </c>
      <c r="BE64" s="139">
        <v>1</v>
      </c>
      <c r="BF64" s="139">
        <v>0</v>
      </c>
      <c r="BG64" s="139">
        <v>1</v>
      </c>
      <c r="BH64" s="139">
        <v>0</v>
      </c>
      <c r="BI64" s="139">
        <v>1</v>
      </c>
      <c r="BJ64" s="139">
        <v>1</v>
      </c>
      <c r="BK64" s="139">
        <v>1</v>
      </c>
      <c r="BL64" s="139">
        <v>0</v>
      </c>
      <c r="BM64" s="139">
        <v>1</v>
      </c>
      <c r="BN64" s="139">
        <v>0</v>
      </c>
      <c r="BO64" s="139">
        <v>0</v>
      </c>
      <c r="BP64" s="139">
        <v>1</v>
      </c>
      <c r="BQ64" s="139">
        <v>1</v>
      </c>
      <c r="BR64" s="139">
        <v>1</v>
      </c>
      <c r="BS64" s="139">
        <v>1</v>
      </c>
      <c r="BT64" s="139">
        <v>1</v>
      </c>
      <c r="BU64" s="139">
        <v>0</v>
      </c>
      <c r="BV64" s="139">
        <v>0</v>
      </c>
      <c r="BW64" s="139">
        <v>0</v>
      </c>
      <c r="BX64" s="139">
        <v>1</v>
      </c>
      <c r="BY64" s="139">
        <v>1</v>
      </c>
      <c r="BZ64" s="139">
        <v>1</v>
      </c>
      <c r="CA64" s="139">
        <v>-1</v>
      </c>
      <c r="CB64" s="139">
        <v>1</v>
      </c>
      <c r="CC64" s="139">
        <v>1</v>
      </c>
      <c r="CD64" s="139">
        <v>1</v>
      </c>
      <c r="CE64" s="140">
        <v>0</v>
      </c>
      <c r="CF64" s="139">
        <v>1</v>
      </c>
      <c r="CG64" s="139">
        <v>0</v>
      </c>
      <c r="CH64" s="139">
        <v>1</v>
      </c>
      <c r="CI64" s="139">
        <v>1</v>
      </c>
      <c r="CJ64" s="139">
        <v>1</v>
      </c>
      <c r="CK64" s="139">
        <v>0</v>
      </c>
      <c r="CL64" s="139">
        <v>0</v>
      </c>
      <c r="CM64" s="139">
        <v>1</v>
      </c>
      <c r="CN64" s="139">
        <v>1</v>
      </c>
      <c r="CO64" s="139">
        <v>1</v>
      </c>
      <c r="CP64" s="139">
        <v>1</v>
      </c>
      <c r="CQ64" s="139">
        <v>1</v>
      </c>
      <c r="CR64" s="140">
        <v>1</v>
      </c>
      <c r="CS64" s="139">
        <v>1</v>
      </c>
      <c r="CT64" s="139">
        <v>0</v>
      </c>
      <c r="CU64" s="139">
        <v>1</v>
      </c>
      <c r="CV64" s="139">
        <v>1</v>
      </c>
      <c r="CW64" s="139">
        <v>1</v>
      </c>
      <c r="CX64" s="139">
        <v>0</v>
      </c>
      <c r="CY64" s="139">
        <v>0</v>
      </c>
      <c r="CZ64" s="139">
        <v>1</v>
      </c>
      <c r="DA64" s="139">
        <v>0</v>
      </c>
      <c r="DB64" s="139">
        <v>0</v>
      </c>
      <c r="DC64" s="139">
        <v>0</v>
      </c>
      <c r="DD64" s="139">
        <v>0</v>
      </c>
      <c r="DE64" s="139">
        <v>1</v>
      </c>
      <c r="DF64" s="139">
        <v>1</v>
      </c>
      <c r="DG64" s="139">
        <v>0</v>
      </c>
      <c r="DH64" s="139">
        <v>1</v>
      </c>
      <c r="DI64" s="139">
        <v>0</v>
      </c>
      <c r="DJ64" s="139">
        <v>1</v>
      </c>
      <c r="DK64" s="139">
        <v>0</v>
      </c>
      <c r="DL64" s="139">
        <v>1</v>
      </c>
      <c r="DM64" s="139">
        <v>0</v>
      </c>
      <c r="DN64" s="139">
        <v>0</v>
      </c>
      <c r="DO64" s="139">
        <v>1</v>
      </c>
      <c r="DP64" s="139">
        <v>0</v>
      </c>
      <c r="DQ64" s="139">
        <v>0</v>
      </c>
      <c r="DR64" s="139">
        <v>1</v>
      </c>
      <c r="DS64" s="139">
        <v>0</v>
      </c>
      <c r="DT64" s="139">
        <v>1</v>
      </c>
      <c r="DU64" s="139">
        <v>0</v>
      </c>
      <c r="DV64" s="139">
        <v>0</v>
      </c>
      <c r="DW64" s="140">
        <v>0</v>
      </c>
      <c r="DX64" s="139">
        <v>0</v>
      </c>
      <c r="DY64" s="139">
        <v>1</v>
      </c>
      <c r="DZ64" s="139">
        <v>0</v>
      </c>
      <c r="EA64" s="139">
        <v>0</v>
      </c>
      <c r="EB64" s="139">
        <v>0</v>
      </c>
      <c r="EC64" s="139">
        <v>1</v>
      </c>
      <c r="ED64" s="139">
        <v>1</v>
      </c>
      <c r="EE64" s="139">
        <v>0</v>
      </c>
      <c r="EF64" s="139">
        <v>0</v>
      </c>
      <c r="EG64" s="139">
        <v>0</v>
      </c>
      <c r="EH64" s="139">
        <v>0</v>
      </c>
      <c r="EI64" s="139">
        <v>0</v>
      </c>
      <c r="EJ64" s="139">
        <v>0</v>
      </c>
      <c r="EK64" s="139">
        <v>0</v>
      </c>
      <c r="EL64" s="139">
        <v>0</v>
      </c>
      <c r="EM64" s="140">
        <v>0</v>
      </c>
      <c r="EN64" s="139">
        <v>15</v>
      </c>
      <c r="EO64" s="139">
        <v>16</v>
      </c>
      <c r="EP64" s="139">
        <v>6</v>
      </c>
      <c r="EQ64" s="139">
        <v>9</v>
      </c>
      <c r="ER64" s="139">
        <v>2</v>
      </c>
      <c r="ES64" s="140">
        <v>48</v>
      </c>
      <c r="ET64" s="139">
        <v>68.181816101074219</v>
      </c>
      <c r="EU64" s="139">
        <v>61.538459777832031</v>
      </c>
      <c r="EV64" s="139">
        <v>75</v>
      </c>
      <c r="EW64" s="139">
        <v>64.285713195800781</v>
      </c>
      <c r="EX64" s="139">
        <v>25</v>
      </c>
      <c r="EY64" s="140">
        <v>61.538459777832031</v>
      </c>
    </row>
    <row r="65" spans="1:155" x14ac:dyDescent="0.2">
      <c r="A65" s="137" t="s">
        <v>63</v>
      </c>
      <c r="B65" s="138" t="s">
        <v>122</v>
      </c>
      <c r="C65" s="139">
        <v>1</v>
      </c>
      <c r="D65" s="139">
        <v>1</v>
      </c>
      <c r="E65" s="139">
        <v>0</v>
      </c>
      <c r="F65" s="139">
        <v>1</v>
      </c>
      <c r="G65" s="139">
        <v>1</v>
      </c>
      <c r="H65" s="139">
        <v>1</v>
      </c>
      <c r="I65" s="139">
        <v>1</v>
      </c>
      <c r="J65" s="139">
        <v>1</v>
      </c>
      <c r="K65" s="139">
        <v>1</v>
      </c>
      <c r="L65" s="139">
        <v>1</v>
      </c>
      <c r="M65" s="139">
        <v>1</v>
      </c>
      <c r="N65" s="139">
        <v>1</v>
      </c>
      <c r="O65" s="139">
        <v>0</v>
      </c>
      <c r="P65" s="139">
        <v>0</v>
      </c>
      <c r="Q65" s="139">
        <v>1</v>
      </c>
      <c r="R65" s="139">
        <v>0</v>
      </c>
      <c r="S65" s="139">
        <v>1</v>
      </c>
      <c r="T65" s="139">
        <v>1</v>
      </c>
      <c r="U65" s="139">
        <v>1</v>
      </c>
      <c r="V65" s="139">
        <v>-1</v>
      </c>
      <c r="W65" s="139">
        <v>0</v>
      </c>
      <c r="X65" s="139">
        <v>1</v>
      </c>
      <c r="Y65" s="139">
        <v>1</v>
      </c>
      <c r="Z65" s="139">
        <v>1</v>
      </c>
      <c r="AA65" s="139">
        <v>1</v>
      </c>
      <c r="AB65" s="139">
        <v>0</v>
      </c>
      <c r="AC65" s="139">
        <v>1</v>
      </c>
      <c r="AD65" s="139">
        <v>1</v>
      </c>
      <c r="AE65" s="139">
        <v>0</v>
      </c>
      <c r="AF65" s="139">
        <v>0</v>
      </c>
      <c r="AG65" s="139">
        <v>0</v>
      </c>
      <c r="AH65" s="139">
        <v>1</v>
      </c>
      <c r="AI65" s="139">
        <v>0</v>
      </c>
      <c r="AJ65" s="139">
        <v>1</v>
      </c>
      <c r="AK65" s="139">
        <v>0</v>
      </c>
      <c r="AL65" s="139">
        <v>1</v>
      </c>
      <c r="AM65" s="139">
        <v>1</v>
      </c>
      <c r="AN65" s="139">
        <v>0</v>
      </c>
      <c r="AO65" s="139">
        <v>0</v>
      </c>
      <c r="AP65" s="139">
        <v>0</v>
      </c>
      <c r="AQ65" s="140">
        <v>0</v>
      </c>
      <c r="AR65" s="139">
        <v>1</v>
      </c>
      <c r="AS65" s="139">
        <v>1</v>
      </c>
      <c r="AT65" s="139">
        <v>0</v>
      </c>
      <c r="AU65" s="139">
        <v>1</v>
      </c>
      <c r="AV65" s="139">
        <v>0</v>
      </c>
      <c r="AW65" s="139">
        <v>1</v>
      </c>
      <c r="AX65" s="139">
        <v>0</v>
      </c>
      <c r="AY65" s="139">
        <v>1</v>
      </c>
      <c r="AZ65" s="139">
        <v>0</v>
      </c>
      <c r="BA65" s="139">
        <v>1</v>
      </c>
      <c r="BB65" s="139">
        <v>0</v>
      </c>
      <c r="BC65" s="139">
        <v>1</v>
      </c>
      <c r="BD65" s="139">
        <v>1</v>
      </c>
      <c r="BE65" s="139">
        <v>1</v>
      </c>
      <c r="BF65" s="139">
        <v>0</v>
      </c>
      <c r="BG65" s="139">
        <v>1</v>
      </c>
      <c r="BH65" s="139">
        <v>1</v>
      </c>
      <c r="BI65" s="139">
        <v>1</v>
      </c>
      <c r="BJ65" s="139">
        <v>1</v>
      </c>
      <c r="BK65" s="139">
        <v>1</v>
      </c>
      <c r="BL65" s="139">
        <v>0</v>
      </c>
      <c r="BM65" s="139">
        <v>0</v>
      </c>
      <c r="BN65" s="139">
        <v>0</v>
      </c>
      <c r="BO65" s="139">
        <v>0</v>
      </c>
      <c r="BP65" s="139">
        <v>1</v>
      </c>
      <c r="BQ65" s="139">
        <v>1</v>
      </c>
      <c r="BR65" s="139">
        <v>1</v>
      </c>
      <c r="BS65" s="139">
        <v>1</v>
      </c>
      <c r="BT65" s="139">
        <v>0</v>
      </c>
      <c r="BU65" s="139">
        <v>0</v>
      </c>
      <c r="BV65" s="139">
        <v>0</v>
      </c>
      <c r="BW65" s="139">
        <v>0</v>
      </c>
      <c r="BX65" s="139">
        <v>0</v>
      </c>
      <c r="BY65" s="139">
        <v>1</v>
      </c>
      <c r="BZ65" s="139">
        <v>1</v>
      </c>
      <c r="CA65" s="139">
        <v>-1</v>
      </c>
      <c r="CB65" s="139">
        <v>1</v>
      </c>
      <c r="CC65" s="139">
        <v>1</v>
      </c>
      <c r="CD65" s="139">
        <v>0</v>
      </c>
      <c r="CE65" s="140">
        <v>0</v>
      </c>
      <c r="CF65" s="139">
        <v>1</v>
      </c>
      <c r="CG65" s="139">
        <v>0</v>
      </c>
      <c r="CH65" s="139">
        <v>1</v>
      </c>
      <c r="CI65" s="139">
        <v>1</v>
      </c>
      <c r="CJ65" s="139">
        <v>1</v>
      </c>
      <c r="CK65" s="139">
        <v>0</v>
      </c>
      <c r="CL65" s="139">
        <v>0</v>
      </c>
      <c r="CM65" s="139">
        <v>1</v>
      </c>
      <c r="CN65" s="139">
        <v>1</v>
      </c>
      <c r="CO65" s="139">
        <v>1</v>
      </c>
      <c r="CP65" s="139">
        <v>1</v>
      </c>
      <c r="CQ65" s="139">
        <v>1</v>
      </c>
      <c r="CR65" s="140">
        <v>0</v>
      </c>
      <c r="CS65" s="139">
        <v>0</v>
      </c>
      <c r="CT65" s="139">
        <v>0</v>
      </c>
      <c r="CU65" s="139">
        <v>1</v>
      </c>
      <c r="CV65" s="139">
        <v>0</v>
      </c>
      <c r="CW65" s="139">
        <v>1</v>
      </c>
      <c r="CX65" s="139">
        <v>0</v>
      </c>
      <c r="CY65" s="139">
        <v>1</v>
      </c>
      <c r="CZ65" s="139">
        <v>1</v>
      </c>
      <c r="DA65" s="139">
        <v>0</v>
      </c>
      <c r="DB65" s="139">
        <v>0</v>
      </c>
      <c r="DC65" s="139">
        <v>0</v>
      </c>
      <c r="DD65" s="139">
        <v>0</v>
      </c>
      <c r="DE65" s="139">
        <v>0</v>
      </c>
      <c r="DF65" s="139">
        <v>1</v>
      </c>
      <c r="DG65" s="139">
        <v>0</v>
      </c>
      <c r="DH65" s="139">
        <v>1</v>
      </c>
      <c r="DI65" s="139">
        <v>0</v>
      </c>
      <c r="DJ65" s="139">
        <v>0</v>
      </c>
      <c r="DK65" s="139">
        <v>0</v>
      </c>
      <c r="DL65" s="139">
        <v>1</v>
      </c>
      <c r="DM65" s="139">
        <v>1</v>
      </c>
      <c r="DN65" s="139">
        <v>1</v>
      </c>
      <c r="DO65" s="139">
        <v>1</v>
      </c>
      <c r="DP65" s="139">
        <v>1</v>
      </c>
      <c r="DQ65" s="139">
        <v>0</v>
      </c>
      <c r="DR65" s="139">
        <v>1</v>
      </c>
      <c r="DS65" s="139">
        <v>-1</v>
      </c>
      <c r="DT65" s="139">
        <v>1</v>
      </c>
      <c r="DU65" s="139">
        <v>1</v>
      </c>
      <c r="DV65" s="139">
        <v>0</v>
      </c>
      <c r="DW65" s="140">
        <v>0</v>
      </c>
      <c r="DX65" s="139">
        <v>0</v>
      </c>
      <c r="DY65" s="139">
        <v>0</v>
      </c>
      <c r="DZ65" s="139">
        <v>0</v>
      </c>
      <c r="EA65" s="139">
        <v>0</v>
      </c>
      <c r="EB65" s="139">
        <v>0</v>
      </c>
      <c r="EC65" s="139">
        <v>0</v>
      </c>
      <c r="ED65" s="139">
        <v>0</v>
      </c>
      <c r="EE65" s="139">
        <v>0</v>
      </c>
      <c r="EF65" s="139">
        <v>0</v>
      </c>
      <c r="EG65" s="139">
        <v>0</v>
      </c>
      <c r="EH65" s="139">
        <v>0</v>
      </c>
      <c r="EI65" s="139">
        <v>0</v>
      </c>
      <c r="EJ65" s="139">
        <v>0</v>
      </c>
      <c r="EK65" s="139">
        <v>0</v>
      </c>
      <c r="EL65" s="139">
        <v>0</v>
      </c>
      <c r="EM65" s="140">
        <v>0</v>
      </c>
      <c r="EN65" s="139">
        <v>13</v>
      </c>
      <c r="EO65" s="139">
        <v>13</v>
      </c>
      <c r="EP65" s="139">
        <v>5</v>
      </c>
      <c r="EQ65" s="139">
        <v>6</v>
      </c>
      <c r="ER65" s="139">
        <v>0</v>
      </c>
      <c r="ES65" s="140">
        <v>37</v>
      </c>
      <c r="ET65" s="139">
        <v>59.090908050537109</v>
      </c>
      <c r="EU65" s="139">
        <v>50</v>
      </c>
      <c r="EV65" s="139">
        <v>62.5</v>
      </c>
      <c r="EW65" s="139">
        <v>42.857143402099609</v>
      </c>
      <c r="EX65" s="139">
        <v>0</v>
      </c>
      <c r="EY65" s="140">
        <v>47.435897827148438</v>
      </c>
    </row>
    <row r="66" spans="1:155" x14ac:dyDescent="0.2">
      <c r="A66" s="137" t="s">
        <v>60</v>
      </c>
      <c r="B66" s="138" t="s">
        <v>123</v>
      </c>
      <c r="C66" s="139">
        <v>0</v>
      </c>
      <c r="D66" s="139">
        <v>0</v>
      </c>
      <c r="E66" s="139">
        <v>0</v>
      </c>
      <c r="F66" s="139">
        <v>1</v>
      </c>
      <c r="G66" s="139">
        <v>0</v>
      </c>
      <c r="H66" s="139">
        <v>1</v>
      </c>
      <c r="I66" s="139">
        <v>1</v>
      </c>
      <c r="J66" s="139">
        <v>0</v>
      </c>
      <c r="K66" s="139">
        <v>1</v>
      </c>
      <c r="L66" s="139">
        <v>1</v>
      </c>
      <c r="M66" s="139">
        <v>1</v>
      </c>
      <c r="N66" s="139">
        <v>0</v>
      </c>
      <c r="O66" s="139">
        <v>0</v>
      </c>
      <c r="P66" s="139">
        <v>0</v>
      </c>
      <c r="Q66" s="139">
        <v>1</v>
      </c>
      <c r="R66" s="139">
        <v>0</v>
      </c>
      <c r="S66" s="139">
        <v>0</v>
      </c>
      <c r="T66" s="139">
        <v>1</v>
      </c>
      <c r="U66" s="139">
        <v>1</v>
      </c>
      <c r="V66" s="139">
        <v>-1</v>
      </c>
      <c r="W66" s="139">
        <v>0</v>
      </c>
      <c r="X66" s="139">
        <v>0</v>
      </c>
      <c r="Y66" s="139">
        <v>0</v>
      </c>
      <c r="Z66" s="139">
        <v>0</v>
      </c>
      <c r="AA66" s="139">
        <v>0</v>
      </c>
      <c r="AB66" s="139">
        <v>0</v>
      </c>
      <c r="AC66" s="139">
        <v>0</v>
      </c>
      <c r="AD66" s="139">
        <v>0</v>
      </c>
      <c r="AE66" s="139">
        <v>0</v>
      </c>
      <c r="AF66" s="139">
        <v>0</v>
      </c>
      <c r="AG66" s="139">
        <v>0</v>
      </c>
      <c r="AH66" s="139">
        <v>1</v>
      </c>
      <c r="AI66" s="139">
        <v>0</v>
      </c>
      <c r="AJ66" s="139">
        <v>0</v>
      </c>
      <c r="AK66" s="139">
        <v>0</v>
      </c>
      <c r="AL66" s="139">
        <v>1</v>
      </c>
      <c r="AM66" s="139">
        <v>0</v>
      </c>
      <c r="AN66" s="139">
        <v>0</v>
      </c>
      <c r="AO66" s="139">
        <v>0</v>
      </c>
      <c r="AP66" s="139">
        <v>1</v>
      </c>
      <c r="AQ66" s="140">
        <v>0</v>
      </c>
      <c r="AR66" s="139">
        <v>1</v>
      </c>
      <c r="AS66" s="139">
        <v>1</v>
      </c>
      <c r="AT66" s="139">
        <v>0</v>
      </c>
      <c r="AU66" s="139">
        <v>1</v>
      </c>
      <c r="AV66" s="139">
        <v>0</v>
      </c>
      <c r="AW66" s="139">
        <v>1</v>
      </c>
      <c r="AX66" s="139">
        <v>0</v>
      </c>
      <c r="AY66" s="139">
        <v>1</v>
      </c>
      <c r="AZ66" s="139">
        <v>0</v>
      </c>
      <c r="BA66" s="139">
        <v>1</v>
      </c>
      <c r="BB66" s="139">
        <v>0</v>
      </c>
      <c r="BC66" s="139">
        <v>1</v>
      </c>
      <c r="BD66" s="139">
        <v>1</v>
      </c>
      <c r="BE66" s="139">
        <v>1</v>
      </c>
      <c r="BF66" s="139">
        <v>1</v>
      </c>
      <c r="BG66" s="139">
        <v>1</v>
      </c>
      <c r="BH66" s="139">
        <v>1</v>
      </c>
      <c r="BI66" s="139">
        <v>1</v>
      </c>
      <c r="BJ66" s="139">
        <v>1</v>
      </c>
      <c r="BK66" s="139">
        <v>0</v>
      </c>
      <c r="BL66" s="139">
        <v>1</v>
      </c>
      <c r="BM66" s="139">
        <v>0</v>
      </c>
      <c r="BN66" s="139">
        <v>0</v>
      </c>
      <c r="BO66" s="139">
        <v>0</v>
      </c>
      <c r="BP66" s="139">
        <v>1</v>
      </c>
      <c r="BQ66" s="139">
        <v>0</v>
      </c>
      <c r="BR66" s="139">
        <v>0</v>
      </c>
      <c r="BS66" s="139">
        <v>1</v>
      </c>
      <c r="BT66" s="139">
        <v>0</v>
      </c>
      <c r="BU66" s="139">
        <v>0</v>
      </c>
      <c r="BV66" s="139">
        <v>0</v>
      </c>
      <c r="BW66" s="139">
        <v>1</v>
      </c>
      <c r="BX66" s="139">
        <v>0</v>
      </c>
      <c r="BY66" s="139">
        <v>0</v>
      </c>
      <c r="BZ66" s="139">
        <v>1</v>
      </c>
      <c r="CA66" s="139">
        <v>-1</v>
      </c>
      <c r="CB66" s="139">
        <v>1</v>
      </c>
      <c r="CC66" s="139">
        <v>1</v>
      </c>
      <c r="CD66" s="139">
        <v>0</v>
      </c>
      <c r="CE66" s="140">
        <v>-1</v>
      </c>
      <c r="CF66" s="139">
        <v>1</v>
      </c>
      <c r="CG66" s="139">
        <v>0</v>
      </c>
      <c r="CH66" s="139">
        <v>1</v>
      </c>
      <c r="CI66" s="139">
        <v>1</v>
      </c>
      <c r="CJ66" s="139">
        <v>1</v>
      </c>
      <c r="CK66" s="139">
        <v>1</v>
      </c>
      <c r="CL66" s="139">
        <v>0</v>
      </c>
      <c r="CM66" s="139">
        <v>0</v>
      </c>
      <c r="CN66" s="139">
        <v>1</v>
      </c>
      <c r="CO66" s="139">
        <v>1</v>
      </c>
      <c r="CP66" s="139">
        <v>1</v>
      </c>
      <c r="CQ66" s="139">
        <v>0</v>
      </c>
      <c r="CR66" s="140">
        <v>0</v>
      </c>
      <c r="CS66" s="139">
        <v>0</v>
      </c>
      <c r="CT66" s="139">
        <v>0</v>
      </c>
      <c r="CU66" s="139">
        <v>1</v>
      </c>
      <c r="CV66" s="139">
        <v>0</v>
      </c>
      <c r="CW66" s="139">
        <v>1</v>
      </c>
      <c r="CX66" s="139">
        <v>0</v>
      </c>
      <c r="CY66" s="139">
        <v>1</v>
      </c>
      <c r="CZ66" s="139">
        <v>1</v>
      </c>
      <c r="DA66" s="139">
        <v>0</v>
      </c>
      <c r="DB66" s="139">
        <v>0</v>
      </c>
      <c r="DC66" s="139">
        <v>0</v>
      </c>
      <c r="DD66" s="139">
        <v>0</v>
      </c>
      <c r="DE66" s="139">
        <v>1</v>
      </c>
      <c r="DF66" s="139">
        <v>0</v>
      </c>
      <c r="DG66" s="139">
        <v>0</v>
      </c>
      <c r="DH66" s="139">
        <v>1</v>
      </c>
      <c r="DI66" s="139">
        <v>0</v>
      </c>
      <c r="DJ66" s="139">
        <v>0</v>
      </c>
      <c r="DK66" s="139">
        <v>0</v>
      </c>
      <c r="DL66" s="139">
        <v>0</v>
      </c>
      <c r="DM66" s="139">
        <v>1</v>
      </c>
      <c r="DN66" s="139">
        <v>0</v>
      </c>
      <c r="DO66" s="139">
        <v>1</v>
      </c>
      <c r="DP66" s="139">
        <v>0</v>
      </c>
      <c r="DQ66" s="139">
        <v>-1</v>
      </c>
      <c r="DR66" s="139">
        <v>1</v>
      </c>
      <c r="DS66" s="139">
        <v>-1</v>
      </c>
      <c r="DT66" s="139">
        <v>0</v>
      </c>
      <c r="DU66" s="139">
        <v>0</v>
      </c>
      <c r="DV66" s="139">
        <v>0</v>
      </c>
      <c r="DW66" s="140">
        <v>0</v>
      </c>
      <c r="DX66" s="139">
        <v>0</v>
      </c>
      <c r="DY66" s="139">
        <v>0</v>
      </c>
      <c r="DZ66" s="139">
        <v>0</v>
      </c>
      <c r="EA66" s="139">
        <v>0</v>
      </c>
      <c r="EB66" s="139">
        <v>0</v>
      </c>
      <c r="EC66" s="139">
        <v>0</v>
      </c>
      <c r="ED66" s="139">
        <v>0</v>
      </c>
      <c r="EE66" s="139">
        <v>0</v>
      </c>
      <c r="EF66" s="139">
        <v>0</v>
      </c>
      <c r="EG66" s="139">
        <v>0</v>
      </c>
      <c r="EH66" s="139">
        <v>0</v>
      </c>
      <c r="EI66" s="139">
        <v>0</v>
      </c>
      <c r="EJ66" s="139">
        <v>0</v>
      </c>
      <c r="EK66" s="139">
        <v>0</v>
      </c>
      <c r="EL66" s="139">
        <v>0</v>
      </c>
      <c r="EM66" s="140">
        <v>0</v>
      </c>
      <c r="EN66" s="139">
        <v>8</v>
      </c>
      <c r="EO66" s="139">
        <v>13</v>
      </c>
      <c r="EP66" s="139">
        <v>3</v>
      </c>
      <c r="EQ66" s="139">
        <v>4</v>
      </c>
      <c r="ER66" s="139">
        <v>0</v>
      </c>
      <c r="ES66" s="140">
        <v>28</v>
      </c>
      <c r="ET66" s="139">
        <v>36.363636016845703</v>
      </c>
      <c r="EU66" s="139">
        <v>50</v>
      </c>
      <c r="EV66" s="139">
        <v>37.5</v>
      </c>
      <c r="EW66" s="139">
        <v>28.571428298950195</v>
      </c>
      <c r="EX66" s="139">
        <v>0</v>
      </c>
      <c r="EY66" s="140">
        <v>35.897434234619141</v>
      </c>
    </row>
    <row r="67" spans="1:155" x14ac:dyDescent="0.2">
      <c r="A67" s="137" t="s">
        <v>60</v>
      </c>
      <c r="B67" s="138" t="s">
        <v>124</v>
      </c>
      <c r="C67" s="139">
        <v>0</v>
      </c>
      <c r="D67" s="139">
        <v>0</v>
      </c>
      <c r="E67" s="139">
        <v>0</v>
      </c>
      <c r="F67" s="139">
        <v>0</v>
      </c>
      <c r="G67" s="139">
        <v>0</v>
      </c>
      <c r="H67" s="139">
        <v>0</v>
      </c>
      <c r="I67" s="139">
        <v>0</v>
      </c>
      <c r="J67" s="139">
        <v>0</v>
      </c>
      <c r="K67" s="139">
        <v>1</v>
      </c>
      <c r="L67" s="139">
        <v>0</v>
      </c>
      <c r="M67" s="139">
        <v>0</v>
      </c>
      <c r="N67" s="139">
        <v>1</v>
      </c>
      <c r="O67" s="139">
        <v>0</v>
      </c>
      <c r="P67" s="139">
        <v>0</v>
      </c>
      <c r="Q67" s="139">
        <v>1</v>
      </c>
      <c r="R67" s="139">
        <v>0</v>
      </c>
      <c r="S67" s="139">
        <v>0</v>
      </c>
      <c r="T67" s="139">
        <v>0</v>
      </c>
      <c r="U67" s="139">
        <v>0</v>
      </c>
      <c r="V67" s="139">
        <v>-1</v>
      </c>
      <c r="W67" s="139">
        <v>0</v>
      </c>
      <c r="X67" s="139">
        <v>0</v>
      </c>
      <c r="Y67" s="139">
        <v>0</v>
      </c>
      <c r="Z67" s="139">
        <v>1</v>
      </c>
      <c r="AA67" s="139">
        <v>0</v>
      </c>
      <c r="AB67" s="139">
        <v>0</v>
      </c>
      <c r="AC67" s="139">
        <v>0</v>
      </c>
      <c r="AD67" s="139">
        <v>0</v>
      </c>
      <c r="AE67" s="139">
        <v>0</v>
      </c>
      <c r="AF67" s="139">
        <v>0</v>
      </c>
      <c r="AG67" s="139">
        <v>0</v>
      </c>
      <c r="AH67" s="139">
        <v>0</v>
      </c>
      <c r="AI67" s="139">
        <v>1</v>
      </c>
      <c r="AJ67" s="139">
        <v>1</v>
      </c>
      <c r="AK67" s="139">
        <v>0</v>
      </c>
      <c r="AL67" s="139">
        <v>0</v>
      </c>
      <c r="AM67" s="139">
        <v>0</v>
      </c>
      <c r="AN67" s="139">
        <v>0</v>
      </c>
      <c r="AO67" s="139">
        <v>0</v>
      </c>
      <c r="AP67" s="139">
        <v>1</v>
      </c>
      <c r="AQ67" s="140">
        <v>0</v>
      </c>
      <c r="AR67" s="139">
        <v>0</v>
      </c>
      <c r="AS67" s="139">
        <v>0</v>
      </c>
      <c r="AT67" s="139">
        <v>1</v>
      </c>
      <c r="AU67" s="139">
        <v>1</v>
      </c>
      <c r="AV67" s="139">
        <v>0</v>
      </c>
      <c r="AW67" s="139">
        <v>1</v>
      </c>
      <c r="AX67" s="139">
        <v>0</v>
      </c>
      <c r="AY67" s="139">
        <v>1</v>
      </c>
      <c r="AZ67" s="139">
        <v>0</v>
      </c>
      <c r="BA67" s="139">
        <v>0</v>
      </c>
      <c r="BB67" s="139">
        <v>0</v>
      </c>
      <c r="BC67" s="139">
        <v>1</v>
      </c>
      <c r="BD67" s="139">
        <v>1</v>
      </c>
      <c r="BE67" s="139">
        <v>1</v>
      </c>
      <c r="BF67" s="139">
        <v>0</v>
      </c>
      <c r="BG67" s="139">
        <v>0</v>
      </c>
      <c r="BH67" s="139">
        <v>1</v>
      </c>
      <c r="BI67" s="139">
        <v>0</v>
      </c>
      <c r="BJ67" s="139">
        <v>1</v>
      </c>
      <c r="BK67" s="139">
        <v>1</v>
      </c>
      <c r="BL67" s="139">
        <v>0</v>
      </c>
      <c r="BM67" s="139">
        <v>0</v>
      </c>
      <c r="BN67" s="139">
        <v>1</v>
      </c>
      <c r="BO67" s="139">
        <v>0</v>
      </c>
      <c r="BP67" s="139">
        <v>1</v>
      </c>
      <c r="BQ67" s="139">
        <v>0</v>
      </c>
      <c r="BR67" s="139">
        <v>0</v>
      </c>
      <c r="BS67" s="139">
        <v>0</v>
      </c>
      <c r="BT67" s="139">
        <v>0</v>
      </c>
      <c r="BU67" s="139">
        <v>0</v>
      </c>
      <c r="BV67" s="139">
        <v>0</v>
      </c>
      <c r="BW67" s="139">
        <v>0</v>
      </c>
      <c r="BX67" s="139">
        <v>0</v>
      </c>
      <c r="BY67" s="139">
        <v>0</v>
      </c>
      <c r="BZ67" s="139">
        <v>1</v>
      </c>
      <c r="CA67" s="139">
        <v>-1</v>
      </c>
      <c r="CB67" s="139">
        <v>0</v>
      </c>
      <c r="CC67" s="139">
        <v>0</v>
      </c>
      <c r="CD67" s="139">
        <v>0</v>
      </c>
      <c r="CE67" s="140">
        <v>0</v>
      </c>
      <c r="CF67" s="139">
        <v>1</v>
      </c>
      <c r="CG67" s="139">
        <v>0</v>
      </c>
      <c r="CH67" s="139">
        <v>1</v>
      </c>
      <c r="CI67" s="139">
        <v>1</v>
      </c>
      <c r="CJ67" s="139">
        <v>1</v>
      </c>
      <c r="CK67" s="139">
        <v>0</v>
      </c>
      <c r="CL67" s="139">
        <v>0</v>
      </c>
      <c r="CM67" s="139">
        <v>0</v>
      </c>
      <c r="CN67" s="139">
        <v>1</v>
      </c>
      <c r="CO67" s="139">
        <v>0</v>
      </c>
      <c r="CP67" s="139">
        <v>1</v>
      </c>
      <c r="CQ67" s="139">
        <v>0</v>
      </c>
      <c r="CR67" s="140">
        <v>0</v>
      </c>
      <c r="CS67" s="139">
        <v>0</v>
      </c>
      <c r="CT67" s="139">
        <v>0</v>
      </c>
      <c r="CU67" s="139">
        <v>1</v>
      </c>
      <c r="CV67" s="139">
        <v>1</v>
      </c>
      <c r="CW67" s="139">
        <v>0</v>
      </c>
      <c r="CX67" s="139">
        <v>0</v>
      </c>
      <c r="CY67" s="139">
        <v>0</v>
      </c>
      <c r="CZ67" s="139">
        <v>1</v>
      </c>
      <c r="DA67" s="139">
        <v>-1</v>
      </c>
      <c r="DB67" s="139">
        <v>0</v>
      </c>
      <c r="DC67" s="139">
        <v>0</v>
      </c>
      <c r="DD67" s="139">
        <v>0</v>
      </c>
      <c r="DE67" s="139">
        <v>0</v>
      </c>
      <c r="DF67" s="139">
        <v>0</v>
      </c>
      <c r="DG67" s="139">
        <v>0</v>
      </c>
      <c r="DH67" s="139">
        <v>1</v>
      </c>
      <c r="DI67" s="139">
        <v>0</v>
      </c>
      <c r="DJ67" s="139">
        <v>0</v>
      </c>
      <c r="DK67" s="139">
        <v>0</v>
      </c>
      <c r="DL67" s="139">
        <v>0</v>
      </c>
      <c r="DM67" s="139">
        <v>1</v>
      </c>
      <c r="DN67" s="139">
        <v>0</v>
      </c>
      <c r="DO67" s="139">
        <v>0</v>
      </c>
      <c r="DP67" s="139">
        <v>0</v>
      </c>
      <c r="DQ67" s="139">
        <v>0</v>
      </c>
      <c r="DR67" s="139">
        <v>1</v>
      </c>
      <c r="DS67" s="139">
        <v>0</v>
      </c>
      <c r="DT67" s="139">
        <v>0</v>
      </c>
      <c r="DU67" s="139">
        <v>1</v>
      </c>
      <c r="DV67" s="139">
        <v>0</v>
      </c>
      <c r="DW67" s="140">
        <v>0</v>
      </c>
      <c r="DX67" s="139">
        <v>0</v>
      </c>
      <c r="DY67" s="139">
        <v>0</v>
      </c>
      <c r="DZ67" s="139">
        <v>0</v>
      </c>
      <c r="EA67" s="139">
        <v>0</v>
      </c>
      <c r="EB67" s="139">
        <v>0</v>
      </c>
      <c r="EC67" s="139">
        <v>0</v>
      </c>
      <c r="ED67" s="139">
        <v>0</v>
      </c>
      <c r="EE67" s="139">
        <v>0</v>
      </c>
      <c r="EF67" s="139">
        <v>0</v>
      </c>
      <c r="EG67" s="139">
        <v>0</v>
      </c>
      <c r="EH67" s="139">
        <v>0</v>
      </c>
      <c r="EI67" s="139">
        <v>0</v>
      </c>
      <c r="EJ67" s="139">
        <v>0</v>
      </c>
      <c r="EK67" s="139">
        <v>0</v>
      </c>
      <c r="EL67" s="139">
        <v>0</v>
      </c>
      <c r="EM67" s="140">
        <v>0</v>
      </c>
      <c r="EN67" s="139">
        <v>7</v>
      </c>
      <c r="EO67" s="139">
        <v>9</v>
      </c>
      <c r="EP67" s="139">
        <v>2</v>
      </c>
      <c r="EQ67" s="139">
        <v>8</v>
      </c>
      <c r="ER67" s="139">
        <v>0</v>
      </c>
      <c r="ES67" s="140">
        <v>26</v>
      </c>
      <c r="ET67" s="139">
        <v>31.818181991577148</v>
      </c>
      <c r="EU67" s="139">
        <v>34.615383148193359</v>
      </c>
      <c r="EV67" s="139">
        <v>25</v>
      </c>
      <c r="EW67" s="139">
        <v>57.142856597900391</v>
      </c>
      <c r="EX67" s="139">
        <v>0</v>
      </c>
      <c r="EY67" s="140">
        <v>33.333332061767578</v>
      </c>
    </row>
    <row r="68" spans="1:155" x14ac:dyDescent="0.2">
      <c r="A68" s="137" t="s">
        <v>63</v>
      </c>
      <c r="B68" s="138" t="s">
        <v>125</v>
      </c>
      <c r="C68" s="139">
        <v>1</v>
      </c>
      <c r="D68" s="139">
        <v>0</v>
      </c>
      <c r="E68" s="139">
        <v>0</v>
      </c>
      <c r="F68" s="139">
        <v>1</v>
      </c>
      <c r="G68" s="139">
        <v>1</v>
      </c>
      <c r="H68" s="139">
        <v>1</v>
      </c>
      <c r="I68" s="139">
        <v>1</v>
      </c>
      <c r="J68" s="139">
        <v>1</v>
      </c>
      <c r="K68" s="139">
        <v>1</v>
      </c>
      <c r="L68" s="139">
        <v>0</v>
      </c>
      <c r="M68" s="139">
        <v>1</v>
      </c>
      <c r="N68" s="139">
        <v>1</v>
      </c>
      <c r="O68" s="139">
        <v>1</v>
      </c>
      <c r="P68" s="139">
        <v>0</v>
      </c>
      <c r="Q68" s="139">
        <v>1</v>
      </c>
      <c r="R68" s="139">
        <v>0</v>
      </c>
      <c r="S68" s="139">
        <v>0</v>
      </c>
      <c r="T68" s="139">
        <v>1</v>
      </c>
      <c r="U68" s="139">
        <v>1</v>
      </c>
      <c r="V68" s="139">
        <v>-1</v>
      </c>
      <c r="W68" s="139">
        <v>0</v>
      </c>
      <c r="X68" s="139">
        <v>0</v>
      </c>
      <c r="Y68" s="139">
        <v>1</v>
      </c>
      <c r="Z68" s="139">
        <v>1</v>
      </c>
      <c r="AA68" s="139">
        <v>1</v>
      </c>
      <c r="AB68" s="139">
        <v>0</v>
      </c>
      <c r="AC68" s="139">
        <v>1</v>
      </c>
      <c r="AD68" s="139">
        <v>1</v>
      </c>
      <c r="AE68" s="139">
        <v>0</v>
      </c>
      <c r="AF68" s="139">
        <v>0</v>
      </c>
      <c r="AG68" s="139">
        <v>0</v>
      </c>
      <c r="AH68" s="139">
        <v>1</v>
      </c>
      <c r="AI68" s="139">
        <v>1</v>
      </c>
      <c r="AJ68" s="139">
        <v>0</v>
      </c>
      <c r="AK68" s="139">
        <v>0</v>
      </c>
      <c r="AL68" s="139">
        <v>0</v>
      </c>
      <c r="AM68" s="139">
        <v>0</v>
      </c>
      <c r="AN68" s="139">
        <v>0</v>
      </c>
      <c r="AO68" s="139">
        <v>0</v>
      </c>
      <c r="AP68" s="139">
        <v>0</v>
      </c>
      <c r="AQ68" s="140">
        <v>0</v>
      </c>
      <c r="AR68" s="139">
        <v>0</v>
      </c>
      <c r="AS68" s="139">
        <v>0</v>
      </c>
      <c r="AT68" s="139">
        <v>0</v>
      </c>
      <c r="AU68" s="139">
        <v>1</v>
      </c>
      <c r="AV68" s="139">
        <v>1</v>
      </c>
      <c r="AW68" s="139">
        <v>1</v>
      </c>
      <c r="AX68" s="139">
        <v>0</v>
      </c>
      <c r="AY68" s="139">
        <v>1</v>
      </c>
      <c r="AZ68" s="139">
        <v>0</v>
      </c>
      <c r="BA68" s="139">
        <v>0</v>
      </c>
      <c r="BB68" s="139">
        <v>0</v>
      </c>
      <c r="BC68" s="139">
        <v>1</v>
      </c>
      <c r="BD68" s="139">
        <v>1</v>
      </c>
      <c r="BE68" s="139">
        <v>1</v>
      </c>
      <c r="BF68" s="139">
        <v>0</v>
      </c>
      <c r="BG68" s="139">
        <v>0</v>
      </c>
      <c r="BH68" s="139">
        <v>1</v>
      </c>
      <c r="BI68" s="139">
        <v>1</v>
      </c>
      <c r="BJ68" s="139">
        <v>1</v>
      </c>
      <c r="BK68" s="139">
        <v>0</v>
      </c>
      <c r="BL68" s="139">
        <v>1</v>
      </c>
      <c r="BM68" s="139">
        <v>1</v>
      </c>
      <c r="BN68" s="139">
        <v>1</v>
      </c>
      <c r="BO68" s="139">
        <v>0</v>
      </c>
      <c r="BP68" s="139">
        <v>1</v>
      </c>
      <c r="BQ68" s="139">
        <v>1</v>
      </c>
      <c r="BR68" s="139">
        <v>1</v>
      </c>
      <c r="BS68" s="139">
        <v>1</v>
      </c>
      <c r="BT68" s="139">
        <v>0</v>
      </c>
      <c r="BU68" s="139">
        <v>0</v>
      </c>
      <c r="BV68" s="139">
        <v>1</v>
      </c>
      <c r="BW68" s="139">
        <v>0</v>
      </c>
      <c r="BX68" s="139">
        <v>1</v>
      </c>
      <c r="BY68" s="139">
        <v>1</v>
      </c>
      <c r="BZ68" s="139">
        <v>1</v>
      </c>
      <c r="CA68" s="139">
        <v>0</v>
      </c>
      <c r="CB68" s="139">
        <v>1</v>
      </c>
      <c r="CC68" s="139">
        <v>1</v>
      </c>
      <c r="CD68" s="139">
        <v>0</v>
      </c>
      <c r="CE68" s="140">
        <v>0</v>
      </c>
      <c r="CF68" s="139">
        <v>1</v>
      </c>
      <c r="CG68" s="139">
        <v>1</v>
      </c>
      <c r="CH68" s="139">
        <v>1</v>
      </c>
      <c r="CI68" s="139">
        <v>0</v>
      </c>
      <c r="CJ68" s="139">
        <v>1</v>
      </c>
      <c r="CK68" s="139">
        <v>1</v>
      </c>
      <c r="CL68" s="139">
        <v>0</v>
      </c>
      <c r="CM68" s="139">
        <v>1</v>
      </c>
      <c r="CN68" s="139">
        <v>1</v>
      </c>
      <c r="CO68" s="139">
        <v>1</v>
      </c>
      <c r="CP68" s="139">
        <v>1</v>
      </c>
      <c r="CQ68" s="139">
        <v>1</v>
      </c>
      <c r="CR68" s="140">
        <v>0</v>
      </c>
      <c r="CS68" s="139">
        <v>1</v>
      </c>
      <c r="CT68" s="139">
        <v>0</v>
      </c>
      <c r="CU68" s="139">
        <v>1</v>
      </c>
      <c r="CV68" s="139">
        <v>1</v>
      </c>
      <c r="CW68" s="139">
        <v>1</v>
      </c>
      <c r="CX68" s="139">
        <v>0</v>
      </c>
      <c r="CY68" s="139">
        <v>1</v>
      </c>
      <c r="CZ68" s="139">
        <v>0</v>
      </c>
      <c r="DA68" s="139">
        <v>0</v>
      </c>
      <c r="DB68" s="139">
        <v>0</v>
      </c>
      <c r="DC68" s="139">
        <v>0</v>
      </c>
      <c r="DD68" s="139">
        <v>0</v>
      </c>
      <c r="DE68" s="139">
        <v>1</v>
      </c>
      <c r="DF68" s="139">
        <v>0</v>
      </c>
      <c r="DG68" s="139">
        <v>0</v>
      </c>
      <c r="DH68" s="139">
        <v>0</v>
      </c>
      <c r="DI68" s="139">
        <v>0</v>
      </c>
      <c r="DJ68" s="139">
        <v>1</v>
      </c>
      <c r="DK68" s="139">
        <v>-1</v>
      </c>
      <c r="DL68" s="139">
        <v>1</v>
      </c>
      <c r="DM68" s="139">
        <v>1</v>
      </c>
      <c r="DN68" s="139">
        <v>0</v>
      </c>
      <c r="DO68" s="139">
        <v>1</v>
      </c>
      <c r="DP68" s="139">
        <v>0</v>
      </c>
      <c r="DQ68" s="139">
        <v>-1</v>
      </c>
      <c r="DR68" s="139">
        <v>1</v>
      </c>
      <c r="DS68" s="139">
        <v>-1</v>
      </c>
      <c r="DT68" s="139">
        <v>1</v>
      </c>
      <c r="DU68" s="139">
        <v>0</v>
      </c>
      <c r="DV68" s="139">
        <v>0</v>
      </c>
      <c r="DW68" s="140">
        <v>0</v>
      </c>
      <c r="DX68" s="139">
        <v>0</v>
      </c>
      <c r="DY68" s="139">
        <v>0</v>
      </c>
      <c r="DZ68" s="139">
        <v>0</v>
      </c>
      <c r="EA68" s="139">
        <v>0</v>
      </c>
      <c r="EB68" s="139">
        <v>0</v>
      </c>
      <c r="EC68" s="139">
        <v>0</v>
      </c>
      <c r="ED68" s="139">
        <v>0</v>
      </c>
      <c r="EE68" s="139">
        <v>0</v>
      </c>
      <c r="EF68" s="139">
        <v>0</v>
      </c>
      <c r="EG68" s="139">
        <v>0</v>
      </c>
      <c r="EH68" s="139">
        <v>0</v>
      </c>
      <c r="EI68" s="139">
        <v>0</v>
      </c>
      <c r="EJ68" s="139">
        <v>0</v>
      </c>
      <c r="EK68" s="139">
        <v>0</v>
      </c>
      <c r="EL68" s="139">
        <v>0</v>
      </c>
      <c r="EM68" s="140">
        <v>0</v>
      </c>
      <c r="EN68" s="139">
        <v>11</v>
      </c>
      <c r="EO68" s="139">
        <v>17</v>
      </c>
      <c r="EP68" s="139">
        <v>5</v>
      </c>
      <c r="EQ68" s="139">
        <v>7</v>
      </c>
      <c r="ER68" s="139">
        <v>0</v>
      </c>
      <c r="ES68" s="140">
        <v>40</v>
      </c>
      <c r="ET68" s="139">
        <v>50</v>
      </c>
      <c r="EU68" s="139">
        <v>65.384613037109375</v>
      </c>
      <c r="EV68" s="139">
        <v>62.5</v>
      </c>
      <c r="EW68" s="139">
        <v>50</v>
      </c>
      <c r="EX68" s="139">
        <v>0</v>
      </c>
      <c r="EY68" s="140">
        <v>51.282051086425781</v>
      </c>
    </row>
    <row r="69" spans="1:155" x14ac:dyDescent="0.2">
      <c r="A69" s="137" t="s">
        <v>63</v>
      </c>
      <c r="B69" s="138" t="s">
        <v>126</v>
      </c>
      <c r="C69" s="139">
        <v>1</v>
      </c>
      <c r="D69" s="139">
        <v>0</v>
      </c>
      <c r="E69" s="139">
        <v>0</v>
      </c>
      <c r="F69" s="139">
        <v>1</v>
      </c>
      <c r="G69" s="139">
        <v>0</v>
      </c>
      <c r="H69" s="139">
        <v>0</v>
      </c>
      <c r="I69" s="139">
        <v>1</v>
      </c>
      <c r="J69" s="139">
        <v>1</v>
      </c>
      <c r="K69" s="139">
        <v>1</v>
      </c>
      <c r="L69" s="139">
        <v>0</v>
      </c>
      <c r="M69" s="139">
        <v>1</v>
      </c>
      <c r="N69" s="139">
        <v>1</v>
      </c>
      <c r="O69" s="139">
        <v>0</v>
      </c>
      <c r="P69" s="139">
        <v>0</v>
      </c>
      <c r="Q69" s="139">
        <v>1</v>
      </c>
      <c r="R69" s="139">
        <v>0</v>
      </c>
      <c r="S69" s="139">
        <v>0</v>
      </c>
      <c r="T69" s="139">
        <v>1</v>
      </c>
      <c r="U69" s="139">
        <v>1</v>
      </c>
      <c r="V69" s="139">
        <v>0</v>
      </c>
      <c r="W69" s="139">
        <v>0</v>
      </c>
      <c r="X69" s="139">
        <v>0</v>
      </c>
      <c r="Y69" s="139">
        <v>0</v>
      </c>
      <c r="Z69" s="139">
        <v>1</v>
      </c>
      <c r="AA69" s="139">
        <v>0</v>
      </c>
      <c r="AB69" s="139">
        <v>0</v>
      </c>
      <c r="AC69" s="139">
        <v>1</v>
      </c>
      <c r="AD69" s="139">
        <v>0</v>
      </c>
      <c r="AE69" s="139">
        <v>0</v>
      </c>
      <c r="AF69" s="139">
        <v>0</v>
      </c>
      <c r="AG69" s="139">
        <v>-1</v>
      </c>
      <c r="AH69" s="139">
        <v>1</v>
      </c>
      <c r="AI69" s="139">
        <v>1</v>
      </c>
      <c r="AJ69" s="139">
        <v>0</v>
      </c>
      <c r="AK69" s="139">
        <v>0</v>
      </c>
      <c r="AL69" s="139">
        <v>0</v>
      </c>
      <c r="AM69" s="139">
        <v>0</v>
      </c>
      <c r="AN69" s="139">
        <v>0</v>
      </c>
      <c r="AO69" s="139">
        <v>0</v>
      </c>
      <c r="AP69" s="139">
        <v>0</v>
      </c>
      <c r="AQ69" s="140">
        <v>0</v>
      </c>
      <c r="AR69" s="139">
        <v>0</v>
      </c>
      <c r="AS69" s="139">
        <v>1</v>
      </c>
      <c r="AT69" s="139">
        <v>0</v>
      </c>
      <c r="AU69" s="139">
        <v>1</v>
      </c>
      <c r="AV69" s="139">
        <v>1</v>
      </c>
      <c r="AW69" s="139">
        <v>1</v>
      </c>
      <c r="AX69" s="139">
        <v>0</v>
      </c>
      <c r="AY69" s="139">
        <v>1</v>
      </c>
      <c r="AZ69" s="139">
        <v>1</v>
      </c>
      <c r="BA69" s="139">
        <v>0</v>
      </c>
      <c r="BB69" s="139">
        <v>0</v>
      </c>
      <c r="BC69" s="139">
        <v>1</v>
      </c>
      <c r="BD69" s="139">
        <v>0</v>
      </c>
      <c r="BE69" s="139">
        <v>1</v>
      </c>
      <c r="BF69" s="139">
        <v>0</v>
      </c>
      <c r="BG69" s="139">
        <v>0</v>
      </c>
      <c r="BH69" s="139">
        <v>0</v>
      </c>
      <c r="BI69" s="139">
        <v>1</v>
      </c>
      <c r="BJ69" s="139">
        <v>1</v>
      </c>
      <c r="BK69" s="139">
        <v>0</v>
      </c>
      <c r="BL69" s="139">
        <v>0</v>
      </c>
      <c r="BM69" s="139">
        <v>0</v>
      </c>
      <c r="BN69" s="139">
        <v>1</v>
      </c>
      <c r="BO69" s="139">
        <v>0</v>
      </c>
      <c r="BP69" s="139">
        <v>0</v>
      </c>
      <c r="BQ69" s="139">
        <v>0</v>
      </c>
      <c r="BR69" s="139">
        <v>1</v>
      </c>
      <c r="BS69" s="139">
        <v>1</v>
      </c>
      <c r="BT69" s="139">
        <v>0</v>
      </c>
      <c r="BU69" s="139">
        <v>0</v>
      </c>
      <c r="BV69" s="139">
        <v>0</v>
      </c>
      <c r="BW69" s="139">
        <v>0</v>
      </c>
      <c r="BX69" s="139">
        <v>0</v>
      </c>
      <c r="BY69" s="139">
        <v>0</v>
      </c>
      <c r="BZ69" s="139">
        <v>0</v>
      </c>
      <c r="CA69" s="139">
        <v>0</v>
      </c>
      <c r="CB69" s="139">
        <v>1</v>
      </c>
      <c r="CC69" s="139">
        <v>1</v>
      </c>
      <c r="CD69" s="139">
        <v>0</v>
      </c>
      <c r="CE69" s="140">
        <v>0</v>
      </c>
      <c r="CF69" s="139">
        <v>1</v>
      </c>
      <c r="CG69" s="139">
        <v>0</v>
      </c>
      <c r="CH69" s="139">
        <v>0</v>
      </c>
      <c r="CI69" s="139">
        <v>0</v>
      </c>
      <c r="CJ69" s="139">
        <v>1</v>
      </c>
      <c r="CK69" s="139">
        <v>0</v>
      </c>
      <c r="CL69" s="139">
        <v>0</v>
      </c>
      <c r="CM69" s="139">
        <v>1</v>
      </c>
      <c r="CN69" s="139">
        <v>1</v>
      </c>
      <c r="CO69" s="139">
        <v>0</v>
      </c>
      <c r="CP69" s="139">
        <v>1</v>
      </c>
      <c r="CQ69" s="139">
        <v>0</v>
      </c>
      <c r="CR69" s="140">
        <v>0</v>
      </c>
      <c r="CS69" s="139">
        <v>1</v>
      </c>
      <c r="CT69" s="139">
        <v>0</v>
      </c>
      <c r="CU69" s="139">
        <v>1</v>
      </c>
      <c r="CV69" s="139">
        <v>1</v>
      </c>
      <c r="CW69" s="139">
        <v>0</v>
      </c>
      <c r="CX69" s="139">
        <v>0</v>
      </c>
      <c r="CY69" s="139">
        <v>1</v>
      </c>
      <c r="CZ69" s="139">
        <v>0</v>
      </c>
      <c r="DA69" s="139">
        <v>0</v>
      </c>
      <c r="DB69" s="139">
        <v>0</v>
      </c>
      <c r="DC69" s="139">
        <v>0</v>
      </c>
      <c r="DD69" s="139">
        <v>0</v>
      </c>
      <c r="DE69" s="139">
        <v>1</v>
      </c>
      <c r="DF69" s="139">
        <v>0</v>
      </c>
      <c r="DG69" s="139">
        <v>0</v>
      </c>
      <c r="DH69" s="139">
        <v>0</v>
      </c>
      <c r="DI69" s="139">
        <v>0</v>
      </c>
      <c r="DJ69" s="139">
        <v>0</v>
      </c>
      <c r="DK69" s="139">
        <v>0</v>
      </c>
      <c r="DL69" s="139">
        <v>0</v>
      </c>
      <c r="DM69" s="139">
        <v>1</v>
      </c>
      <c r="DN69" s="139">
        <v>0</v>
      </c>
      <c r="DO69" s="139">
        <v>0</v>
      </c>
      <c r="DP69" s="139">
        <v>0</v>
      </c>
      <c r="DQ69" s="139">
        <v>0</v>
      </c>
      <c r="DR69" s="139">
        <v>1</v>
      </c>
      <c r="DS69" s="139">
        <v>-1</v>
      </c>
      <c r="DT69" s="139">
        <v>0</v>
      </c>
      <c r="DU69" s="139">
        <v>1</v>
      </c>
      <c r="DV69" s="139">
        <v>0</v>
      </c>
      <c r="DW69" s="140">
        <v>0</v>
      </c>
      <c r="DX69" s="139">
        <v>0</v>
      </c>
      <c r="DY69" s="139">
        <v>0</v>
      </c>
      <c r="DZ69" s="139">
        <v>0</v>
      </c>
      <c r="EA69" s="139">
        <v>0</v>
      </c>
      <c r="EB69" s="139">
        <v>0</v>
      </c>
      <c r="EC69" s="139">
        <v>0</v>
      </c>
      <c r="ED69" s="139">
        <v>0</v>
      </c>
      <c r="EE69" s="139">
        <v>0</v>
      </c>
      <c r="EF69" s="139">
        <v>0</v>
      </c>
      <c r="EG69" s="139">
        <v>0</v>
      </c>
      <c r="EH69" s="139">
        <v>0</v>
      </c>
      <c r="EI69" s="139">
        <v>0</v>
      </c>
      <c r="EJ69" s="139">
        <v>0</v>
      </c>
      <c r="EK69" s="139">
        <v>0</v>
      </c>
      <c r="EL69" s="139">
        <v>0</v>
      </c>
      <c r="EM69" s="140">
        <v>0</v>
      </c>
      <c r="EN69" s="139">
        <v>9</v>
      </c>
      <c r="EO69" s="139">
        <v>10</v>
      </c>
      <c r="EP69" s="139">
        <v>3</v>
      </c>
      <c r="EQ69" s="139">
        <v>7</v>
      </c>
      <c r="ER69" s="139">
        <v>0</v>
      </c>
      <c r="ES69" s="140">
        <v>29</v>
      </c>
      <c r="ET69" s="139">
        <v>40.909091949462891</v>
      </c>
      <c r="EU69" s="139">
        <v>38.461540222167969</v>
      </c>
      <c r="EV69" s="139">
        <v>37.5</v>
      </c>
      <c r="EW69" s="139">
        <v>50</v>
      </c>
      <c r="EX69" s="139">
        <v>0</v>
      </c>
      <c r="EY69" s="140">
        <v>37.179485321044922</v>
      </c>
    </row>
    <row r="70" spans="1:155" x14ac:dyDescent="0.2">
      <c r="A70" s="137" t="s">
        <v>63</v>
      </c>
      <c r="B70" s="138" t="s">
        <v>127</v>
      </c>
      <c r="C70" s="139">
        <v>1</v>
      </c>
      <c r="D70" s="139">
        <v>1</v>
      </c>
      <c r="E70" s="139">
        <v>0</v>
      </c>
      <c r="F70" s="139">
        <v>1</v>
      </c>
      <c r="G70" s="139">
        <v>1</v>
      </c>
      <c r="H70" s="139">
        <v>0</v>
      </c>
      <c r="I70" s="139">
        <v>1</v>
      </c>
      <c r="J70" s="139">
        <v>0</v>
      </c>
      <c r="K70" s="139">
        <v>1</v>
      </c>
      <c r="L70" s="139">
        <v>0</v>
      </c>
      <c r="M70" s="139">
        <v>1</v>
      </c>
      <c r="N70" s="139">
        <v>1</v>
      </c>
      <c r="O70" s="139">
        <v>0</v>
      </c>
      <c r="P70" s="139">
        <v>0</v>
      </c>
      <c r="Q70" s="139">
        <v>1</v>
      </c>
      <c r="R70" s="139">
        <v>0</v>
      </c>
      <c r="S70" s="139">
        <v>1</v>
      </c>
      <c r="T70" s="139">
        <v>1</v>
      </c>
      <c r="U70" s="139">
        <v>1</v>
      </c>
      <c r="V70" s="139">
        <v>-1</v>
      </c>
      <c r="W70" s="139">
        <v>0</v>
      </c>
      <c r="X70" s="139">
        <v>0</v>
      </c>
      <c r="Y70" s="139">
        <v>0</v>
      </c>
      <c r="Z70" s="139">
        <v>0</v>
      </c>
      <c r="AA70" s="139">
        <v>0</v>
      </c>
      <c r="AB70" s="139">
        <v>0</v>
      </c>
      <c r="AC70" s="139">
        <v>1</v>
      </c>
      <c r="AD70" s="139">
        <v>0</v>
      </c>
      <c r="AE70" s="139">
        <v>1</v>
      </c>
      <c r="AF70" s="139">
        <v>0</v>
      </c>
      <c r="AG70" s="139">
        <v>0</v>
      </c>
      <c r="AH70" s="139">
        <v>1</v>
      </c>
      <c r="AI70" s="139">
        <v>1</v>
      </c>
      <c r="AJ70" s="139">
        <v>0</v>
      </c>
      <c r="AK70" s="139">
        <v>0</v>
      </c>
      <c r="AL70" s="139">
        <v>0</v>
      </c>
      <c r="AM70" s="139">
        <v>0</v>
      </c>
      <c r="AN70" s="139">
        <v>0</v>
      </c>
      <c r="AO70" s="139">
        <v>0</v>
      </c>
      <c r="AP70" s="139">
        <v>1</v>
      </c>
      <c r="AQ70" s="140">
        <v>1</v>
      </c>
      <c r="AR70" s="139">
        <v>0</v>
      </c>
      <c r="AS70" s="139">
        <v>0</v>
      </c>
      <c r="AT70" s="139">
        <v>1</v>
      </c>
      <c r="AU70" s="139">
        <v>1</v>
      </c>
      <c r="AV70" s="139">
        <v>0</v>
      </c>
      <c r="AW70" s="139">
        <v>1</v>
      </c>
      <c r="AX70" s="139">
        <v>0</v>
      </c>
      <c r="AY70" s="139">
        <v>1</v>
      </c>
      <c r="AZ70" s="139">
        <v>0</v>
      </c>
      <c r="BA70" s="139">
        <v>0</v>
      </c>
      <c r="BB70" s="139">
        <v>0</v>
      </c>
      <c r="BC70" s="139">
        <v>1</v>
      </c>
      <c r="BD70" s="139">
        <v>1</v>
      </c>
      <c r="BE70" s="139">
        <v>1</v>
      </c>
      <c r="BF70" s="139">
        <v>0</v>
      </c>
      <c r="BG70" s="139">
        <v>0</v>
      </c>
      <c r="BH70" s="139">
        <v>1</v>
      </c>
      <c r="BI70" s="139">
        <v>1</v>
      </c>
      <c r="BJ70" s="139">
        <v>1</v>
      </c>
      <c r="BK70" s="139">
        <v>0</v>
      </c>
      <c r="BL70" s="139">
        <v>0</v>
      </c>
      <c r="BM70" s="139">
        <v>1</v>
      </c>
      <c r="BN70" s="139">
        <v>1</v>
      </c>
      <c r="BO70" s="139">
        <v>-1</v>
      </c>
      <c r="BP70" s="139">
        <v>1</v>
      </c>
      <c r="BQ70" s="139">
        <v>1</v>
      </c>
      <c r="BR70" s="139">
        <v>1</v>
      </c>
      <c r="BS70" s="139">
        <v>1</v>
      </c>
      <c r="BT70" s="139">
        <v>1</v>
      </c>
      <c r="BU70" s="139">
        <v>1</v>
      </c>
      <c r="BV70" s="139">
        <v>1</v>
      </c>
      <c r="BW70" s="139">
        <v>0</v>
      </c>
      <c r="BX70" s="139">
        <v>0</v>
      </c>
      <c r="BY70" s="139">
        <v>0</v>
      </c>
      <c r="BZ70" s="139">
        <v>1</v>
      </c>
      <c r="CA70" s="139">
        <v>-1</v>
      </c>
      <c r="CB70" s="139">
        <v>1</v>
      </c>
      <c r="CC70" s="139">
        <v>1</v>
      </c>
      <c r="CD70" s="139">
        <v>1</v>
      </c>
      <c r="CE70" s="140">
        <v>0</v>
      </c>
      <c r="CF70" s="139">
        <v>1</v>
      </c>
      <c r="CG70" s="139">
        <v>0</v>
      </c>
      <c r="CH70" s="139">
        <v>1</v>
      </c>
      <c r="CI70" s="139">
        <v>1</v>
      </c>
      <c r="CJ70" s="139">
        <v>1</v>
      </c>
      <c r="CK70" s="139">
        <v>0</v>
      </c>
      <c r="CL70" s="139">
        <v>0</v>
      </c>
      <c r="CM70" s="139">
        <v>1</v>
      </c>
      <c r="CN70" s="139">
        <v>1</v>
      </c>
      <c r="CO70" s="139">
        <v>0</v>
      </c>
      <c r="CP70" s="139">
        <v>1</v>
      </c>
      <c r="CQ70" s="139">
        <v>1</v>
      </c>
      <c r="CR70" s="140">
        <v>0</v>
      </c>
      <c r="CS70" s="139">
        <v>1</v>
      </c>
      <c r="CT70" s="139">
        <v>0</v>
      </c>
      <c r="CU70" s="139">
        <v>1</v>
      </c>
      <c r="CV70" s="139">
        <v>1</v>
      </c>
      <c r="CW70" s="139">
        <v>0</v>
      </c>
      <c r="CX70" s="139">
        <v>0</v>
      </c>
      <c r="CY70" s="139">
        <v>0</v>
      </c>
      <c r="CZ70" s="139">
        <v>0</v>
      </c>
      <c r="DA70" s="139">
        <v>0</v>
      </c>
      <c r="DB70" s="139">
        <v>0</v>
      </c>
      <c r="DC70" s="139">
        <v>1</v>
      </c>
      <c r="DD70" s="139">
        <v>0</v>
      </c>
      <c r="DE70" s="139">
        <v>0</v>
      </c>
      <c r="DF70" s="139">
        <v>0</v>
      </c>
      <c r="DG70" s="139">
        <v>0</v>
      </c>
      <c r="DH70" s="139">
        <v>0</v>
      </c>
      <c r="DI70" s="139">
        <v>0</v>
      </c>
      <c r="DJ70" s="139">
        <v>0</v>
      </c>
      <c r="DK70" s="139">
        <v>0</v>
      </c>
      <c r="DL70" s="139">
        <v>1</v>
      </c>
      <c r="DM70" s="139">
        <v>0</v>
      </c>
      <c r="DN70" s="139">
        <v>1</v>
      </c>
      <c r="DO70" s="139">
        <v>1</v>
      </c>
      <c r="DP70" s="139">
        <v>0</v>
      </c>
      <c r="DQ70" s="139">
        <v>0</v>
      </c>
      <c r="DR70" s="139">
        <v>1</v>
      </c>
      <c r="DS70" s="139">
        <v>0</v>
      </c>
      <c r="DT70" s="139">
        <v>1</v>
      </c>
      <c r="DU70" s="139">
        <v>1</v>
      </c>
      <c r="DV70" s="139">
        <v>0</v>
      </c>
      <c r="DW70" s="140">
        <v>0</v>
      </c>
      <c r="DX70" s="139">
        <v>0</v>
      </c>
      <c r="DY70" s="139">
        <v>0</v>
      </c>
      <c r="DZ70" s="139">
        <v>0</v>
      </c>
      <c r="EA70" s="139">
        <v>0</v>
      </c>
      <c r="EB70" s="139">
        <v>0</v>
      </c>
      <c r="EC70" s="139">
        <v>0</v>
      </c>
      <c r="ED70" s="139">
        <v>0</v>
      </c>
      <c r="EE70" s="139">
        <v>0</v>
      </c>
      <c r="EF70" s="139">
        <v>0</v>
      </c>
      <c r="EG70" s="139">
        <v>0</v>
      </c>
      <c r="EH70" s="139">
        <v>0</v>
      </c>
      <c r="EI70" s="139">
        <v>0</v>
      </c>
      <c r="EJ70" s="139">
        <v>0</v>
      </c>
      <c r="EK70" s="139">
        <v>0</v>
      </c>
      <c r="EL70" s="139">
        <v>0</v>
      </c>
      <c r="EM70" s="140">
        <v>0</v>
      </c>
      <c r="EN70" s="139">
        <v>10</v>
      </c>
      <c r="EO70" s="139">
        <v>14</v>
      </c>
      <c r="EP70" s="139">
        <v>4</v>
      </c>
      <c r="EQ70" s="139">
        <v>9</v>
      </c>
      <c r="ER70" s="139">
        <v>0</v>
      </c>
      <c r="ES70" s="140">
        <v>37</v>
      </c>
      <c r="ET70" s="139">
        <v>45.454544067382812</v>
      </c>
      <c r="EU70" s="139">
        <v>53.846153259277344</v>
      </c>
      <c r="EV70" s="139">
        <v>50</v>
      </c>
      <c r="EW70" s="139">
        <v>64.285713195800781</v>
      </c>
      <c r="EX70" s="139">
        <v>0</v>
      </c>
      <c r="EY70" s="140">
        <v>47.435897827148438</v>
      </c>
    </row>
    <row r="71" spans="1:155" x14ac:dyDescent="0.2">
      <c r="A71" s="137" t="s">
        <v>56</v>
      </c>
      <c r="B71" s="309" t="s">
        <v>128</v>
      </c>
      <c r="C71" s="139">
        <v>0</v>
      </c>
      <c r="D71" s="139">
        <v>0</v>
      </c>
      <c r="E71" s="139">
        <v>0</v>
      </c>
      <c r="F71" s="139">
        <v>1</v>
      </c>
      <c r="G71" s="139">
        <v>0</v>
      </c>
      <c r="H71" s="139">
        <v>0</v>
      </c>
      <c r="I71" s="139">
        <v>1</v>
      </c>
      <c r="J71" s="139">
        <v>0</v>
      </c>
      <c r="K71" s="139">
        <v>1</v>
      </c>
      <c r="L71" s="139">
        <v>1</v>
      </c>
      <c r="M71" s="139">
        <v>1</v>
      </c>
      <c r="N71" s="139">
        <v>0</v>
      </c>
      <c r="O71" s="139">
        <v>1</v>
      </c>
      <c r="P71" s="139">
        <v>0</v>
      </c>
      <c r="Q71" s="139">
        <v>1</v>
      </c>
      <c r="R71" s="139">
        <v>0</v>
      </c>
      <c r="S71" s="139">
        <v>0</v>
      </c>
      <c r="T71" s="139">
        <v>1</v>
      </c>
      <c r="U71" s="139">
        <v>1</v>
      </c>
      <c r="V71" s="139">
        <v>0</v>
      </c>
      <c r="W71" s="139">
        <v>-1</v>
      </c>
      <c r="X71" s="139">
        <v>0</v>
      </c>
      <c r="Y71" s="139">
        <v>0</v>
      </c>
      <c r="Z71" s="139">
        <v>0</v>
      </c>
      <c r="AA71" s="139">
        <v>1</v>
      </c>
      <c r="AB71" s="139">
        <v>0</v>
      </c>
      <c r="AC71" s="139">
        <v>0</v>
      </c>
      <c r="AD71" s="139">
        <v>0</v>
      </c>
      <c r="AE71" s="139">
        <v>0</v>
      </c>
      <c r="AF71" s="139">
        <v>-1</v>
      </c>
      <c r="AG71" s="139">
        <v>-1</v>
      </c>
      <c r="AH71" s="139">
        <v>0</v>
      </c>
      <c r="AI71" s="139">
        <v>0</v>
      </c>
      <c r="AJ71" s="139">
        <v>0</v>
      </c>
      <c r="AK71" s="139">
        <v>0</v>
      </c>
      <c r="AL71" s="139">
        <v>0</v>
      </c>
      <c r="AM71" s="139">
        <v>0</v>
      </c>
      <c r="AN71" s="139">
        <v>0</v>
      </c>
      <c r="AO71" s="139">
        <v>0</v>
      </c>
      <c r="AP71" s="139">
        <v>0</v>
      </c>
      <c r="AQ71" s="140">
        <v>0</v>
      </c>
      <c r="AR71" s="139">
        <v>0</v>
      </c>
      <c r="AS71" s="139">
        <v>1</v>
      </c>
      <c r="AT71" s="139">
        <v>0</v>
      </c>
      <c r="AU71" s="139">
        <v>0</v>
      </c>
      <c r="AV71" s="139">
        <v>0</v>
      </c>
      <c r="AW71" s="139">
        <v>1</v>
      </c>
      <c r="AX71" s="139">
        <v>0</v>
      </c>
      <c r="AY71" s="139">
        <v>0</v>
      </c>
      <c r="AZ71" s="139">
        <v>0</v>
      </c>
      <c r="BA71" s="139">
        <v>0</v>
      </c>
      <c r="BB71" s="139">
        <v>0</v>
      </c>
      <c r="BC71" s="139">
        <v>1</v>
      </c>
      <c r="BD71" s="139">
        <v>1</v>
      </c>
      <c r="BE71" s="139">
        <v>0</v>
      </c>
      <c r="BF71" s="139">
        <v>0</v>
      </c>
      <c r="BG71" s="139">
        <v>0</v>
      </c>
      <c r="BH71" s="139">
        <v>0</v>
      </c>
      <c r="BI71" s="139">
        <v>0</v>
      </c>
      <c r="BJ71" s="139">
        <v>1</v>
      </c>
      <c r="BK71" s="139">
        <v>0</v>
      </c>
      <c r="BL71" s="139">
        <v>0</v>
      </c>
      <c r="BM71" s="139">
        <v>0</v>
      </c>
      <c r="BN71" s="139">
        <v>0</v>
      </c>
      <c r="BO71" s="139">
        <v>-1</v>
      </c>
      <c r="BP71" s="139">
        <v>0</v>
      </c>
      <c r="BQ71" s="139">
        <v>1</v>
      </c>
      <c r="BR71" s="139">
        <v>1</v>
      </c>
      <c r="BS71" s="139">
        <v>1</v>
      </c>
      <c r="BT71" s="139">
        <v>0</v>
      </c>
      <c r="BU71" s="139">
        <v>0</v>
      </c>
      <c r="BV71" s="139">
        <v>0</v>
      </c>
      <c r="BW71" s="139">
        <v>0</v>
      </c>
      <c r="BX71" s="139">
        <v>0</v>
      </c>
      <c r="BY71" s="139">
        <v>1</v>
      </c>
      <c r="BZ71" s="139">
        <v>1</v>
      </c>
      <c r="CA71" s="139">
        <v>0</v>
      </c>
      <c r="CB71" s="139">
        <v>0</v>
      </c>
      <c r="CC71" s="139">
        <v>1</v>
      </c>
      <c r="CD71" s="139">
        <v>0</v>
      </c>
      <c r="CE71" s="140">
        <v>-1</v>
      </c>
      <c r="CF71" s="139">
        <v>1</v>
      </c>
      <c r="CG71" s="139">
        <v>0</v>
      </c>
      <c r="CH71" s="139">
        <v>1</v>
      </c>
      <c r="CI71" s="139">
        <v>0</v>
      </c>
      <c r="CJ71" s="139">
        <v>1</v>
      </c>
      <c r="CK71" s="139">
        <v>1</v>
      </c>
      <c r="CL71" s="139">
        <v>0</v>
      </c>
      <c r="CM71" s="139">
        <v>0</v>
      </c>
      <c r="CN71" s="139">
        <v>1</v>
      </c>
      <c r="CO71" s="139">
        <v>0</v>
      </c>
      <c r="CP71" s="139">
        <v>0</v>
      </c>
      <c r="CQ71" s="139">
        <v>1</v>
      </c>
      <c r="CR71" s="140">
        <v>0</v>
      </c>
      <c r="CS71" s="139">
        <v>0</v>
      </c>
      <c r="CT71" s="139">
        <v>0</v>
      </c>
      <c r="CU71" s="139">
        <v>1</v>
      </c>
      <c r="CV71" s="139">
        <v>1</v>
      </c>
      <c r="CW71" s="139">
        <v>1</v>
      </c>
      <c r="CX71" s="139">
        <v>0</v>
      </c>
      <c r="CY71" s="139">
        <v>0</v>
      </c>
      <c r="CZ71" s="139">
        <v>0</v>
      </c>
      <c r="DA71" s="139">
        <v>0</v>
      </c>
      <c r="DB71" s="139">
        <v>0</v>
      </c>
      <c r="DC71" s="139">
        <v>0</v>
      </c>
      <c r="DD71" s="139">
        <v>0</v>
      </c>
      <c r="DE71" s="139">
        <v>0</v>
      </c>
      <c r="DF71" s="139">
        <v>1</v>
      </c>
      <c r="DG71" s="139">
        <v>-1</v>
      </c>
      <c r="DH71" s="139">
        <v>0</v>
      </c>
      <c r="DI71" s="139">
        <v>0</v>
      </c>
      <c r="DJ71" s="139">
        <v>1</v>
      </c>
      <c r="DK71" s="139">
        <v>0</v>
      </c>
      <c r="DL71" s="139">
        <v>0</v>
      </c>
      <c r="DM71" s="139">
        <v>0</v>
      </c>
      <c r="DN71" s="139">
        <v>0</v>
      </c>
      <c r="DO71" s="139">
        <v>1</v>
      </c>
      <c r="DP71" s="139">
        <v>0</v>
      </c>
      <c r="DQ71" s="139">
        <v>0</v>
      </c>
      <c r="DR71" s="139">
        <v>1</v>
      </c>
      <c r="DS71" s="139">
        <v>0</v>
      </c>
      <c r="DT71" s="139">
        <v>0</v>
      </c>
      <c r="DU71" s="139">
        <v>0</v>
      </c>
      <c r="DV71" s="139">
        <v>0</v>
      </c>
      <c r="DW71" s="140">
        <v>0</v>
      </c>
      <c r="DX71" s="139">
        <v>0</v>
      </c>
      <c r="DY71" s="139">
        <v>0</v>
      </c>
      <c r="DZ71" s="139">
        <v>0</v>
      </c>
      <c r="EA71" s="139">
        <v>0</v>
      </c>
      <c r="EB71" s="139">
        <v>0</v>
      </c>
      <c r="EC71" s="139">
        <v>0</v>
      </c>
      <c r="ED71" s="139">
        <v>0</v>
      </c>
      <c r="EE71" s="139">
        <v>0</v>
      </c>
      <c r="EF71" s="139">
        <v>0</v>
      </c>
      <c r="EG71" s="139">
        <v>0</v>
      </c>
      <c r="EH71" s="139">
        <v>0</v>
      </c>
      <c r="EI71" s="139">
        <v>0</v>
      </c>
      <c r="EJ71" s="139">
        <v>0</v>
      </c>
      <c r="EK71" s="139">
        <v>0</v>
      </c>
      <c r="EL71" s="139">
        <v>0</v>
      </c>
      <c r="EM71" s="140">
        <v>0</v>
      </c>
      <c r="EN71" s="139">
        <v>6</v>
      </c>
      <c r="EO71" s="139">
        <v>9</v>
      </c>
      <c r="EP71" s="139">
        <v>3</v>
      </c>
      <c r="EQ71" s="139">
        <v>7</v>
      </c>
      <c r="ER71" s="139">
        <v>0</v>
      </c>
      <c r="ES71" s="140">
        <v>25</v>
      </c>
      <c r="ET71" s="139">
        <v>27.272727966308594</v>
      </c>
      <c r="EU71" s="139">
        <v>34.615383148193359</v>
      </c>
      <c r="EV71" s="139">
        <v>37.5</v>
      </c>
      <c r="EW71" s="139">
        <v>50</v>
      </c>
      <c r="EX71" s="139">
        <v>0</v>
      </c>
      <c r="EY71" s="140">
        <v>32.051280975341797</v>
      </c>
    </row>
    <row r="72" spans="1:155" x14ac:dyDescent="0.2">
      <c r="A72" s="137" t="s">
        <v>58</v>
      </c>
      <c r="B72" s="138" t="s">
        <v>129</v>
      </c>
      <c r="C72" s="139">
        <v>1</v>
      </c>
      <c r="D72" s="139">
        <v>0</v>
      </c>
      <c r="E72" s="139">
        <v>0</v>
      </c>
      <c r="F72" s="139">
        <v>1</v>
      </c>
      <c r="G72" s="139">
        <v>1</v>
      </c>
      <c r="H72" s="139">
        <v>1</v>
      </c>
      <c r="I72" s="139">
        <v>1</v>
      </c>
      <c r="J72" s="139">
        <v>1</v>
      </c>
      <c r="K72" s="139">
        <v>1</v>
      </c>
      <c r="L72" s="139">
        <v>0</v>
      </c>
      <c r="M72" s="139">
        <v>1</v>
      </c>
      <c r="N72" s="139">
        <v>1</v>
      </c>
      <c r="O72" s="139">
        <v>1</v>
      </c>
      <c r="P72" s="139">
        <v>0</v>
      </c>
      <c r="Q72" s="139">
        <v>1</v>
      </c>
      <c r="R72" s="139">
        <v>0</v>
      </c>
      <c r="S72" s="139">
        <v>1</v>
      </c>
      <c r="T72" s="139">
        <v>0</v>
      </c>
      <c r="U72" s="139">
        <v>1</v>
      </c>
      <c r="V72" s="139">
        <v>-1</v>
      </c>
      <c r="W72" s="139">
        <v>0</v>
      </c>
      <c r="X72" s="139">
        <v>0</v>
      </c>
      <c r="Y72" s="139">
        <v>0</v>
      </c>
      <c r="Z72" s="139">
        <v>0</v>
      </c>
      <c r="AA72" s="139">
        <v>0</v>
      </c>
      <c r="AB72" s="139">
        <v>1</v>
      </c>
      <c r="AC72" s="139">
        <v>0</v>
      </c>
      <c r="AD72" s="139">
        <v>0</v>
      </c>
      <c r="AE72" s="139">
        <v>0</v>
      </c>
      <c r="AF72" s="139">
        <v>0</v>
      </c>
      <c r="AG72" s="139">
        <v>0</v>
      </c>
      <c r="AH72" s="139">
        <v>0</v>
      </c>
      <c r="AI72" s="139">
        <v>0</v>
      </c>
      <c r="AJ72" s="139">
        <v>1</v>
      </c>
      <c r="AK72" s="139">
        <v>0</v>
      </c>
      <c r="AL72" s="139">
        <v>1</v>
      </c>
      <c r="AM72" s="139">
        <v>0</v>
      </c>
      <c r="AN72" s="139">
        <v>1</v>
      </c>
      <c r="AO72" s="139">
        <v>0</v>
      </c>
      <c r="AP72" s="139">
        <v>1</v>
      </c>
      <c r="AQ72" s="140">
        <v>0</v>
      </c>
      <c r="AR72" s="139">
        <v>1</v>
      </c>
      <c r="AS72" s="139">
        <v>1</v>
      </c>
      <c r="AT72" s="139">
        <v>0</v>
      </c>
      <c r="AU72" s="139">
        <v>1</v>
      </c>
      <c r="AV72" s="139">
        <v>1</v>
      </c>
      <c r="AW72" s="139">
        <v>1</v>
      </c>
      <c r="AX72" s="139">
        <v>0</v>
      </c>
      <c r="AY72" s="139">
        <v>1</v>
      </c>
      <c r="AZ72" s="139">
        <v>1</v>
      </c>
      <c r="BA72" s="139">
        <v>1</v>
      </c>
      <c r="BB72" s="139">
        <v>0</v>
      </c>
      <c r="BC72" s="139">
        <v>1</v>
      </c>
      <c r="BD72" s="139">
        <v>1</v>
      </c>
      <c r="BE72" s="139">
        <v>1</v>
      </c>
      <c r="BF72" s="139">
        <v>1</v>
      </c>
      <c r="BG72" s="139">
        <v>1</v>
      </c>
      <c r="BH72" s="139">
        <v>0</v>
      </c>
      <c r="BI72" s="139">
        <v>1</v>
      </c>
      <c r="BJ72" s="139">
        <v>1</v>
      </c>
      <c r="BK72" s="139">
        <v>1</v>
      </c>
      <c r="BL72" s="139">
        <v>0</v>
      </c>
      <c r="BM72" s="139">
        <v>1</v>
      </c>
      <c r="BN72" s="139">
        <v>0</v>
      </c>
      <c r="BO72" s="139">
        <v>-1</v>
      </c>
      <c r="BP72" s="139">
        <v>1</v>
      </c>
      <c r="BQ72" s="139">
        <v>1</v>
      </c>
      <c r="BR72" s="139">
        <v>1</v>
      </c>
      <c r="BS72" s="139">
        <v>1</v>
      </c>
      <c r="BT72" s="139">
        <v>1</v>
      </c>
      <c r="BU72" s="139">
        <v>0</v>
      </c>
      <c r="BV72" s="139">
        <v>1</v>
      </c>
      <c r="BW72" s="139">
        <v>0</v>
      </c>
      <c r="BX72" s="139">
        <v>0</v>
      </c>
      <c r="BY72" s="139">
        <v>0</v>
      </c>
      <c r="BZ72" s="139">
        <v>1</v>
      </c>
      <c r="CA72" s="139">
        <v>-1</v>
      </c>
      <c r="CB72" s="139">
        <v>1</v>
      </c>
      <c r="CC72" s="139">
        <v>1</v>
      </c>
      <c r="CD72" s="139">
        <v>1</v>
      </c>
      <c r="CE72" s="140">
        <v>-1</v>
      </c>
      <c r="CF72" s="139">
        <v>1</v>
      </c>
      <c r="CG72" s="139">
        <v>0</v>
      </c>
      <c r="CH72" s="139">
        <v>1</v>
      </c>
      <c r="CI72" s="139">
        <v>1</v>
      </c>
      <c r="CJ72" s="139">
        <v>1</v>
      </c>
      <c r="CK72" s="139">
        <v>1</v>
      </c>
      <c r="CL72" s="139">
        <v>0</v>
      </c>
      <c r="CM72" s="139">
        <v>0</v>
      </c>
      <c r="CN72" s="139">
        <v>1</v>
      </c>
      <c r="CO72" s="139">
        <v>1</v>
      </c>
      <c r="CP72" s="139">
        <v>1</v>
      </c>
      <c r="CQ72" s="139">
        <v>1</v>
      </c>
      <c r="CR72" s="140">
        <v>1</v>
      </c>
      <c r="CS72" s="139">
        <v>1</v>
      </c>
      <c r="CT72" s="139">
        <v>1</v>
      </c>
      <c r="CU72" s="139">
        <v>1</v>
      </c>
      <c r="CV72" s="139">
        <v>1</v>
      </c>
      <c r="CW72" s="139">
        <v>1</v>
      </c>
      <c r="CX72" s="139">
        <v>0</v>
      </c>
      <c r="CY72" s="139">
        <v>1</v>
      </c>
      <c r="CZ72" s="139">
        <v>1</v>
      </c>
      <c r="DA72" s="139">
        <v>0</v>
      </c>
      <c r="DB72" s="139">
        <v>0</v>
      </c>
      <c r="DC72" s="139">
        <v>0</v>
      </c>
      <c r="DD72" s="139">
        <v>0</v>
      </c>
      <c r="DE72" s="139">
        <v>0</v>
      </c>
      <c r="DF72" s="139">
        <v>0</v>
      </c>
      <c r="DG72" s="139">
        <v>0</v>
      </c>
      <c r="DH72" s="139">
        <v>1</v>
      </c>
      <c r="DI72" s="139">
        <v>0</v>
      </c>
      <c r="DJ72" s="139">
        <v>1</v>
      </c>
      <c r="DK72" s="139">
        <v>-1</v>
      </c>
      <c r="DL72" s="139">
        <v>1</v>
      </c>
      <c r="DM72" s="139">
        <v>0</v>
      </c>
      <c r="DN72" s="139">
        <v>0</v>
      </c>
      <c r="DO72" s="139">
        <v>1</v>
      </c>
      <c r="DP72" s="139">
        <v>1</v>
      </c>
      <c r="DQ72" s="139">
        <v>0</v>
      </c>
      <c r="DR72" s="139">
        <v>1</v>
      </c>
      <c r="DS72" s="139">
        <v>0</v>
      </c>
      <c r="DT72" s="139">
        <v>1</v>
      </c>
      <c r="DU72" s="139">
        <v>0</v>
      </c>
      <c r="DV72" s="139">
        <v>0</v>
      </c>
      <c r="DW72" s="140">
        <v>0</v>
      </c>
      <c r="DX72" s="139">
        <v>0</v>
      </c>
      <c r="DY72" s="139">
        <v>1</v>
      </c>
      <c r="DZ72" s="139">
        <v>0</v>
      </c>
      <c r="EA72" s="139">
        <v>0</v>
      </c>
      <c r="EB72" s="139">
        <v>0</v>
      </c>
      <c r="EC72" s="139">
        <v>1</v>
      </c>
      <c r="ED72" s="139">
        <v>1</v>
      </c>
      <c r="EE72" s="139">
        <v>0</v>
      </c>
      <c r="EF72" s="139">
        <v>0</v>
      </c>
      <c r="EG72" s="139">
        <v>0</v>
      </c>
      <c r="EH72" s="139">
        <v>0</v>
      </c>
      <c r="EI72" s="139">
        <v>0</v>
      </c>
      <c r="EJ72" s="139">
        <v>0</v>
      </c>
      <c r="EK72" s="139">
        <v>0</v>
      </c>
      <c r="EL72" s="139">
        <v>0</v>
      </c>
      <c r="EM72" s="140">
        <v>0</v>
      </c>
      <c r="EN72" s="139">
        <v>11</v>
      </c>
      <c r="EO72" s="139">
        <v>15</v>
      </c>
      <c r="EP72" s="139">
        <v>5</v>
      </c>
      <c r="EQ72" s="139">
        <v>10</v>
      </c>
      <c r="ER72" s="139">
        <v>2</v>
      </c>
      <c r="ES72" s="140">
        <v>43</v>
      </c>
      <c r="ET72" s="139">
        <v>50</v>
      </c>
      <c r="EU72" s="139">
        <v>57.692306518554688</v>
      </c>
      <c r="EV72" s="139">
        <v>62.5</v>
      </c>
      <c r="EW72" s="139">
        <v>71.428573608398438</v>
      </c>
      <c r="EX72" s="139">
        <v>25</v>
      </c>
      <c r="EY72" s="140">
        <v>55.128204345703125</v>
      </c>
    </row>
    <row r="73" spans="1:155" x14ac:dyDescent="0.2">
      <c r="A73" s="137" t="s">
        <v>58</v>
      </c>
      <c r="B73" s="138" t="s">
        <v>130</v>
      </c>
      <c r="C73" s="139">
        <v>0</v>
      </c>
      <c r="D73" s="139">
        <v>0</v>
      </c>
      <c r="E73" s="139">
        <v>0</v>
      </c>
      <c r="F73" s="139">
        <v>1</v>
      </c>
      <c r="G73" s="139">
        <v>1</v>
      </c>
      <c r="H73" s="139">
        <v>1</v>
      </c>
      <c r="I73" s="139">
        <v>1</v>
      </c>
      <c r="J73" s="139">
        <v>1</v>
      </c>
      <c r="K73" s="139">
        <v>1</v>
      </c>
      <c r="L73" s="139">
        <v>0</v>
      </c>
      <c r="M73" s="139">
        <v>1</v>
      </c>
      <c r="N73" s="139">
        <v>1</v>
      </c>
      <c r="O73" s="139">
        <v>1</v>
      </c>
      <c r="P73" s="139">
        <v>0</v>
      </c>
      <c r="Q73" s="139">
        <v>1</v>
      </c>
      <c r="R73" s="139">
        <v>0</v>
      </c>
      <c r="S73" s="139">
        <v>1</v>
      </c>
      <c r="T73" s="139">
        <v>1</v>
      </c>
      <c r="U73" s="139">
        <v>1</v>
      </c>
      <c r="V73" s="139">
        <v>-1</v>
      </c>
      <c r="W73" s="139">
        <v>0</v>
      </c>
      <c r="X73" s="139">
        <v>0</v>
      </c>
      <c r="Y73" s="139">
        <v>0</v>
      </c>
      <c r="Z73" s="139">
        <v>0</v>
      </c>
      <c r="AA73" s="139">
        <v>0</v>
      </c>
      <c r="AB73" s="139">
        <v>0</v>
      </c>
      <c r="AC73" s="139">
        <v>1</v>
      </c>
      <c r="AD73" s="139">
        <v>0</v>
      </c>
      <c r="AE73" s="139">
        <v>1</v>
      </c>
      <c r="AF73" s="139">
        <v>0</v>
      </c>
      <c r="AG73" s="139">
        <v>-1</v>
      </c>
      <c r="AH73" s="139">
        <v>1</v>
      </c>
      <c r="AI73" s="139">
        <v>0</v>
      </c>
      <c r="AJ73" s="139">
        <v>1</v>
      </c>
      <c r="AK73" s="139">
        <v>0</v>
      </c>
      <c r="AL73" s="139">
        <v>1</v>
      </c>
      <c r="AM73" s="139">
        <v>0</v>
      </c>
      <c r="AN73" s="139">
        <v>0</v>
      </c>
      <c r="AO73" s="139">
        <v>0</v>
      </c>
      <c r="AP73" s="139">
        <v>1</v>
      </c>
      <c r="AQ73" s="140">
        <v>1</v>
      </c>
      <c r="AR73" s="139">
        <v>0</v>
      </c>
      <c r="AS73" s="139">
        <v>1</v>
      </c>
      <c r="AT73" s="139">
        <v>0</v>
      </c>
      <c r="AU73" s="139">
        <v>1</v>
      </c>
      <c r="AV73" s="139">
        <v>1</v>
      </c>
      <c r="AW73" s="139">
        <v>1</v>
      </c>
      <c r="AX73" s="139">
        <v>1</v>
      </c>
      <c r="AY73" s="139">
        <v>1</v>
      </c>
      <c r="AZ73" s="139">
        <v>1</v>
      </c>
      <c r="BA73" s="139">
        <v>1</v>
      </c>
      <c r="BB73" s="139">
        <v>0</v>
      </c>
      <c r="BC73" s="139">
        <v>1</v>
      </c>
      <c r="BD73" s="139">
        <v>1</v>
      </c>
      <c r="BE73" s="139">
        <v>1</v>
      </c>
      <c r="BF73" s="139">
        <v>0</v>
      </c>
      <c r="BG73" s="139">
        <v>1</v>
      </c>
      <c r="BH73" s="139">
        <v>0</v>
      </c>
      <c r="BI73" s="139">
        <v>0</v>
      </c>
      <c r="BJ73" s="139">
        <v>1</v>
      </c>
      <c r="BK73" s="139">
        <v>1</v>
      </c>
      <c r="BL73" s="139">
        <v>0</v>
      </c>
      <c r="BM73" s="139">
        <v>0</v>
      </c>
      <c r="BN73" s="139">
        <v>0</v>
      </c>
      <c r="BO73" s="139">
        <v>0</v>
      </c>
      <c r="BP73" s="139">
        <v>1</v>
      </c>
      <c r="BQ73" s="139">
        <v>1</v>
      </c>
      <c r="BR73" s="139">
        <v>1</v>
      </c>
      <c r="BS73" s="139">
        <v>1</v>
      </c>
      <c r="BT73" s="139">
        <v>0</v>
      </c>
      <c r="BU73" s="139">
        <v>0</v>
      </c>
      <c r="BV73" s="139">
        <v>0</v>
      </c>
      <c r="BW73" s="139">
        <v>0</v>
      </c>
      <c r="BX73" s="139">
        <v>1</v>
      </c>
      <c r="BY73" s="139">
        <v>0</v>
      </c>
      <c r="BZ73" s="139">
        <v>1</v>
      </c>
      <c r="CA73" s="139">
        <v>0</v>
      </c>
      <c r="CB73" s="139">
        <v>0</v>
      </c>
      <c r="CC73" s="139">
        <v>0</v>
      </c>
      <c r="CD73" s="139">
        <v>0</v>
      </c>
      <c r="CE73" s="140">
        <v>-1</v>
      </c>
      <c r="CF73" s="139">
        <v>1</v>
      </c>
      <c r="CG73" s="139">
        <v>0</v>
      </c>
      <c r="CH73" s="139">
        <v>1</v>
      </c>
      <c r="CI73" s="139">
        <v>1</v>
      </c>
      <c r="CJ73" s="139">
        <v>1</v>
      </c>
      <c r="CK73" s="139">
        <v>0</v>
      </c>
      <c r="CL73" s="139">
        <v>0</v>
      </c>
      <c r="CM73" s="139">
        <v>0</v>
      </c>
      <c r="CN73" s="139">
        <v>1</v>
      </c>
      <c r="CO73" s="139">
        <v>0</v>
      </c>
      <c r="CP73" s="139">
        <v>0</v>
      </c>
      <c r="CQ73" s="139">
        <v>0</v>
      </c>
      <c r="CR73" s="140">
        <v>1</v>
      </c>
      <c r="CS73" s="139">
        <v>0</v>
      </c>
      <c r="CT73" s="139">
        <v>0</v>
      </c>
      <c r="CU73" s="139">
        <v>1</v>
      </c>
      <c r="CV73" s="139">
        <v>0</v>
      </c>
      <c r="CW73" s="139">
        <v>1</v>
      </c>
      <c r="CX73" s="139">
        <v>0</v>
      </c>
      <c r="CY73" s="139">
        <v>1</v>
      </c>
      <c r="CZ73" s="139">
        <v>1</v>
      </c>
      <c r="DA73" s="139">
        <v>0</v>
      </c>
      <c r="DB73" s="139">
        <v>0</v>
      </c>
      <c r="DC73" s="139">
        <v>0</v>
      </c>
      <c r="DD73" s="139">
        <v>0</v>
      </c>
      <c r="DE73" s="139">
        <v>0</v>
      </c>
      <c r="DF73" s="139">
        <v>0</v>
      </c>
      <c r="DG73" s="139">
        <v>0</v>
      </c>
      <c r="DH73" s="139">
        <v>1</v>
      </c>
      <c r="DI73" s="139">
        <v>1</v>
      </c>
      <c r="DJ73" s="139">
        <v>1</v>
      </c>
      <c r="DK73" s="139">
        <v>-1</v>
      </c>
      <c r="DL73" s="139">
        <v>1</v>
      </c>
      <c r="DM73" s="139">
        <v>1</v>
      </c>
      <c r="DN73" s="139">
        <v>0</v>
      </c>
      <c r="DO73" s="139">
        <v>1</v>
      </c>
      <c r="DP73" s="139">
        <v>1</v>
      </c>
      <c r="DQ73" s="139">
        <v>0</v>
      </c>
      <c r="DR73" s="139">
        <v>1</v>
      </c>
      <c r="DS73" s="139">
        <v>0</v>
      </c>
      <c r="DT73" s="139">
        <v>1</v>
      </c>
      <c r="DU73" s="139">
        <v>0</v>
      </c>
      <c r="DV73" s="139">
        <v>0</v>
      </c>
      <c r="DW73" s="140">
        <v>0</v>
      </c>
      <c r="DX73" s="139">
        <v>0</v>
      </c>
      <c r="DY73" s="139">
        <v>1</v>
      </c>
      <c r="DZ73" s="139">
        <v>0</v>
      </c>
      <c r="EA73" s="139">
        <v>0</v>
      </c>
      <c r="EB73" s="139">
        <v>0</v>
      </c>
      <c r="EC73" s="139">
        <v>1</v>
      </c>
      <c r="ED73" s="139">
        <v>1</v>
      </c>
      <c r="EE73" s="139">
        <v>0</v>
      </c>
      <c r="EF73" s="139">
        <v>0</v>
      </c>
      <c r="EG73" s="139">
        <v>0</v>
      </c>
      <c r="EH73" s="139">
        <v>0</v>
      </c>
      <c r="EI73" s="139">
        <v>0</v>
      </c>
      <c r="EJ73" s="139">
        <v>0</v>
      </c>
      <c r="EK73" s="139">
        <v>0</v>
      </c>
      <c r="EL73" s="139">
        <v>0</v>
      </c>
      <c r="EM73" s="140">
        <v>0</v>
      </c>
      <c r="EN73" s="139">
        <v>12</v>
      </c>
      <c r="EO73" s="139">
        <v>13</v>
      </c>
      <c r="EP73" s="139">
        <v>3</v>
      </c>
      <c r="EQ73" s="139">
        <v>7</v>
      </c>
      <c r="ER73" s="139">
        <v>2</v>
      </c>
      <c r="ES73" s="140">
        <v>37</v>
      </c>
      <c r="ET73" s="139">
        <v>54.545455932617188</v>
      </c>
      <c r="EU73" s="139">
        <v>50</v>
      </c>
      <c r="EV73" s="139">
        <v>37.5</v>
      </c>
      <c r="EW73" s="139">
        <v>50</v>
      </c>
      <c r="EX73" s="139">
        <v>25</v>
      </c>
      <c r="EY73" s="140">
        <v>47.435897827148438</v>
      </c>
    </row>
    <row r="74" spans="1:155" x14ac:dyDescent="0.2">
      <c r="A74" s="137" t="s">
        <v>56</v>
      </c>
      <c r="B74" s="138" t="s">
        <v>131</v>
      </c>
      <c r="C74" s="139">
        <v>1</v>
      </c>
      <c r="D74" s="139">
        <v>1</v>
      </c>
      <c r="E74" s="139">
        <v>0</v>
      </c>
      <c r="F74" s="139">
        <v>1</v>
      </c>
      <c r="G74" s="139">
        <v>1</v>
      </c>
      <c r="H74" s="139">
        <v>0</v>
      </c>
      <c r="I74" s="139">
        <v>1</v>
      </c>
      <c r="J74" s="139">
        <v>0</v>
      </c>
      <c r="K74" s="139">
        <v>1</v>
      </c>
      <c r="L74" s="139">
        <v>1</v>
      </c>
      <c r="M74" s="139">
        <v>1</v>
      </c>
      <c r="N74" s="139">
        <v>1</v>
      </c>
      <c r="O74" s="139">
        <v>1</v>
      </c>
      <c r="P74" s="139">
        <v>0</v>
      </c>
      <c r="Q74" s="139">
        <v>1</v>
      </c>
      <c r="R74" s="139">
        <v>-1</v>
      </c>
      <c r="S74" s="139">
        <v>0</v>
      </c>
      <c r="T74" s="139">
        <v>0</v>
      </c>
      <c r="U74" s="139">
        <v>1</v>
      </c>
      <c r="V74" s="139">
        <v>-1</v>
      </c>
      <c r="W74" s="139">
        <v>0</v>
      </c>
      <c r="X74" s="139">
        <v>0</v>
      </c>
      <c r="Y74" s="139">
        <v>0</v>
      </c>
      <c r="Z74" s="139">
        <v>0</v>
      </c>
      <c r="AA74" s="139">
        <v>0</v>
      </c>
      <c r="AB74" s="139">
        <v>0</v>
      </c>
      <c r="AC74" s="139">
        <v>0</v>
      </c>
      <c r="AD74" s="139">
        <v>0</v>
      </c>
      <c r="AE74" s="139">
        <v>0</v>
      </c>
      <c r="AF74" s="139">
        <v>-1</v>
      </c>
      <c r="AG74" s="139">
        <v>-1</v>
      </c>
      <c r="AH74" s="139">
        <v>0</v>
      </c>
      <c r="AI74" s="139">
        <v>0</v>
      </c>
      <c r="AJ74" s="139">
        <v>1</v>
      </c>
      <c r="AK74" s="139">
        <v>0</v>
      </c>
      <c r="AL74" s="139">
        <v>0</v>
      </c>
      <c r="AM74" s="139">
        <v>0</v>
      </c>
      <c r="AN74" s="139">
        <v>0</v>
      </c>
      <c r="AO74" s="139">
        <v>0</v>
      </c>
      <c r="AP74" s="139">
        <v>0</v>
      </c>
      <c r="AQ74" s="140">
        <v>0</v>
      </c>
      <c r="AR74" s="139">
        <v>1</v>
      </c>
      <c r="AS74" s="139">
        <v>1</v>
      </c>
      <c r="AT74" s="139">
        <v>1</v>
      </c>
      <c r="AU74" s="139">
        <v>1</v>
      </c>
      <c r="AV74" s="139">
        <v>1</v>
      </c>
      <c r="AW74" s="139">
        <v>1</v>
      </c>
      <c r="AX74" s="139">
        <v>0</v>
      </c>
      <c r="AY74" s="139">
        <v>1</v>
      </c>
      <c r="AZ74" s="139">
        <v>1</v>
      </c>
      <c r="BA74" s="139">
        <v>0</v>
      </c>
      <c r="BB74" s="139">
        <v>0</v>
      </c>
      <c r="BC74" s="139">
        <v>1</v>
      </c>
      <c r="BD74" s="139">
        <v>1</v>
      </c>
      <c r="BE74" s="139">
        <v>1</v>
      </c>
      <c r="BF74" s="139">
        <v>0</v>
      </c>
      <c r="BG74" s="139">
        <v>1</v>
      </c>
      <c r="BH74" s="139">
        <v>0</v>
      </c>
      <c r="BI74" s="139">
        <v>1</v>
      </c>
      <c r="BJ74" s="139">
        <v>1</v>
      </c>
      <c r="BK74" s="139">
        <v>0</v>
      </c>
      <c r="BL74" s="139">
        <v>0</v>
      </c>
      <c r="BM74" s="139">
        <v>0</v>
      </c>
      <c r="BN74" s="139">
        <v>0</v>
      </c>
      <c r="BO74" s="139">
        <v>-1</v>
      </c>
      <c r="BP74" s="139">
        <v>1</v>
      </c>
      <c r="BQ74" s="139">
        <v>1</v>
      </c>
      <c r="BR74" s="139">
        <v>1</v>
      </c>
      <c r="BS74" s="139">
        <v>1</v>
      </c>
      <c r="BT74" s="139">
        <v>1</v>
      </c>
      <c r="BU74" s="139">
        <v>1</v>
      </c>
      <c r="BV74" s="139">
        <v>0</v>
      </c>
      <c r="BW74" s="139">
        <v>1</v>
      </c>
      <c r="BX74" s="139">
        <v>1</v>
      </c>
      <c r="BY74" s="139">
        <v>1</v>
      </c>
      <c r="BZ74" s="139">
        <v>1</v>
      </c>
      <c r="CA74" s="139">
        <v>-1</v>
      </c>
      <c r="CB74" s="139">
        <v>1</v>
      </c>
      <c r="CC74" s="139">
        <v>1</v>
      </c>
      <c r="CD74" s="139">
        <v>1</v>
      </c>
      <c r="CE74" s="140">
        <v>-1</v>
      </c>
      <c r="CF74" s="139">
        <v>1</v>
      </c>
      <c r="CG74" s="139">
        <v>0</v>
      </c>
      <c r="CH74" s="139">
        <v>0</v>
      </c>
      <c r="CI74" s="139">
        <v>1</v>
      </c>
      <c r="CJ74" s="139">
        <v>0</v>
      </c>
      <c r="CK74" s="139">
        <v>0</v>
      </c>
      <c r="CL74" s="139">
        <v>1</v>
      </c>
      <c r="CM74" s="139">
        <v>0</v>
      </c>
      <c r="CN74" s="139">
        <v>1</v>
      </c>
      <c r="CO74" s="139">
        <v>1</v>
      </c>
      <c r="CP74" s="139">
        <v>1</v>
      </c>
      <c r="CQ74" s="139">
        <v>1</v>
      </c>
      <c r="CR74" s="140">
        <v>1</v>
      </c>
      <c r="CS74" s="139">
        <v>1</v>
      </c>
      <c r="CT74" s="139">
        <v>1</v>
      </c>
      <c r="CU74" s="139">
        <v>1</v>
      </c>
      <c r="CV74" s="139">
        <v>1</v>
      </c>
      <c r="CW74" s="139">
        <v>1</v>
      </c>
      <c r="CX74" s="139">
        <v>0</v>
      </c>
      <c r="CY74" s="139">
        <v>0</v>
      </c>
      <c r="CZ74" s="139">
        <v>1</v>
      </c>
      <c r="DA74" s="139">
        <v>-1</v>
      </c>
      <c r="DB74" s="139">
        <v>0</v>
      </c>
      <c r="DC74" s="139">
        <v>1</v>
      </c>
      <c r="DD74" s="139">
        <v>0</v>
      </c>
      <c r="DE74" s="139">
        <v>0</v>
      </c>
      <c r="DF74" s="139">
        <v>0</v>
      </c>
      <c r="DG74" s="139">
        <v>0</v>
      </c>
      <c r="DH74" s="139">
        <v>0</v>
      </c>
      <c r="DI74" s="139">
        <v>0</v>
      </c>
      <c r="DJ74" s="139">
        <v>1</v>
      </c>
      <c r="DK74" s="139">
        <v>0</v>
      </c>
      <c r="DL74" s="139">
        <v>0</v>
      </c>
      <c r="DM74" s="139">
        <v>0</v>
      </c>
      <c r="DN74" s="139">
        <v>1</v>
      </c>
      <c r="DO74" s="139">
        <v>1</v>
      </c>
      <c r="DP74" s="139">
        <v>1</v>
      </c>
      <c r="DQ74" s="139">
        <v>0</v>
      </c>
      <c r="DR74" s="139">
        <v>1</v>
      </c>
      <c r="DS74" s="139">
        <v>-1</v>
      </c>
      <c r="DT74" s="139">
        <v>0</v>
      </c>
      <c r="DU74" s="139">
        <v>1</v>
      </c>
      <c r="DV74" s="139">
        <v>-1</v>
      </c>
      <c r="DW74" s="140">
        <v>0</v>
      </c>
      <c r="DX74" s="139">
        <v>0</v>
      </c>
      <c r="DY74" s="139">
        <v>0</v>
      </c>
      <c r="DZ74" s="139">
        <v>0</v>
      </c>
      <c r="EA74" s="139">
        <v>0</v>
      </c>
      <c r="EB74" s="139">
        <v>0</v>
      </c>
      <c r="EC74" s="139">
        <v>0</v>
      </c>
      <c r="ED74" s="139">
        <v>0</v>
      </c>
      <c r="EE74" s="139">
        <v>0</v>
      </c>
      <c r="EF74" s="139">
        <v>0</v>
      </c>
      <c r="EG74" s="139">
        <v>0</v>
      </c>
      <c r="EH74" s="139">
        <v>0</v>
      </c>
      <c r="EI74" s="139">
        <v>0</v>
      </c>
      <c r="EJ74" s="139">
        <v>0</v>
      </c>
      <c r="EK74" s="139">
        <v>0</v>
      </c>
      <c r="EL74" s="139">
        <v>0</v>
      </c>
      <c r="EM74" s="140">
        <v>0</v>
      </c>
      <c r="EN74" s="139">
        <v>8</v>
      </c>
      <c r="EO74" s="139">
        <v>15</v>
      </c>
      <c r="EP74" s="139">
        <v>6</v>
      </c>
      <c r="EQ74" s="139">
        <v>7</v>
      </c>
      <c r="ER74" s="139">
        <v>0</v>
      </c>
      <c r="ES74" s="140">
        <v>36</v>
      </c>
      <c r="ET74" s="139">
        <v>36.363636016845703</v>
      </c>
      <c r="EU74" s="139">
        <v>57.692306518554688</v>
      </c>
      <c r="EV74" s="139">
        <v>75</v>
      </c>
      <c r="EW74" s="139">
        <v>50</v>
      </c>
      <c r="EX74" s="139">
        <v>0</v>
      </c>
      <c r="EY74" s="140">
        <v>46.153846740722656</v>
      </c>
    </row>
    <row r="75" spans="1:155" x14ac:dyDescent="0.2">
      <c r="A75" s="137" t="s">
        <v>56</v>
      </c>
      <c r="B75" s="138" t="s">
        <v>132</v>
      </c>
      <c r="C75" s="139">
        <v>1</v>
      </c>
      <c r="D75" s="139">
        <v>0</v>
      </c>
      <c r="E75" s="139">
        <v>0</v>
      </c>
      <c r="F75" s="139">
        <v>1</v>
      </c>
      <c r="G75" s="139">
        <v>1</v>
      </c>
      <c r="H75" s="139">
        <v>0</v>
      </c>
      <c r="I75" s="139">
        <v>0</v>
      </c>
      <c r="J75" s="139">
        <v>0</v>
      </c>
      <c r="K75" s="139">
        <v>1</v>
      </c>
      <c r="L75" s="139">
        <v>0</v>
      </c>
      <c r="M75" s="139">
        <v>1</v>
      </c>
      <c r="N75" s="139">
        <v>1</v>
      </c>
      <c r="O75" s="139">
        <v>0</v>
      </c>
      <c r="P75" s="139">
        <v>0</v>
      </c>
      <c r="Q75" s="139">
        <v>1</v>
      </c>
      <c r="R75" s="139">
        <v>-1</v>
      </c>
      <c r="S75" s="139">
        <v>0</v>
      </c>
      <c r="T75" s="139">
        <v>1</v>
      </c>
      <c r="U75" s="139">
        <v>1</v>
      </c>
      <c r="V75" s="139">
        <v>0</v>
      </c>
      <c r="W75" s="139">
        <v>0</v>
      </c>
      <c r="X75" s="139">
        <v>0</v>
      </c>
      <c r="Y75" s="139">
        <v>1</v>
      </c>
      <c r="Z75" s="139">
        <v>1</v>
      </c>
      <c r="AA75" s="139">
        <v>1</v>
      </c>
      <c r="AB75" s="139">
        <v>0</v>
      </c>
      <c r="AC75" s="139">
        <v>0</v>
      </c>
      <c r="AD75" s="139">
        <v>0</v>
      </c>
      <c r="AE75" s="139">
        <v>0</v>
      </c>
      <c r="AF75" s="139">
        <v>0</v>
      </c>
      <c r="AG75" s="139">
        <v>0</v>
      </c>
      <c r="AH75" s="139">
        <v>1</v>
      </c>
      <c r="AI75" s="139">
        <v>1</v>
      </c>
      <c r="AJ75" s="139">
        <v>1</v>
      </c>
      <c r="AK75" s="139">
        <v>0</v>
      </c>
      <c r="AL75" s="139">
        <v>1</v>
      </c>
      <c r="AM75" s="139">
        <v>1</v>
      </c>
      <c r="AN75" s="139">
        <v>1</v>
      </c>
      <c r="AO75" s="139">
        <v>0</v>
      </c>
      <c r="AP75" s="139">
        <v>0</v>
      </c>
      <c r="AQ75" s="140">
        <v>0</v>
      </c>
      <c r="AR75" s="139">
        <v>0</v>
      </c>
      <c r="AS75" s="139">
        <v>0</v>
      </c>
      <c r="AT75" s="139">
        <v>0</v>
      </c>
      <c r="AU75" s="139">
        <v>1</v>
      </c>
      <c r="AV75" s="139">
        <v>1</v>
      </c>
      <c r="AW75" s="139">
        <v>1</v>
      </c>
      <c r="AX75" s="139">
        <v>0</v>
      </c>
      <c r="AY75" s="139">
        <v>1</v>
      </c>
      <c r="AZ75" s="139">
        <v>0</v>
      </c>
      <c r="BA75" s="139">
        <v>0</v>
      </c>
      <c r="BB75" s="139">
        <v>1</v>
      </c>
      <c r="BC75" s="139">
        <v>1</v>
      </c>
      <c r="BD75" s="139">
        <v>1</v>
      </c>
      <c r="BE75" s="139">
        <v>1</v>
      </c>
      <c r="BF75" s="139">
        <v>0</v>
      </c>
      <c r="BG75" s="139">
        <v>0</v>
      </c>
      <c r="BH75" s="139">
        <v>1</v>
      </c>
      <c r="BI75" s="139">
        <v>1</v>
      </c>
      <c r="BJ75" s="139">
        <v>1</v>
      </c>
      <c r="BK75" s="139">
        <v>0</v>
      </c>
      <c r="BL75" s="139">
        <v>0</v>
      </c>
      <c r="BM75" s="139">
        <v>1</v>
      </c>
      <c r="BN75" s="139">
        <v>1</v>
      </c>
      <c r="BO75" s="139">
        <v>0</v>
      </c>
      <c r="BP75" s="139">
        <v>1</v>
      </c>
      <c r="BQ75" s="139">
        <v>1</v>
      </c>
      <c r="BR75" s="139">
        <v>1</v>
      </c>
      <c r="BS75" s="139">
        <v>1</v>
      </c>
      <c r="BT75" s="139">
        <v>1</v>
      </c>
      <c r="BU75" s="139">
        <v>0</v>
      </c>
      <c r="BV75" s="139">
        <v>1</v>
      </c>
      <c r="BW75" s="139">
        <v>1</v>
      </c>
      <c r="BX75" s="139">
        <v>1</v>
      </c>
      <c r="BY75" s="139">
        <v>1</v>
      </c>
      <c r="BZ75" s="139">
        <v>1</v>
      </c>
      <c r="CA75" s="139">
        <v>-1</v>
      </c>
      <c r="CB75" s="139">
        <v>1</v>
      </c>
      <c r="CC75" s="139">
        <v>1</v>
      </c>
      <c r="CD75" s="139">
        <v>0</v>
      </c>
      <c r="CE75" s="140">
        <v>-1</v>
      </c>
      <c r="CF75" s="139">
        <v>1</v>
      </c>
      <c r="CG75" s="139">
        <v>0</v>
      </c>
      <c r="CH75" s="139">
        <v>1</v>
      </c>
      <c r="CI75" s="139">
        <v>1</v>
      </c>
      <c r="CJ75" s="139">
        <v>1</v>
      </c>
      <c r="CK75" s="139">
        <v>0</v>
      </c>
      <c r="CL75" s="139">
        <v>0</v>
      </c>
      <c r="CM75" s="139">
        <v>0</v>
      </c>
      <c r="CN75" s="139">
        <v>1</v>
      </c>
      <c r="CO75" s="139">
        <v>1</v>
      </c>
      <c r="CP75" s="139">
        <v>1</v>
      </c>
      <c r="CQ75" s="139">
        <v>0</v>
      </c>
      <c r="CR75" s="140">
        <v>1</v>
      </c>
      <c r="CS75" s="139">
        <v>1</v>
      </c>
      <c r="CT75" s="139">
        <v>0</v>
      </c>
      <c r="CU75" s="139">
        <v>1</v>
      </c>
      <c r="CV75" s="139">
        <v>1</v>
      </c>
      <c r="CW75" s="139">
        <v>0</v>
      </c>
      <c r="CX75" s="139">
        <v>0</v>
      </c>
      <c r="CY75" s="139">
        <v>0</v>
      </c>
      <c r="CZ75" s="139">
        <v>1</v>
      </c>
      <c r="DA75" s="139">
        <v>-1</v>
      </c>
      <c r="DB75" s="139">
        <v>0</v>
      </c>
      <c r="DC75" s="139">
        <v>0</v>
      </c>
      <c r="DD75" s="139">
        <v>1</v>
      </c>
      <c r="DE75" s="139">
        <v>0</v>
      </c>
      <c r="DF75" s="139">
        <v>0</v>
      </c>
      <c r="DG75" s="139">
        <v>0</v>
      </c>
      <c r="DH75" s="139">
        <v>1</v>
      </c>
      <c r="DI75" s="139">
        <v>0</v>
      </c>
      <c r="DJ75" s="139">
        <v>1</v>
      </c>
      <c r="DK75" s="139">
        <v>-1</v>
      </c>
      <c r="DL75" s="139">
        <v>0</v>
      </c>
      <c r="DM75" s="139">
        <v>0</v>
      </c>
      <c r="DN75" s="139">
        <v>0</v>
      </c>
      <c r="DO75" s="139">
        <v>1</v>
      </c>
      <c r="DP75" s="139">
        <v>1</v>
      </c>
      <c r="DQ75" s="139">
        <v>0</v>
      </c>
      <c r="DR75" s="139">
        <v>1</v>
      </c>
      <c r="DS75" s="139">
        <v>-1</v>
      </c>
      <c r="DT75" s="139">
        <v>1</v>
      </c>
      <c r="DU75" s="139">
        <v>1</v>
      </c>
      <c r="DV75" s="139">
        <v>0</v>
      </c>
      <c r="DW75" s="140">
        <v>0</v>
      </c>
      <c r="DX75" s="139">
        <v>0</v>
      </c>
      <c r="DY75" s="139">
        <v>0</v>
      </c>
      <c r="DZ75" s="139">
        <v>0</v>
      </c>
      <c r="EA75" s="139">
        <v>0</v>
      </c>
      <c r="EB75" s="139">
        <v>0</v>
      </c>
      <c r="EC75" s="139">
        <v>0</v>
      </c>
      <c r="ED75" s="139">
        <v>0</v>
      </c>
      <c r="EE75" s="139">
        <v>0</v>
      </c>
      <c r="EF75" s="139">
        <v>0</v>
      </c>
      <c r="EG75" s="139">
        <v>0</v>
      </c>
      <c r="EH75" s="139">
        <v>0</v>
      </c>
      <c r="EI75" s="139">
        <v>0</v>
      </c>
      <c r="EJ75" s="139">
        <v>0</v>
      </c>
      <c r="EK75" s="139">
        <v>0</v>
      </c>
      <c r="EL75" s="139">
        <v>0</v>
      </c>
      <c r="EM75" s="140">
        <v>0</v>
      </c>
      <c r="EN75" s="139">
        <v>10</v>
      </c>
      <c r="EO75" s="139">
        <v>17</v>
      </c>
      <c r="EP75" s="139">
        <v>4</v>
      </c>
      <c r="EQ75" s="139">
        <v>8</v>
      </c>
      <c r="ER75" s="139">
        <v>0</v>
      </c>
      <c r="ES75" s="140">
        <v>39</v>
      </c>
      <c r="ET75" s="139">
        <v>45.454544067382812</v>
      </c>
      <c r="EU75" s="139">
        <v>65.384613037109375</v>
      </c>
      <c r="EV75" s="139">
        <v>50</v>
      </c>
      <c r="EW75" s="139">
        <v>57.142856597900391</v>
      </c>
      <c r="EX75" s="139">
        <v>0</v>
      </c>
      <c r="EY75" s="140">
        <v>50</v>
      </c>
    </row>
    <row r="76" spans="1:155" x14ac:dyDescent="0.2">
      <c r="A76" s="137" t="s">
        <v>56</v>
      </c>
      <c r="B76" s="309" t="s">
        <v>133</v>
      </c>
      <c r="C76" s="139">
        <v>0</v>
      </c>
      <c r="D76" s="139">
        <v>0</v>
      </c>
      <c r="E76" s="139">
        <v>0</v>
      </c>
      <c r="F76" s="139">
        <v>0</v>
      </c>
      <c r="G76" s="139">
        <v>0</v>
      </c>
      <c r="H76" s="139">
        <v>0</v>
      </c>
      <c r="I76" s="139">
        <v>0</v>
      </c>
      <c r="J76" s="139">
        <v>0</v>
      </c>
      <c r="K76" s="139">
        <v>0</v>
      </c>
      <c r="L76" s="139">
        <v>0</v>
      </c>
      <c r="M76" s="139">
        <v>0</v>
      </c>
      <c r="N76" s="139">
        <v>0</v>
      </c>
      <c r="O76" s="139">
        <v>0</v>
      </c>
      <c r="P76" s="139">
        <v>-1</v>
      </c>
      <c r="Q76" s="139">
        <v>1</v>
      </c>
      <c r="R76" s="139">
        <v>0</v>
      </c>
      <c r="S76" s="139">
        <v>0</v>
      </c>
      <c r="T76" s="139">
        <v>1</v>
      </c>
      <c r="U76" s="139">
        <v>1</v>
      </c>
      <c r="V76" s="139">
        <v>0</v>
      </c>
      <c r="W76" s="139">
        <v>0</v>
      </c>
      <c r="X76" s="139">
        <v>0</v>
      </c>
      <c r="Y76" s="139">
        <v>0</v>
      </c>
      <c r="Z76" s="139">
        <v>0</v>
      </c>
      <c r="AA76" s="139">
        <v>0</v>
      </c>
      <c r="AB76" s="139">
        <v>0</v>
      </c>
      <c r="AC76" s="139">
        <v>0</v>
      </c>
      <c r="AD76" s="139">
        <v>0</v>
      </c>
      <c r="AE76" s="139">
        <v>0</v>
      </c>
      <c r="AF76" s="139">
        <v>-1</v>
      </c>
      <c r="AG76" s="139">
        <v>0</v>
      </c>
      <c r="AH76" s="139">
        <v>0</v>
      </c>
      <c r="AI76" s="139">
        <v>0</v>
      </c>
      <c r="AJ76" s="139">
        <v>0</v>
      </c>
      <c r="AK76" s="139">
        <v>0</v>
      </c>
      <c r="AL76" s="139">
        <v>0</v>
      </c>
      <c r="AM76" s="139">
        <v>0</v>
      </c>
      <c r="AN76" s="139">
        <v>0</v>
      </c>
      <c r="AO76" s="139">
        <v>0</v>
      </c>
      <c r="AP76" s="139">
        <v>0</v>
      </c>
      <c r="AQ76" s="140">
        <v>0</v>
      </c>
      <c r="AR76" s="139">
        <v>0</v>
      </c>
      <c r="AS76" s="139">
        <v>0</v>
      </c>
      <c r="AT76" s="139">
        <v>1</v>
      </c>
      <c r="AU76" s="139">
        <v>0</v>
      </c>
      <c r="AV76" s="139">
        <v>1</v>
      </c>
      <c r="AW76" s="139">
        <v>1</v>
      </c>
      <c r="AX76" s="139">
        <v>0</v>
      </c>
      <c r="AY76" s="139">
        <v>1</v>
      </c>
      <c r="AZ76" s="139">
        <v>1</v>
      </c>
      <c r="BA76" s="139">
        <v>0</v>
      </c>
      <c r="BB76" s="139">
        <v>0</v>
      </c>
      <c r="BC76" s="139">
        <v>1</v>
      </c>
      <c r="BD76" s="139">
        <v>0</v>
      </c>
      <c r="BE76" s="139">
        <v>1</v>
      </c>
      <c r="BF76" s="139">
        <v>0</v>
      </c>
      <c r="BG76" s="139">
        <v>0</v>
      </c>
      <c r="BH76" s="139">
        <v>0</v>
      </c>
      <c r="BI76" s="139">
        <v>0</v>
      </c>
      <c r="BJ76" s="139">
        <v>0</v>
      </c>
      <c r="BK76" s="139">
        <v>0</v>
      </c>
      <c r="BL76" s="139">
        <v>0</v>
      </c>
      <c r="BM76" s="139">
        <v>0</v>
      </c>
      <c r="BN76" s="139">
        <v>0</v>
      </c>
      <c r="BO76" s="139">
        <v>-1</v>
      </c>
      <c r="BP76" s="139">
        <v>0</v>
      </c>
      <c r="BQ76" s="139">
        <v>1</v>
      </c>
      <c r="BR76" s="139">
        <v>1</v>
      </c>
      <c r="BS76" s="139">
        <v>0</v>
      </c>
      <c r="BT76" s="139">
        <v>0</v>
      </c>
      <c r="BU76" s="139">
        <v>0</v>
      </c>
      <c r="BV76" s="139">
        <v>0</v>
      </c>
      <c r="BW76" s="139">
        <v>0</v>
      </c>
      <c r="BX76" s="139">
        <v>0</v>
      </c>
      <c r="BY76" s="139">
        <v>0</v>
      </c>
      <c r="BZ76" s="139">
        <v>0</v>
      </c>
      <c r="CA76" s="139">
        <v>0</v>
      </c>
      <c r="CB76" s="139">
        <v>0</v>
      </c>
      <c r="CC76" s="139">
        <v>0</v>
      </c>
      <c r="CD76" s="139">
        <v>0</v>
      </c>
      <c r="CE76" s="140">
        <v>-1</v>
      </c>
      <c r="CF76" s="139">
        <v>1</v>
      </c>
      <c r="CG76" s="139">
        <v>0</v>
      </c>
      <c r="CH76" s="139">
        <v>0</v>
      </c>
      <c r="CI76" s="139">
        <v>0</v>
      </c>
      <c r="CJ76" s="139">
        <v>0</v>
      </c>
      <c r="CK76" s="139">
        <v>0</v>
      </c>
      <c r="CL76" s="139">
        <v>0</v>
      </c>
      <c r="CM76" s="139">
        <v>0</v>
      </c>
      <c r="CN76" s="139">
        <v>1</v>
      </c>
      <c r="CO76" s="139">
        <v>0</v>
      </c>
      <c r="CP76" s="139">
        <v>0</v>
      </c>
      <c r="CQ76" s="139">
        <v>0</v>
      </c>
      <c r="CR76" s="140">
        <v>0</v>
      </c>
      <c r="CS76" s="139">
        <v>0</v>
      </c>
      <c r="CT76" s="139">
        <v>0</v>
      </c>
      <c r="CU76" s="139">
        <v>0</v>
      </c>
      <c r="CV76" s="139">
        <v>0</v>
      </c>
      <c r="CW76" s="139">
        <v>0</v>
      </c>
      <c r="CX76" s="139">
        <v>0</v>
      </c>
      <c r="CY76" s="139">
        <v>0</v>
      </c>
      <c r="CZ76" s="139">
        <v>1</v>
      </c>
      <c r="DA76" s="139">
        <v>-1</v>
      </c>
      <c r="DB76" s="139">
        <v>0</v>
      </c>
      <c r="DC76" s="139">
        <v>0</v>
      </c>
      <c r="DD76" s="139">
        <v>0</v>
      </c>
      <c r="DE76" s="139">
        <v>0</v>
      </c>
      <c r="DF76" s="139">
        <v>0</v>
      </c>
      <c r="DG76" s="139">
        <v>0</v>
      </c>
      <c r="DH76" s="139">
        <v>0</v>
      </c>
      <c r="DI76" s="139">
        <v>0</v>
      </c>
      <c r="DJ76" s="139">
        <v>1</v>
      </c>
      <c r="DK76" s="139">
        <v>-1</v>
      </c>
      <c r="DL76" s="139">
        <v>1</v>
      </c>
      <c r="DM76" s="139">
        <v>0</v>
      </c>
      <c r="DN76" s="139">
        <v>0</v>
      </c>
      <c r="DO76" s="139">
        <v>1</v>
      </c>
      <c r="DP76" s="139">
        <v>1</v>
      </c>
      <c r="DQ76" s="139">
        <v>-1</v>
      </c>
      <c r="DR76" s="139">
        <v>0</v>
      </c>
      <c r="DS76" s="139">
        <v>-1</v>
      </c>
      <c r="DT76" s="139">
        <v>0</v>
      </c>
      <c r="DU76" s="139">
        <v>0</v>
      </c>
      <c r="DV76" s="139">
        <v>0</v>
      </c>
      <c r="DW76" s="140">
        <v>0</v>
      </c>
      <c r="DX76" s="139">
        <v>0</v>
      </c>
      <c r="DY76" s="139">
        <v>0</v>
      </c>
      <c r="DZ76" s="139">
        <v>0</v>
      </c>
      <c r="EA76" s="139">
        <v>0</v>
      </c>
      <c r="EB76" s="139">
        <v>0</v>
      </c>
      <c r="EC76" s="139">
        <v>0</v>
      </c>
      <c r="ED76" s="139">
        <v>0</v>
      </c>
      <c r="EE76" s="139">
        <v>0</v>
      </c>
      <c r="EF76" s="139">
        <v>0</v>
      </c>
      <c r="EG76" s="139">
        <v>0</v>
      </c>
      <c r="EH76" s="139">
        <v>0</v>
      </c>
      <c r="EI76" s="139">
        <v>0</v>
      </c>
      <c r="EJ76" s="139">
        <v>0</v>
      </c>
      <c r="EK76" s="139">
        <v>0</v>
      </c>
      <c r="EL76" s="139">
        <v>0</v>
      </c>
      <c r="EM76" s="140">
        <v>0</v>
      </c>
      <c r="EN76" s="139">
        <v>-1</v>
      </c>
      <c r="EO76" s="139">
        <v>5</v>
      </c>
      <c r="EP76" s="139">
        <v>2</v>
      </c>
      <c r="EQ76" s="139">
        <v>0</v>
      </c>
      <c r="ER76" s="139">
        <v>0</v>
      </c>
      <c r="ES76" s="140">
        <v>6</v>
      </c>
      <c r="ET76" s="139">
        <v>-4.5454545021057129</v>
      </c>
      <c r="EU76" s="139">
        <v>19.230770111083984</v>
      </c>
      <c r="EV76" s="139">
        <v>25</v>
      </c>
      <c r="EW76" s="139">
        <v>0</v>
      </c>
      <c r="EX76" s="139">
        <v>0</v>
      </c>
      <c r="EY76" s="140">
        <v>7.6923074722290039</v>
      </c>
    </row>
    <row r="77" spans="1:155" x14ac:dyDescent="0.2">
      <c r="A77" s="137" t="s">
        <v>71</v>
      </c>
      <c r="B77" s="138" t="s">
        <v>134</v>
      </c>
      <c r="C77" s="139">
        <v>1</v>
      </c>
      <c r="D77" s="139">
        <v>1</v>
      </c>
      <c r="E77" s="139">
        <v>0</v>
      </c>
      <c r="F77" s="139">
        <v>1</v>
      </c>
      <c r="G77" s="139">
        <v>1</v>
      </c>
      <c r="H77" s="139">
        <v>1</v>
      </c>
      <c r="I77" s="139">
        <v>1</v>
      </c>
      <c r="J77" s="139">
        <v>0</v>
      </c>
      <c r="K77" s="139">
        <v>1</v>
      </c>
      <c r="L77" s="139">
        <v>0</v>
      </c>
      <c r="M77" s="139">
        <v>1</v>
      </c>
      <c r="N77" s="139">
        <v>0</v>
      </c>
      <c r="O77" s="139">
        <v>0</v>
      </c>
      <c r="P77" s="139">
        <v>0</v>
      </c>
      <c r="Q77" s="139">
        <v>1</v>
      </c>
      <c r="R77" s="139">
        <v>-1</v>
      </c>
      <c r="S77" s="139">
        <v>0</v>
      </c>
      <c r="T77" s="139">
        <v>1</v>
      </c>
      <c r="U77" s="139">
        <v>1</v>
      </c>
      <c r="V77" s="139">
        <v>0</v>
      </c>
      <c r="W77" s="139">
        <v>0</v>
      </c>
      <c r="X77" s="139">
        <v>0</v>
      </c>
      <c r="Y77" s="139">
        <v>0</v>
      </c>
      <c r="Z77" s="139">
        <v>0</v>
      </c>
      <c r="AA77" s="139">
        <v>1</v>
      </c>
      <c r="AB77" s="139">
        <v>0</v>
      </c>
      <c r="AC77" s="139">
        <v>0</v>
      </c>
      <c r="AD77" s="139">
        <v>0</v>
      </c>
      <c r="AE77" s="139">
        <v>1</v>
      </c>
      <c r="AF77" s="139">
        <v>-1</v>
      </c>
      <c r="AG77" s="139">
        <v>-1</v>
      </c>
      <c r="AH77" s="139">
        <v>0</v>
      </c>
      <c r="AI77" s="139">
        <v>1</v>
      </c>
      <c r="AJ77" s="139">
        <v>1</v>
      </c>
      <c r="AK77" s="139">
        <v>0</v>
      </c>
      <c r="AL77" s="139">
        <v>0</v>
      </c>
      <c r="AM77" s="139">
        <v>0</v>
      </c>
      <c r="AN77" s="139">
        <v>0</v>
      </c>
      <c r="AO77" s="139">
        <v>0</v>
      </c>
      <c r="AP77" s="139">
        <v>0</v>
      </c>
      <c r="AQ77" s="140">
        <v>0</v>
      </c>
      <c r="AR77" s="139">
        <v>1</v>
      </c>
      <c r="AS77" s="139">
        <v>1</v>
      </c>
      <c r="AT77" s="139">
        <v>0</v>
      </c>
      <c r="AU77" s="139">
        <v>1</v>
      </c>
      <c r="AV77" s="139">
        <v>0</v>
      </c>
      <c r="AW77" s="139">
        <v>1</v>
      </c>
      <c r="AX77" s="139">
        <v>0</v>
      </c>
      <c r="AY77" s="139">
        <v>1</v>
      </c>
      <c r="AZ77" s="139">
        <v>0</v>
      </c>
      <c r="BA77" s="139">
        <v>0</v>
      </c>
      <c r="BB77" s="139">
        <v>1</v>
      </c>
      <c r="BC77" s="139">
        <v>1</v>
      </c>
      <c r="BD77" s="139">
        <v>1</v>
      </c>
      <c r="BE77" s="139">
        <v>1</v>
      </c>
      <c r="BF77" s="139">
        <v>0</v>
      </c>
      <c r="BG77" s="139">
        <v>0</v>
      </c>
      <c r="BH77" s="139">
        <v>0</v>
      </c>
      <c r="BI77" s="139">
        <v>1</v>
      </c>
      <c r="BJ77" s="139">
        <v>1</v>
      </c>
      <c r="BK77" s="139">
        <v>0</v>
      </c>
      <c r="BL77" s="139">
        <v>0</v>
      </c>
      <c r="BM77" s="139">
        <v>0</v>
      </c>
      <c r="BN77" s="139">
        <v>0</v>
      </c>
      <c r="BO77" s="139">
        <v>-1</v>
      </c>
      <c r="BP77" s="139">
        <v>1</v>
      </c>
      <c r="BQ77" s="139">
        <v>0</v>
      </c>
      <c r="BR77" s="139">
        <v>0</v>
      </c>
      <c r="BS77" s="139">
        <v>0</v>
      </c>
      <c r="BT77" s="139">
        <v>0</v>
      </c>
      <c r="BU77" s="139">
        <v>0</v>
      </c>
      <c r="BV77" s="139">
        <v>0</v>
      </c>
      <c r="BW77" s="139">
        <v>0</v>
      </c>
      <c r="BX77" s="139">
        <v>0</v>
      </c>
      <c r="BY77" s="139">
        <v>0</v>
      </c>
      <c r="BZ77" s="139">
        <v>1</v>
      </c>
      <c r="CA77" s="139">
        <v>-1</v>
      </c>
      <c r="CB77" s="139">
        <v>1</v>
      </c>
      <c r="CC77" s="139">
        <v>0</v>
      </c>
      <c r="CD77" s="139">
        <v>0</v>
      </c>
      <c r="CE77" s="140">
        <v>-1</v>
      </c>
      <c r="CF77" s="139">
        <v>1</v>
      </c>
      <c r="CG77" s="139">
        <v>0</v>
      </c>
      <c r="CH77" s="139">
        <v>1</v>
      </c>
      <c r="CI77" s="139">
        <v>0</v>
      </c>
      <c r="CJ77" s="139">
        <v>1</v>
      </c>
      <c r="CK77" s="139">
        <v>0</v>
      </c>
      <c r="CL77" s="139">
        <v>0</v>
      </c>
      <c r="CM77" s="139">
        <v>0</v>
      </c>
      <c r="CN77" s="139">
        <v>1</v>
      </c>
      <c r="CO77" s="139">
        <v>0</v>
      </c>
      <c r="CP77" s="139">
        <v>0</v>
      </c>
      <c r="CQ77" s="139">
        <v>1</v>
      </c>
      <c r="CR77" s="140">
        <v>0</v>
      </c>
      <c r="CS77" s="139">
        <v>0</v>
      </c>
      <c r="CT77" s="139">
        <v>0</v>
      </c>
      <c r="CU77" s="139">
        <v>0</v>
      </c>
      <c r="CV77" s="139">
        <v>0</v>
      </c>
      <c r="CW77" s="139">
        <v>1</v>
      </c>
      <c r="CX77" s="139">
        <v>0</v>
      </c>
      <c r="CY77" s="139">
        <v>1</v>
      </c>
      <c r="CZ77" s="139">
        <v>1</v>
      </c>
      <c r="DA77" s="139">
        <v>0</v>
      </c>
      <c r="DB77" s="139">
        <v>0</v>
      </c>
      <c r="DC77" s="139">
        <v>0</v>
      </c>
      <c r="DD77" s="139">
        <v>1</v>
      </c>
      <c r="DE77" s="139">
        <v>1</v>
      </c>
      <c r="DF77" s="139">
        <v>0</v>
      </c>
      <c r="DG77" s="139">
        <v>0</v>
      </c>
      <c r="DH77" s="139">
        <v>0</v>
      </c>
      <c r="DI77" s="139">
        <v>0</v>
      </c>
      <c r="DJ77" s="139">
        <v>0</v>
      </c>
      <c r="DK77" s="139">
        <v>0</v>
      </c>
      <c r="DL77" s="139">
        <v>1</v>
      </c>
      <c r="DM77" s="139">
        <v>1</v>
      </c>
      <c r="DN77" s="139">
        <v>0</v>
      </c>
      <c r="DO77" s="139">
        <v>0</v>
      </c>
      <c r="DP77" s="139">
        <v>0</v>
      </c>
      <c r="DQ77" s="139">
        <v>0</v>
      </c>
      <c r="DR77" s="139">
        <v>1</v>
      </c>
      <c r="DS77" s="139">
        <v>-1</v>
      </c>
      <c r="DT77" s="139">
        <v>1</v>
      </c>
      <c r="DU77" s="139">
        <v>0</v>
      </c>
      <c r="DV77" s="139">
        <v>0</v>
      </c>
      <c r="DW77" s="140">
        <v>0</v>
      </c>
      <c r="DX77" s="139">
        <v>0</v>
      </c>
      <c r="DY77" s="139">
        <v>0</v>
      </c>
      <c r="DZ77" s="139">
        <v>0</v>
      </c>
      <c r="EA77" s="139">
        <v>0</v>
      </c>
      <c r="EB77" s="139">
        <v>0</v>
      </c>
      <c r="EC77" s="139">
        <v>0</v>
      </c>
      <c r="ED77" s="139">
        <v>0</v>
      </c>
      <c r="EE77" s="139">
        <v>0</v>
      </c>
      <c r="EF77" s="139">
        <v>0</v>
      </c>
      <c r="EG77" s="139">
        <v>0</v>
      </c>
      <c r="EH77" s="139">
        <v>0</v>
      </c>
      <c r="EI77" s="139">
        <v>0</v>
      </c>
      <c r="EJ77" s="139">
        <v>0</v>
      </c>
      <c r="EK77" s="139">
        <v>0</v>
      </c>
      <c r="EL77" s="139">
        <v>0</v>
      </c>
      <c r="EM77" s="140">
        <v>0</v>
      </c>
      <c r="EN77" s="139">
        <v>9</v>
      </c>
      <c r="EO77" s="139">
        <v>10</v>
      </c>
      <c r="EP77" s="139">
        <v>3</v>
      </c>
      <c r="EQ77" s="139">
        <v>4</v>
      </c>
      <c r="ER77" s="139">
        <v>0</v>
      </c>
      <c r="ES77" s="140">
        <v>26</v>
      </c>
      <c r="ET77" s="139">
        <v>40.909091949462891</v>
      </c>
      <c r="EU77" s="139">
        <v>38.461540222167969</v>
      </c>
      <c r="EV77" s="139">
        <v>37.5</v>
      </c>
      <c r="EW77" s="139">
        <v>28.571428298950195</v>
      </c>
      <c r="EX77" s="139">
        <v>0</v>
      </c>
      <c r="EY77" s="140">
        <v>33.333332061767578</v>
      </c>
    </row>
    <row r="78" spans="1:155" x14ac:dyDescent="0.2">
      <c r="A78" s="137" t="s">
        <v>58</v>
      </c>
      <c r="B78" s="138" t="s">
        <v>135</v>
      </c>
      <c r="C78" s="139">
        <v>1</v>
      </c>
      <c r="D78" s="139">
        <v>0</v>
      </c>
      <c r="E78" s="139">
        <v>0</v>
      </c>
      <c r="F78" s="139">
        <v>1</v>
      </c>
      <c r="G78" s="139">
        <v>1</v>
      </c>
      <c r="H78" s="139">
        <v>1</v>
      </c>
      <c r="I78" s="139">
        <v>0</v>
      </c>
      <c r="J78" s="139">
        <v>0</v>
      </c>
      <c r="K78" s="139">
        <v>1</v>
      </c>
      <c r="L78" s="139">
        <v>0</v>
      </c>
      <c r="M78" s="139">
        <v>1</v>
      </c>
      <c r="N78" s="139">
        <v>1</v>
      </c>
      <c r="O78" s="139">
        <v>1</v>
      </c>
      <c r="P78" s="139">
        <v>0</v>
      </c>
      <c r="Q78" s="139">
        <v>1</v>
      </c>
      <c r="R78" s="139">
        <v>0</v>
      </c>
      <c r="S78" s="139">
        <v>0</v>
      </c>
      <c r="T78" s="139">
        <v>0</v>
      </c>
      <c r="U78" s="139">
        <v>0</v>
      </c>
      <c r="V78" s="139">
        <v>0</v>
      </c>
      <c r="W78" s="139">
        <v>0</v>
      </c>
      <c r="X78" s="139">
        <v>1</v>
      </c>
      <c r="Y78" s="139">
        <v>0</v>
      </c>
      <c r="Z78" s="139">
        <v>0</v>
      </c>
      <c r="AA78" s="139">
        <v>1</v>
      </c>
      <c r="AB78" s="139">
        <v>1</v>
      </c>
      <c r="AC78" s="139">
        <v>1</v>
      </c>
      <c r="AD78" s="139">
        <v>1</v>
      </c>
      <c r="AE78" s="139">
        <v>0</v>
      </c>
      <c r="AF78" s="139">
        <v>0</v>
      </c>
      <c r="AG78" s="139">
        <v>0</v>
      </c>
      <c r="AH78" s="139">
        <v>0</v>
      </c>
      <c r="AI78" s="139">
        <v>1</v>
      </c>
      <c r="AJ78" s="139">
        <v>1</v>
      </c>
      <c r="AK78" s="139">
        <v>1</v>
      </c>
      <c r="AL78" s="139">
        <v>0</v>
      </c>
      <c r="AM78" s="139">
        <v>0</v>
      </c>
      <c r="AN78" s="139">
        <v>0</v>
      </c>
      <c r="AO78" s="139">
        <v>0</v>
      </c>
      <c r="AP78" s="139">
        <v>1</v>
      </c>
      <c r="AQ78" s="140">
        <v>1</v>
      </c>
      <c r="AR78" s="139">
        <v>1</v>
      </c>
      <c r="AS78" s="139">
        <v>1</v>
      </c>
      <c r="AT78" s="139">
        <v>1</v>
      </c>
      <c r="AU78" s="139">
        <v>1</v>
      </c>
      <c r="AV78" s="139">
        <v>1</v>
      </c>
      <c r="AW78" s="139">
        <v>1</v>
      </c>
      <c r="AX78" s="139">
        <v>1</v>
      </c>
      <c r="AY78" s="139">
        <v>1</v>
      </c>
      <c r="AZ78" s="139">
        <v>0</v>
      </c>
      <c r="BA78" s="139">
        <v>0</v>
      </c>
      <c r="BB78" s="139">
        <v>1</v>
      </c>
      <c r="BC78" s="139">
        <v>1</v>
      </c>
      <c r="BD78" s="139">
        <v>1</v>
      </c>
      <c r="BE78" s="139">
        <v>0</v>
      </c>
      <c r="BF78" s="139">
        <v>0</v>
      </c>
      <c r="BG78" s="139">
        <v>1</v>
      </c>
      <c r="BH78" s="139">
        <v>0</v>
      </c>
      <c r="BI78" s="139">
        <v>0</v>
      </c>
      <c r="BJ78" s="139">
        <v>1</v>
      </c>
      <c r="BK78" s="139">
        <v>1</v>
      </c>
      <c r="BL78" s="139">
        <v>1</v>
      </c>
      <c r="BM78" s="139">
        <v>1</v>
      </c>
      <c r="BN78" s="139">
        <v>0</v>
      </c>
      <c r="BO78" s="139">
        <v>-1</v>
      </c>
      <c r="BP78" s="139">
        <v>1</v>
      </c>
      <c r="BQ78" s="139">
        <v>1</v>
      </c>
      <c r="BR78" s="139">
        <v>1</v>
      </c>
      <c r="BS78" s="139">
        <v>1</v>
      </c>
      <c r="BT78" s="139">
        <v>1</v>
      </c>
      <c r="BU78" s="139">
        <v>0</v>
      </c>
      <c r="BV78" s="139">
        <v>0</v>
      </c>
      <c r="BW78" s="139">
        <v>0</v>
      </c>
      <c r="BX78" s="139">
        <v>1</v>
      </c>
      <c r="BY78" s="139">
        <v>1</v>
      </c>
      <c r="BZ78" s="139">
        <v>1</v>
      </c>
      <c r="CA78" s="139">
        <v>0</v>
      </c>
      <c r="CB78" s="139">
        <v>0</v>
      </c>
      <c r="CC78" s="139">
        <v>1</v>
      </c>
      <c r="CD78" s="139">
        <v>0</v>
      </c>
      <c r="CE78" s="140">
        <v>0</v>
      </c>
      <c r="CF78" s="139">
        <v>1</v>
      </c>
      <c r="CG78" s="139">
        <v>0</v>
      </c>
      <c r="CH78" s="139">
        <v>0</v>
      </c>
      <c r="CI78" s="139">
        <v>0</v>
      </c>
      <c r="CJ78" s="139">
        <v>1</v>
      </c>
      <c r="CK78" s="139">
        <v>0</v>
      </c>
      <c r="CL78" s="139">
        <v>1</v>
      </c>
      <c r="CM78" s="139">
        <v>1</v>
      </c>
      <c r="CN78" s="139">
        <v>1</v>
      </c>
      <c r="CO78" s="139">
        <v>1</v>
      </c>
      <c r="CP78" s="139">
        <v>1</v>
      </c>
      <c r="CQ78" s="139">
        <v>1</v>
      </c>
      <c r="CR78" s="140">
        <v>1</v>
      </c>
      <c r="CS78" s="139">
        <v>1</v>
      </c>
      <c r="CT78" s="139">
        <v>0</v>
      </c>
      <c r="CU78" s="139">
        <v>1</v>
      </c>
      <c r="CV78" s="139">
        <v>1</v>
      </c>
      <c r="CW78" s="139">
        <v>1</v>
      </c>
      <c r="CX78" s="139">
        <v>0</v>
      </c>
      <c r="CY78" s="139">
        <v>1</v>
      </c>
      <c r="CZ78" s="139">
        <v>1</v>
      </c>
      <c r="DA78" s="139">
        <v>0</v>
      </c>
      <c r="DB78" s="139">
        <v>0</v>
      </c>
      <c r="DC78" s="139">
        <v>0</v>
      </c>
      <c r="DD78" s="139">
        <v>0</v>
      </c>
      <c r="DE78" s="139">
        <v>0</v>
      </c>
      <c r="DF78" s="139">
        <v>0</v>
      </c>
      <c r="DG78" s="139">
        <v>0</v>
      </c>
      <c r="DH78" s="139">
        <v>0</v>
      </c>
      <c r="DI78" s="139">
        <v>1</v>
      </c>
      <c r="DJ78" s="139">
        <v>1</v>
      </c>
      <c r="DK78" s="139">
        <v>0</v>
      </c>
      <c r="DL78" s="139">
        <v>1</v>
      </c>
      <c r="DM78" s="139">
        <v>1</v>
      </c>
      <c r="DN78" s="139">
        <v>1</v>
      </c>
      <c r="DO78" s="139">
        <v>1</v>
      </c>
      <c r="DP78" s="139">
        <v>1</v>
      </c>
      <c r="DQ78" s="139">
        <v>0</v>
      </c>
      <c r="DR78" s="139">
        <v>1</v>
      </c>
      <c r="DS78" s="139">
        <v>0</v>
      </c>
      <c r="DT78" s="139">
        <v>1</v>
      </c>
      <c r="DU78" s="139">
        <v>0</v>
      </c>
      <c r="DV78" s="139">
        <v>0</v>
      </c>
      <c r="DW78" s="140">
        <v>0</v>
      </c>
      <c r="DX78" s="139">
        <v>1</v>
      </c>
      <c r="DY78" s="139">
        <v>1</v>
      </c>
      <c r="DZ78" s="139">
        <v>0</v>
      </c>
      <c r="EA78" s="139">
        <v>0</v>
      </c>
      <c r="EB78" s="139">
        <v>0</v>
      </c>
      <c r="EC78" s="139">
        <v>1</v>
      </c>
      <c r="ED78" s="139">
        <v>1</v>
      </c>
      <c r="EE78" s="139">
        <v>0</v>
      </c>
      <c r="EF78" s="139">
        <v>0</v>
      </c>
      <c r="EG78" s="139">
        <v>0</v>
      </c>
      <c r="EH78" s="139">
        <v>0</v>
      </c>
      <c r="EI78" s="139">
        <v>0</v>
      </c>
      <c r="EJ78" s="139">
        <v>0</v>
      </c>
      <c r="EK78" s="139">
        <v>0</v>
      </c>
      <c r="EL78" s="139">
        <v>0</v>
      </c>
      <c r="EM78" s="140">
        <v>0</v>
      </c>
      <c r="EN78" s="139">
        <v>13</v>
      </c>
      <c r="EO78" s="139">
        <v>18</v>
      </c>
      <c r="EP78" s="139">
        <v>7</v>
      </c>
      <c r="EQ78" s="139">
        <v>9</v>
      </c>
      <c r="ER78" s="139">
        <v>2</v>
      </c>
      <c r="ES78" s="140">
        <v>49</v>
      </c>
      <c r="ET78" s="139">
        <v>59.090908050537109</v>
      </c>
      <c r="EU78" s="139">
        <v>69.230766296386719</v>
      </c>
      <c r="EV78" s="139">
        <v>87.5</v>
      </c>
      <c r="EW78" s="139">
        <v>64.285713195800781</v>
      </c>
      <c r="EX78" s="139">
        <v>25</v>
      </c>
      <c r="EY78" s="140">
        <v>62.820514678955078</v>
      </c>
    </row>
    <row r="79" spans="1:155" x14ac:dyDescent="0.2">
      <c r="A79" s="137" t="s">
        <v>58</v>
      </c>
      <c r="B79" s="138" t="s">
        <v>136</v>
      </c>
      <c r="C79" s="139">
        <v>1</v>
      </c>
      <c r="D79" s="139">
        <v>1</v>
      </c>
      <c r="E79" s="139">
        <v>0</v>
      </c>
      <c r="F79" s="139">
        <v>1</v>
      </c>
      <c r="G79" s="139">
        <v>0</v>
      </c>
      <c r="H79" s="139">
        <v>0</v>
      </c>
      <c r="I79" s="139">
        <v>1</v>
      </c>
      <c r="J79" s="139">
        <v>1</v>
      </c>
      <c r="K79" s="139">
        <v>1</v>
      </c>
      <c r="L79" s="139">
        <v>0</v>
      </c>
      <c r="M79" s="139">
        <v>1</v>
      </c>
      <c r="N79" s="139">
        <v>1</v>
      </c>
      <c r="O79" s="139">
        <v>0</v>
      </c>
      <c r="P79" s="139">
        <v>0</v>
      </c>
      <c r="Q79" s="139">
        <v>1</v>
      </c>
      <c r="R79" s="139">
        <v>0</v>
      </c>
      <c r="S79" s="139">
        <v>1</v>
      </c>
      <c r="T79" s="139">
        <v>1</v>
      </c>
      <c r="U79" s="139">
        <v>1</v>
      </c>
      <c r="V79" s="139">
        <v>0</v>
      </c>
      <c r="W79" s="139">
        <v>0</v>
      </c>
      <c r="X79" s="139">
        <v>0</v>
      </c>
      <c r="Y79" s="139">
        <v>1</v>
      </c>
      <c r="Z79" s="139">
        <v>1</v>
      </c>
      <c r="AA79" s="139">
        <v>0</v>
      </c>
      <c r="AB79" s="139">
        <v>0</v>
      </c>
      <c r="AC79" s="139">
        <v>1</v>
      </c>
      <c r="AD79" s="139">
        <v>1</v>
      </c>
      <c r="AE79" s="139">
        <v>1</v>
      </c>
      <c r="AF79" s="139">
        <v>0</v>
      </c>
      <c r="AG79" s="139">
        <v>0</v>
      </c>
      <c r="AH79" s="139">
        <v>0</v>
      </c>
      <c r="AI79" s="139">
        <v>0</v>
      </c>
      <c r="AJ79" s="139">
        <v>0</v>
      </c>
      <c r="AK79" s="139">
        <v>0</v>
      </c>
      <c r="AL79" s="139">
        <v>1</v>
      </c>
      <c r="AM79" s="139">
        <v>0</v>
      </c>
      <c r="AN79" s="139">
        <v>0</v>
      </c>
      <c r="AO79" s="139">
        <v>0</v>
      </c>
      <c r="AP79" s="139">
        <v>0</v>
      </c>
      <c r="AQ79" s="140">
        <v>0</v>
      </c>
      <c r="AR79" s="139">
        <v>1</v>
      </c>
      <c r="AS79" s="139">
        <v>1</v>
      </c>
      <c r="AT79" s="139">
        <v>1</v>
      </c>
      <c r="AU79" s="139">
        <v>1</v>
      </c>
      <c r="AV79" s="139">
        <v>0</v>
      </c>
      <c r="AW79" s="139">
        <v>1</v>
      </c>
      <c r="AX79" s="139">
        <v>1</v>
      </c>
      <c r="AY79" s="139">
        <v>1</v>
      </c>
      <c r="AZ79" s="139">
        <v>1</v>
      </c>
      <c r="BA79" s="139">
        <v>0</v>
      </c>
      <c r="BB79" s="139">
        <v>0</v>
      </c>
      <c r="BC79" s="139">
        <v>1</v>
      </c>
      <c r="BD79" s="139">
        <v>1</v>
      </c>
      <c r="BE79" s="139">
        <v>1</v>
      </c>
      <c r="BF79" s="139">
        <v>0</v>
      </c>
      <c r="BG79" s="139">
        <v>0</v>
      </c>
      <c r="BH79" s="139">
        <v>0</v>
      </c>
      <c r="BI79" s="139">
        <v>0</v>
      </c>
      <c r="BJ79" s="139">
        <v>1</v>
      </c>
      <c r="BK79" s="139">
        <v>0</v>
      </c>
      <c r="BL79" s="139">
        <v>0</v>
      </c>
      <c r="BM79" s="139">
        <v>1</v>
      </c>
      <c r="BN79" s="139">
        <v>0</v>
      </c>
      <c r="BO79" s="139">
        <v>0</v>
      </c>
      <c r="BP79" s="139">
        <v>1</v>
      </c>
      <c r="BQ79" s="139">
        <v>1</v>
      </c>
      <c r="BR79" s="139">
        <v>1</v>
      </c>
      <c r="BS79" s="139">
        <v>1</v>
      </c>
      <c r="BT79" s="139">
        <v>1</v>
      </c>
      <c r="BU79" s="139">
        <v>0</v>
      </c>
      <c r="BV79" s="139">
        <v>0</v>
      </c>
      <c r="BW79" s="139">
        <v>1</v>
      </c>
      <c r="BX79" s="139">
        <v>0</v>
      </c>
      <c r="BY79" s="139">
        <v>0</v>
      </c>
      <c r="BZ79" s="139">
        <v>1</v>
      </c>
      <c r="CA79" s="139">
        <v>-1</v>
      </c>
      <c r="CB79" s="139">
        <v>1</v>
      </c>
      <c r="CC79" s="139">
        <v>1</v>
      </c>
      <c r="CD79" s="139">
        <v>1</v>
      </c>
      <c r="CE79" s="140">
        <v>-1</v>
      </c>
      <c r="CF79" s="139">
        <v>1</v>
      </c>
      <c r="CG79" s="139">
        <v>0</v>
      </c>
      <c r="CH79" s="139">
        <v>1</v>
      </c>
      <c r="CI79" s="139">
        <v>0</v>
      </c>
      <c r="CJ79" s="139">
        <v>1</v>
      </c>
      <c r="CK79" s="139">
        <v>0</v>
      </c>
      <c r="CL79" s="139">
        <v>0</v>
      </c>
      <c r="CM79" s="139">
        <v>0</v>
      </c>
      <c r="CN79" s="139">
        <v>1</v>
      </c>
      <c r="CO79" s="139">
        <v>1</v>
      </c>
      <c r="CP79" s="139">
        <v>1</v>
      </c>
      <c r="CQ79" s="139">
        <v>1</v>
      </c>
      <c r="CR79" s="140">
        <v>1</v>
      </c>
      <c r="CS79" s="139">
        <v>0</v>
      </c>
      <c r="CT79" s="139">
        <v>0</v>
      </c>
      <c r="CU79" s="139">
        <v>1</v>
      </c>
      <c r="CV79" s="139">
        <v>0</v>
      </c>
      <c r="CW79" s="139">
        <v>1</v>
      </c>
      <c r="CX79" s="139">
        <v>0</v>
      </c>
      <c r="CY79" s="139">
        <v>0</v>
      </c>
      <c r="CZ79" s="139">
        <v>1</v>
      </c>
      <c r="DA79" s="139">
        <v>-1</v>
      </c>
      <c r="DB79" s="139">
        <v>0</v>
      </c>
      <c r="DC79" s="139">
        <v>0</v>
      </c>
      <c r="DD79" s="139">
        <v>0</v>
      </c>
      <c r="DE79" s="139">
        <v>0</v>
      </c>
      <c r="DF79" s="139">
        <v>0</v>
      </c>
      <c r="DG79" s="139">
        <v>-1</v>
      </c>
      <c r="DH79" s="139">
        <v>1</v>
      </c>
      <c r="DI79" s="139">
        <v>1</v>
      </c>
      <c r="DJ79" s="139">
        <v>1</v>
      </c>
      <c r="DK79" s="139">
        <v>0</v>
      </c>
      <c r="DL79" s="139">
        <v>1</v>
      </c>
      <c r="DM79" s="139">
        <v>0</v>
      </c>
      <c r="DN79" s="139">
        <v>0</v>
      </c>
      <c r="DO79" s="139">
        <v>1</v>
      </c>
      <c r="DP79" s="139">
        <v>0</v>
      </c>
      <c r="DQ79" s="139">
        <v>0</v>
      </c>
      <c r="DR79" s="139">
        <v>1</v>
      </c>
      <c r="DS79" s="139">
        <v>0</v>
      </c>
      <c r="DT79" s="139">
        <v>1</v>
      </c>
      <c r="DU79" s="139">
        <v>1</v>
      </c>
      <c r="DV79" s="139">
        <v>0</v>
      </c>
      <c r="DW79" s="140">
        <v>0</v>
      </c>
      <c r="DX79" s="139">
        <v>0</v>
      </c>
      <c r="DY79" s="139">
        <v>0</v>
      </c>
      <c r="DZ79" s="139">
        <v>0</v>
      </c>
      <c r="EA79" s="139">
        <v>0</v>
      </c>
      <c r="EB79" s="139">
        <v>0</v>
      </c>
      <c r="EC79" s="139">
        <v>0</v>
      </c>
      <c r="ED79" s="139">
        <v>0</v>
      </c>
      <c r="EE79" s="139">
        <v>0</v>
      </c>
      <c r="EF79" s="139">
        <v>0</v>
      </c>
      <c r="EG79" s="139">
        <v>0</v>
      </c>
      <c r="EH79" s="139">
        <v>0</v>
      </c>
      <c r="EI79" s="139">
        <v>0</v>
      </c>
      <c r="EJ79" s="139">
        <v>0</v>
      </c>
      <c r="EK79" s="139">
        <v>0</v>
      </c>
      <c r="EL79" s="139">
        <v>0</v>
      </c>
      <c r="EM79" s="140">
        <v>0</v>
      </c>
      <c r="EN79" s="139">
        <v>9</v>
      </c>
      <c r="EO79" s="139">
        <v>13</v>
      </c>
      <c r="EP79" s="139">
        <v>5</v>
      </c>
      <c r="EQ79" s="139">
        <v>8</v>
      </c>
      <c r="ER79" s="139">
        <v>0</v>
      </c>
      <c r="ES79" s="140">
        <v>35</v>
      </c>
      <c r="ET79" s="139">
        <v>40.909091949462891</v>
      </c>
      <c r="EU79" s="139">
        <v>50</v>
      </c>
      <c r="EV79" s="139">
        <v>62.5</v>
      </c>
      <c r="EW79" s="139">
        <v>57.142856597900391</v>
      </c>
      <c r="EX79" s="139">
        <v>0</v>
      </c>
      <c r="EY79" s="140">
        <v>44.871795654296875</v>
      </c>
    </row>
    <row r="80" spans="1:155" x14ac:dyDescent="0.2">
      <c r="A80" s="137" t="s">
        <v>58</v>
      </c>
      <c r="B80" s="138" t="s">
        <v>137</v>
      </c>
      <c r="C80" s="139">
        <v>1</v>
      </c>
      <c r="D80" s="139">
        <v>0</v>
      </c>
      <c r="E80" s="139">
        <v>0</v>
      </c>
      <c r="F80" s="139">
        <v>1</v>
      </c>
      <c r="G80" s="139">
        <v>1</v>
      </c>
      <c r="H80" s="139">
        <v>1</v>
      </c>
      <c r="I80" s="139">
        <v>1</v>
      </c>
      <c r="J80" s="139">
        <v>1</v>
      </c>
      <c r="K80" s="139">
        <v>1</v>
      </c>
      <c r="L80" s="139">
        <v>0</v>
      </c>
      <c r="M80" s="139">
        <v>1</v>
      </c>
      <c r="N80" s="139">
        <v>1</v>
      </c>
      <c r="O80" s="139">
        <v>0</v>
      </c>
      <c r="P80" s="139">
        <v>0</v>
      </c>
      <c r="Q80" s="139">
        <v>1</v>
      </c>
      <c r="R80" s="139">
        <v>0</v>
      </c>
      <c r="S80" s="139">
        <v>0</v>
      </c>
      <c r="T80" s="139">
        <v>1</v>
      </c>
      <c r="U80" s="139">
        <v>1</v>
      </c>
      <c r="V80" s="139">
        <v>-1</v>
      </c>
      <c r="W80" s="139">
        <v>0</v>
      </c>
      <c r="X80" s="139">
        <v>0</v>
      </c>
      <c r="Y80" s="139">
        <v>1</v>
      </c>
      <c r="Z80" s="139">
        <v>1</v>
      </c>
      <c r="AA80" s="139">
        <v>0</v>
      </c>
      <c r="AB80" s="139">
        <v>0</v>
      </c>
      <c r="AC80" s="139">
        <v>1</v>
      </c>
      <c r="AD80" s="139">
        <v>1</v>
      </c>
      <c r="AE80" s="139">
        <v>1</v>
      </c>
      <c r="AF80" s="139">
        <v>-1</v>
      </c>
      <c r="AG80" s="139">
        <v>-1</v>
      </c>
      <c r="AH80" s="139">
        <v>1</v>
      </c>
      <c r="AI80" s="139">
        <v>0</v>
      </c>
      <c r="AJ80" s="139">
        <v>0</v>
      </c>
      <c r="AK80" s="139">
        <v>0</v>
      </c>
      <c r="AL80" s="139">
        <v>1</v>
      </c>
      <c r="AM80" s="139">
        <v>1</v>
      </c>
      <c r="AN80" s="139">
        <v>1</v>
      </c>
      <c r="AO80" s="139">
        <v>0</v>
      </c>
      <c r="AP80" s="139">
        <v>1</v>
      </c>
      <c r="AQ80" s="140">
        <v>0</v>
      </c>
      <c r="AR80" s="139">
        <v>1</v>
      </c>
      <c r="AS80" s="139">
        <v>1</v>
      </c>
      <c r="AT80" s="139">
        <v>1</v>
      </c>
      <c r="AU80" s="139">
        <v>1</v>
      </c>
      <c r="AV80" s="139">
        <v>1</v>
      </c>
      <c r="AW80" s="139">
        <v>1</v>
      </c>
      <c r="AX80" s="139">
        <v>0</v>
      </c>
      <c r="AY80" s="139">
        <v>1</v>
      </c>
      <c r="AZ80" s="139">
        <v>1</v>
      </c>
      <c r="BA80" s="139">
        <v>0</v>
      </c>
      <c r="BB80" s="139">
        <v>0</v>
      </c>
      <c r="BC80" s="139">
        <v>1</v>
      </c>
      <c r="BD80" s="139">
        <v>1</v>
      </c>
      <c r="BE80" s="139">
        <v>1</v>
      </c>
      <c r="BF80" s="139">
        <v>0</v>
      </c>
      <c r="BG80" s="139">
        <v>1</v>
      </c>
      <c r="BH80" s="139">
        <v>0</v>
      </c>
      <c r="BI80" s="139">
        <v>1</v>
      </c>
      <c r="BJ80" s="139">
        <v>1</v>
      </c>
      <c r="BK80" s="139">
        <v>1</v>
      </c>
      <c r="BL80" s="139">
        <v>1</v>
      </c>
      <c r="BM80" s="139">
        <v>1</v>
      </c>
      <c r="BN80" s="139">
        <v>0</v>
      </c>
      <c r="BO80" s="139">
        <v>0</v>
      </c>
      <c r="BP80" s="139">
        <v>1</v>
      </c>
      <c r="BQ80" s="139">
        <v>1</v>
      </c>
      <c r="BR80" s="139">
        <v>1</v>
      </c>
      <c r="BS80" s="139">
        <v>1</v>
      </c>
      <c r="BT80" s="139">
        <v>0</v>
      </c>
      <c r="BU80" s="139">
        <v>0</v>
      </c>
      <c r="BV80" s="139">
        <v>0</v>
      </c>
      <c r="BW80" s="139">
        <v>0</v>
      </c>
      <c r="BX80" s="139">
        <v>1</v>
      </c>
      <c r="BY80" s="139">
        <v>1</v>
      </c>
      <c r="BZ80" s="139">
        <v>1</v>
      </c>
      <c r="CA80" s="139">
        <v>0</v>
      </c>
      <c r="CB80" s="139">
        <v>1</v>
      </c>
      <c r="CC80" s="139">
        <v>1</v>
      </c>
      <c r="CD80" s="139">
        <v>0</v>
      </c>
      <c r="CE80" s="140">
        <v>0</v>
      </c>
      <c r="CF80" s="139">
        <v>1</v>
      </c>
      <c r="CG80" s="139">
        <v>0</v>
      </c>
      <c r="CH80" s="139">
        <v>0</v>
      </c>
      <c r="CI80" s="139">
        <v>0</v>
      </c>
      <c r="CJ80" s="139">
        <v>0</v>
      </c>
      <c r="CK80" s="139">
        <v>0</v>
      </c>
      <c r="CL80" s="139">
        <v>0</v>
      </c>
      <c r="CM80" s="139">
        <v>0</v>
      </c>
      <c r="CN80" s="139">
        <v>1</v>
      </c>
      <c r="CO80" s="139">
        <v>1</v>
      </c>
      <c r="CP80" s="139">
        <v>1</v>
      </c>
      <c r="CQ80" s="139">
        <v>1</v>
      </c>
      <c r="CR80" s="140">
        <v>1</v>
      </c>
      <c r="CS80" s="139">
        <v>1</v>
      </c>
      <c r="CT80" s="139">
        <v>1</v>
      </c>
      <c r="CU80" s="139">
        <v>1</v>
      </c>
      <c r="CV80" s="139">
        <v>1</v>
      </c>
      <c r="CW80" s="139">
        <v>1</v>
      </c>
      <c r="CX80" s="139">
        <v>0</v>
      </c>
      <c r="CY80" s="139">
        <v>0</v>
      </c>
      <c r="CZ80" s="139">
        <v>0</v>
      </c>
      <c r="DA80" s="139">
        <v>0</v>
      </c>
      <c r="DB80" s="139">
        <v>0</v>
      </c>
      <c r="DC80" s="139">
        <v>0</v>
      </c>
      <c r="DD80" s="139">
        <v>0</v>
      </c>
      <c r="DE80" s="139">
        <v>1</v>
      </c>
      <c r="DF80" s="139">
        <v>0</v>
      </c>
      <c r="DG80" s="139">
        <v>0</v>
      </c>
      <c r="DH80" s="139">
        <v>0</v>
      </c>
      <c r="DI80" s="139">
        <v>1</v>
      </c>
      <c r="DJ80" s="139">
        <v>1</v>
      </c>
      <c r="DK80" s="139">
        <v>-1</v>
      </c>
      <c r="DL80" s="139">
        <v>1</v>
      </c>
      <c r="DM80" s="139">
        <v>0</v>
      </c>
      <c r="DN80" s="139">
        <v>0</v>
      </c>
      <c r="DO80" s="139">
        <v>1</v>
      </c>
      <c r="DP80" s="139">
        <v>1</v>
      </c>
      <c r="DQ80" s="139">
        <v>0</v>
      </c>
      <c r="DR80" s="139">
        <v>1</v>
      </c>
      <c r="DS80" s="139">
        <v>0</v>
      </c>
      <c r="DT80" s="139">
        <v>1</v>
      </c>
      <c r="DU80" s="139">
        <v>1</v>
      </c>
      <c r="DV80" s="139">
        <v>0</v>
      </c>
      <c r="DW80" s="140">
        <v>0</v>
      </c>
      <c r="DX80" s="139">
        <v>0</v>
      </c>
      <c r="DY80" s="139">
        <v>1</v>
      </c>
      <c r="DZ80" s="139">
        <v>0</v>
      </c>
      <c r="EA80" s="139">
        <v>0</v>
      </c>
      <c r="EB80" s="139">
        <v>0</v>
      </c>
      <c r="EC80" s="139">
        <v>1</v>
      </c>
      <c r="ED80" s="139">
        <v>1</v>
      </c>
      <c r="EE80" s="139">
        <v>0</v>
      </c>
      <c r="EF80" s="139">
        <v>0</v>
      </c>
      <c r="EG80" s="139">
        <v>0</v>
      </c>
      <c r="EH80" s="139">
        <v>0</v>
      </c>
      <c r="EI80" s="139">
        <v>0</v>
      </c>
      <c r="EJ80" s="139">
        <v>0</v>
      </c>
      <c r="EK80" s="139">
        <v>0</v>
      </c>
      <c r="EL80" s="139">
        <v>0</v>
      </c>
      <c r="EM80" s="140">
        <v>0</v>
      </c>
      <c r="EN80" s="139">
        <v>11</v>
      </c>
      <c r="EO80" s="139">
        <v>17</v>
      </c>
      <c r="EP80" s="139">
        <v>5</v>
      </c>
      <c r="EQ80" s="139">
        <v>11</v>
      </c>
      <c r="ER80" s="139">
        <v>2</v>
      </c>
      <c r="ES80" s="140">
        <v>46</v>
      </c>
      <c r="ET80" s="139">
        <v>50</v>
      </c>
      <c r="EU80" s="139">
        <v>65.384613037109375</v>
      </c>
      <c r="EV80" s="139">
        <v>62.5</v>
      </c>
      <c r="EW80" s="139">
        <v>78.571426391601562</v>
      </c>
      <c r="EX80" s="139">
        <v>25</v>
      </c>
      <c r="EY80" s="140">
        <v>58.974357604980469</v>
      </c>
    </row>
    <row r="81" spans="1:155" x14ac:dyDescent="0.2">
      <c r="A81" s="137" t="s">
        <v>63</v>
      </c>
      <c r="B81" s="138" t="s">
        <v>138</v>
      </c>
      <c r="C81" s="139">
        <v>1</v>
      </c>
      <c r="D81" s="139">
        <v>1</v>
      </c>
      <c r="E81" s="139">
        <v>0</v>
      </c>
      <c r="F81" s="139">
        <v>1</v>
      </c>
      <c r="G81" s="139">
        <v>1</v>
      </c>
      <c r="H81" s="139">
        <v>1</v>
      </c>
      <c r="I81" s="139">
        <v>1</v>
      </c>
      <c r="J81" s="139">
        <v>0</v>
      </c>
      <c r="K81" s="139">
        <v>1</v>
      </c>
      <c r="L81" s="139">
        <v>1</v>
      </c>
      <c r="M81" s="139">
        <v>1</v>
      </c>
      <c r="N81" s="139">
        <v>1</v>
      </c>
      <c r="O81" s="139">
        <v>0</v>
      </c>
      <c r="P81" s="139">
        <v>0</v>
      </c>
      <c r="Q81" s="139">
        <v>1</v>
      </c>
      <c r="R81" s="139">
        <v>-1</v>
      </c>
      <c r="S81" s="139">
        <v>0</v>
      </c>
      <c r="T81" s="139">
        <v>1</v>
      </c>
      <c r="U81" s="139">
        <v>1</v>
      </c>
      <c r="V81" s="139">
        <v>-1</v>
      </c>
      <c r="W81" s="139">
        <v>0</v>
      </c>
      <c r="X81" s="139">
        <v>0</v>
      </c>
      <c r="Y81" s="139">
        <v>1</v>
      </c>
      <c r="Z81" s="139">
        <v>1</v>
      </c>
      <c r="AA81" s="139">
        <v>0</v>
      </c>
      <c r="AB81" s="139">
        <v>0</v>
      </c>
      <c r="AC81" s="139">
        <v>1</v>
      </c>
      <c r="AD81" s="139">
        <v>0</v>
      </c>
      <c r="AE81" s="139">
        <v>1</v>
      </c>
      <c r="AF81" s="139">
        <v>0</v>
      </c>
      <c r="AG81" s="139">
        <v>0</v>
      </c>
      <c r="AH81" s="139">
        <v>1</v>
      </c>
      <c r="AI81" s="139">
        <v>0</v>
      </c>
      <c r="AJ81" s="139">
        <v>0</v>
      </c>
      <c r="AK81" s="139">
        <v>0</v>
      </c>
      <c r="AL81" s="139">
        <v>0</v>
      </c>
      <c r="AM81" s="139">
        <v>0</v>
      </c>
      <c r="AN81" s="139">
        <v>0</v>
      </c>
      <c r="AO81" s="139">
        <v>0</v>
      </c>
      <c r="AP81" s="139">
        <v>0</v>
      </c>
      <c r="AQ81" s="140">
        <v>0</v>
      </c>
      <c r="AR81" s="139">
        <v>1</v>
      </c>
      <c r="AS81" s="139">
        <v>1</v>
      </c>
      <c r="AT81" s="139">
        <v>0</v>
      </c>
      <c r="AU81" s="139">
        <v>1</v>
      </c>
      <c r="AV81" s="139">
        <v>1</v>
      </c>
      <c r="AW81" s="139">
        <v>1</v>
      </c>
      <c r="AX81" s="139">
        <v>1</v>
      </c>
      <c r="AY81" s="139">
        <v>1</v>
      </c>
      <c r="AZ81" s="139">
        <v>0</v>
      </c>
      <c r="BA81" s="139">
        <v>0</v>
      </c>
      <c r="BB81" s="139">
        <v>0</v>
      </c>
      <c r="BC81" s="139">
        <v>1</v>
      </c>
      <c r="BD81" s="139">
        <v>1</v>
      </c>
      <c r="BE81" s="139">
        <v>1</v>
      </c>
      <c r="BF81" s="139">
        <v>0</v>
      </c>
      <c r="BG81" s="139">
        <v>0</v>
      </c>
      <c r="BH81" s="139">
        <v>1</v>
      </c>
      <c r="BI81" s="139">
        <v>1</v>
      </c>
      <c r="BJ81" s="139">
        <v>1</v>
      </c>
      <c r="BK81" s="139">
        <v>0</v>
      </c>
      <c r="BL81" s="139">
        <v>1</v>
      </c>
      <c r="BM81" s="139">
        <v>0</v>
      </c>
      <c r="BN81" s="139">
        <v>0</v>
      </c>
      <c r="BO81" s="139">
        <v>0</v>
      </c>
      <c r="BP81" s="139">
        <v>1</v>
      </c>
      <c r="BQ81" s="139">
        <v>1</v>
      </c>
      <c r="BR81" s="139">
        <v>1</v>
      </c>
      <c r="BS81" s="139">
        <v>1</v>
      </c>
      <c r="BT81" s="139">
        <v>1</v>
      </c>
      <c r="BU81" s="139">
        <v>1</v>
      </c>
      <c r="BV81" s="139">
        <v>1</v>
      </c>
      <c r="BW81" s="139">
        <v>1</v>
      </c>
      <c r="BX81" s="139">
        <v>0</v>
      </c>
      <c r="BY81" s="139">
        <v>0</v>
      </c>
      <c r="BZ81" s="139">
        <v>1</v>
      </c>
      <c r="CA81" s="139">
        <v>0</v>
      </c>
      <c r="CB81" s="139">
        <v>1</v>
      </c>
      <c r="CC81" s="139">
        <v>1</v>
      </c>
      <c r="CD81" s="139">
        <v>1</v>
      </c>
      <c r="CE81" s="140">
        <v>0</v>
      </c>
      <c r="CF81" s="139">
        <v>1</v>
      </c>
      <c r="CG81" s="139">
        <v>0</v>
      </c>
      <c r="CH81" s="139">
        <v>1</v>
      </c>
      <c r="CI81" s="139">
        <v>1</v>
      </c>
      <c r="CJ81" s="139">
        <v>1</v>
      </c>
      <c r="CK81" s="139">
        <v>0</v>
      </c>
      <c r="CL81" s="139">
        <v>1</v>
      </c>
      <c r="CM81" s="139">
        <v>1</v>
      </c>
      <c r="CN81" s="139">
        <v>1</v>
      </c>
      <c r="CO81" s="139">
        <v>1</v>
      </c>
      <c r="CP81" s="139">
        <v>1</v>
      </c>
      <c r="CQ81" s="139">
        <v>1</v>
      </c>
      <c r="CR81" s="140">
        <v>1</v>
      </c>
      <c r="CS81" s="139">
        <v>1</v>
      </c>
      <c r="CT81" s="139">
        <v>1</v>
      </c>
      <c r="CU81" s="139">
        <v>1</v>
      </c>
      <c r="CV81" s="139">
        <v>0</v>
      </c>
      <c r="CW81" s="139">
        <v>1</v>
      </c>
      <c r="CX81" s="139">
        <v>0</v>
      </c>
      <c r="CY81" s="139">
        <v>0</v>
      </c>
      <c r="CZ81" s="139">
        <v>1</v>
      </c>
      <c r="DA81" s="139">
        <v>0</v>
      </c>
      <c r="DB81" s="139">
        <v>0</v>
      </c>
      <c r="DC81" s="139">
        <v>0</v>
      </c>
      <c r="DD81" s="139">
        <v>1</v>
      </c>
      <c r="DE81" s="139">
        <v>0</v>
      </c>
      <c r="DF81" s="139">
        <v>0</v>
      </c>
      <c r="DG81" s="139">
        <v>0</v>
      </c>
      <c r="DH81" s="139">
        <v>1</v>
      </c>
      <c r="DI81" s="139">
        <v>0</v>
      </c>
      <c r="DJ81" s="139">
        <v>0</v>
      </c>
      <c r="DK81" s="139">
        <v>0</v>
      </c>
      <c r="DL81" s="139">
        <v>1</v>
      </c>
      <c r="DM81" s="139">
        <v>0</v>
      </c>
      <c r="DN81" s="139">
        <v>0</v>
      </c>
      <c r="DO81" s="139">
        <v>1</v>
      </c>
      <c r="DP81" s="139">
        <v>0</v>
      </c>
      <c r="DQ81" s="139">
        <v>-1</v>
      </c>
      <c r="DR81" s="139">
        <v>1</v>
      </c>
      <c r="DS81" s="139">
        <v>-1</v>
      </c>
      <c r="DT81" s="139">
        <v>1</v>
      </c>
      <c r="DU81" s="139">
        <v>1</v>
      </c>
      <c r="DV81" s="139">
        <v>0</v>
      </c>
      <c r="DW81" s="140">
        <v>0</v>
      </c>
      <c r="DX81" s="139">
        <v>0</v>
      </c>
      <c r="DY81" s="139">
        <v>0</v>
      </c>
      <c r="DZ81" s="139">
        <v>0</v>
      </c>
      <c r="EA81" s="139">
        <v>0</v>
      </c>
      <c r="EB81" s="139">
        <v>0</v>
      </c>
      <c r="EC81" s="139">
        <v>0</v>
      </c>
      <c r="ED81" s="139">
        <v>0</v>
      </c>
      <c r="EE81" s="139">
        <v>0</v>
      </c>
      <c r="EF81" s="139">
        <v>0</v>
      </c>
      <c r="EG81" s="139">
        <v>0</v>
      </c>
      <c r="EH81" s="139">
        <v>0</v>
      </c>
      <c r="EI81" s="139">
        <v>0</v>
      </c>
      <c r="EJ81" s="139">
        <v>0</v>
      </c>
      <c r="EK81" s="139">
        <v>0</v>
      </c>
      <c r="EL81" s="139">
        <v>0</v>
      </c>
      <c r="EM81" s="140">
        <v>0</v>
      </c>
      <c r="EN81" s="139">
        <v>9</v>
      </c>
      <c r="EO81" s="139">
        <v>16</v>
      </c>
      <c r="EP81" s="139">
        <v>7</v>
      </c>
      <c r="EQ81" s="139">
        <v>8</v>
      </c>
      <c r="ER81" s="139">
        <v>0</v>
      </c>
      <c r="ES81" s="140">
        <v>40</v>
      </c>
      <c r="ET81" s="139">
        <v>40.909091949462891</v>
      </c>
      <c r="EU81" s="139">
        <v>61.538459777832031</v>
      </c>
      <c r="EV81" s="139">
        <v>87.5</v>
      </c>
      <c r="EW81" s="139">
        <v>57.142856597900391</v>
      </c>
      <c r="EX81" s="139">
        <v>0</v>
      </c>
      <c r="EY81" s="140">
        <v>51.282051086425781</v>
      </c>
    </row>
    <row r="82" spans="1:155" x14ac:dyDescent="0.2">
      <c r="A82" s="137" t="s">
        <v>56</v>
      </c>
      <c r="B82" s="138" t="s">
        <v>139</v>
      </c>
      <c r="C82" s="139">
        <v>1</v>
      </c>
      <c r="D82" s="139">
        <v>1</v>
      </c>
      <c r="E82" s="139">
        <v>0</v>
      </c>
      <c r="F82" s="139">
        <v>1</v>
      </c>
      <c r="G82" s="139">
        <v>1</v>
      </c>
      <c r="H82" s="139">
        <v>1</v>
      </c>
      <c r="I82" s="139">
        <v>0</v>
      </c>
      <c r="J82" s="139">
        <v>0</v>
      </c>
      <c r="K82" s="139">
        <v>1</v>
      </c>
      <c r="L82" s="139">
        <v>1</v>
      </c>
      <c r="M82" s="139">
        <v>1</v>
      </c>
      <c r="N82" s="139">
        <v>0</v>
      </c>
      <c r="O82" s="139">
        <v>1</v>
      </c>
      <c r="P82" s="139">
        <v>0</v>
      </c>
      <c r="Q82" s="139">
        <v>1</v>
      </c>
      <c r="R82" s="139">
        <v>-1</v>
      </c>
      <c r="S82" s="139">
        <v>1</v>
      </c>
      <c r="T82" s="139">
        <v>1</v>
      </c>
      <c r="U82" s="139">
        <v>1</v>
      </c>
      <c r="V82" s="139">
        <v>0</v>
      </c>
      <c r="W82" s="139">
        <v>0</v>
      </c>
      <c r="X82" s="139">
        <v>0</v>
      </c>
      <c r="Y82" s="139">
        <v>0</v>
      </c>
      <c r="Z82" s="139">
        <v>0</v>
      </c>
      <c r="AA82" s="139">
        <v>0</v>
      </c>
      <c r="AB82" s="139">
        <v>0</v>
      </c>
      <c r="AC82" s="139">
        <v>1</v>
      </c>
      <c r="AD82" s="139">
        <v>0</v>
      </c>
      <c r="AE82" s="139">
        <v>1</v>
      </c>
      <c r="AF82" s="139">
        <v>-1</v>
      </c>
      <c r="AG82" s="139">
        <v>-1</v>
      </c>
      <c r="AH82" s="139">
        <v>0</v>
      </c>
      <c r="AI82" s="139">
        <v>1</v>
      </c>
      <c r="AJ82" s="139">
        <v>1</v>
      </c>
      <c r="AK82" s="139">
        <v>0</v>
      </c>
      <c r="AL82" s="139">
        <v>1</v>
      </c>
      <c r="AM82" s="139">
        <v>0</v>
      </c>
      <c r="AN82" s="139">
        <v>0</v>
      </c>
      <c r="AO82" s="139">
        <v>0</v>
      </c>
      <c r="AP82" s="139">
        <v>0</v>
      </c>
      <c r="AQ82" s="140">
        <v>0</v>
      </c>
      <c r="AR82" s="139">
        <v>0</v>
      </c>
      <c r="AS82" s="139">
        <v>0</v>
      </c>
      <c r="AT82" s="139">
        <v>0</v>
      </c>
      <c r="AU82" s="139">
        <v>1</v>
      </c>
      <c r="AV82" s="139">
        <v>0</v>
      </c>
      <c r="AW82" s="139">
        <v>0</v>
      </c>
      <c r="AX82" s="139">
        <v>0</v>
      </c>
      <c r="AY82" s="139">
        <v>1</v>
      </c>
      <c r="AZ82" s="139">
        <v>1</v>
      </c>
      <c r="BA82" s="139">
        <v>0</v>
      </c>
      <c r="BB82" s="139">
        <v>0</v>
      </c>
      <c r="BC82" s="139">
        <v>1</v>
      </c>
      <c r="BD82" s="139">
        <v>1</v>
      </c>
      <c r="BE82" s="139">
        <v>1</v>
      </c>
      <c r="BF82" s="139">
        <v>0</v>
      </c>
      <c r="BG82" s="139">
        <v>1</v>
      </c>
      <c r="BH82" s="139">
        <v>0</v>
      </c>
      <c r="BI82" s="139">
        <v>1</v>
      </c>
      <c r="BJ82" s="139">
        <v>1</v>
      </c>
      <c r="BK82" s="139">
        <v>0</v>
      </c>
      <c r="BL82" s="139">
        <v>0</v>
      </c>
      <c r="BM82" s="139">
        <v>0</v>
      </c>
      <c r="BN82" s="139">
        <v>0</v>
      </c>
      <c r="BO82" s="139">
        <v>-1</v>
      </c>
      <c r="BP82" s="139">
        <v>0</v>
      </c>
      <c r="BQ82" s="139">
        <v>1</v>
      </c>
      <c r="BR82" s="139">
        <v>0</v>
      </c>
      <c r="BS82" s="139">
        <v>1</v>
      </c>
      <c r="BT82" s="139">
        <v>1</v>
      </c>
      <c r="BU82" s="139">
        <v>0</v>
      </c>
      <c r="BV82" s="139">
        <v>0</v>
      </c>
      <c r="BW82" s="139">
        <v>0</v>
      </c>
      <c r="BX82" s="139">
        <v>0</v>
      </c>
      <c r="BY82" s="139">
        <v>1</v>
      </c>
      <c r="BZ82" s="139">
        <v>1</v>
      </c>
      <c r="CA82" s="139">
        <v>0</v>
      </c>
      <c r="CB82" s="139">
        <v>1</v>
      </c>
      <c r="CC82" s="139">
        <v>1</v>
      </c>
      <c r="CD82" s="139">
        <v>1</v>
      </c>
      <c r="CE82" s="140">
        <v>-1</v>
      </c>
      <c r="CF82" s="139">
        <v>1</v>
      </c>
      <c r="CG82" s="139">
        <v>0</v>
      </c>
      <c r="CH82" s="139">
        <v>0</v>
      </c>
      <c r="CI82" s="139">
        <v>0</v>
      </c>
      <c r="CJ82" s="139">
        <v>1</v>
      </c>
      <c r="CK82" s="139">
        <v>0</v>
      </c>
      <c r="CL82" s="139">
        <v>0</v>
      </c>
      <c r="CM82" s="139">
        <v>1</v>
      </c>
      <c r="CN82" s="139">
        <v>1</v>
      </c>
      <c r="CO82" s="139">
        <v>1</v>
      </c>
      <c r="CP82" s="139">
        <v>1</v>
      </c>
      <c r="CQ82" s="139">
        <v>1</v>
      </c>
      <c r="CR82" s="140">
        <v>0</v>
      </c>
      <c r="CS82" s="139">
        <v>0</v>
      </c>
      <c r="CT82" s="139">
        <v>0</v>
      </c>
      <c r="CU82" s="139">
        <v>1</v>
      </c>
      <c r="CV82" s="139">
        <v>1</v>
      </c>
      <c r="CW82" s="139">
        <v>1</v>
      </c>
      <c r="CX82" s="139">
        <v>0</v>
      </c>
      <c r="CY82" s="139">
        <v>0</v>
      </c>
      <c r="CZ82" s="139">
        <v>1</v>
      </c>
      <c r="DA82" s="139">
        <v>-1</v>
      </c>
      <c r="DB82" s="139">
        <v>0</v>
      </c>
      <c r="DC82" s="139">
        <v>0</v>
      </c>
      <c r="DD82" s="139">
        <v>0</v>
      </c>
      <c r="DE82" s="139">
        <v>0</v>
      </c>
      <c r="DF82" s="139">
        <v>0</v>
      </c>
      <c r="DG82" s="139">
        <v>-1</v>
      </c>
      <c r="DH82" s="139">
        <v>1</v>
      </c>
      <c r="DI82" s="139">
        <v>1</v>
      </c>
      <c r="DJ82" s="139">
        <v>1</v>
      </c>
      <c r="DK82" s="139">
        <v>0</v>
      </c>
      <c r="DL82" s="139">
        <v>1</v>
      </c>
      <c r="DM82" s="139">
        <v>0</v>
      </c>
      <c r="DN82" s="139">
        <v>1</v>
      </c>
      <c r="DO82" s="139">
        <v>1</v>
      </c>
      <c r="DP82" s="139">
        <v>1</v>
      </c>
      <c r="DQ82" s="139">
        <v>0</v>
      </c>
      <c r="DR82" s="139">
        <v>1</v>
      </c>
      <c r="DS82" s="139">
        <v>0</v>
      </c>
      <c r="DT82" s="139">
        <v>1</v>
      </c>
      <c r="DU82" s="139">
        <v>0</v>
      </c>
      <c r="DV82" s="139">
        <v>0</v>
      </c>
      <c r="DW82" s="140">
        <v>0</v>
      </c>
      <c r="DX82" s="139">
        <v>0</v>
      </c>
      <c r="DY82" s="139">
        <v>0</v>
      </c>
      <c r="DZ82" s="139">
        <v>0</v>
      </c>
      <c r="EA82" s="139">
        <v>0</v>
      </c>
      <c r="EB82" s="139">
        <v>0</v>
      </c>
      <c r="EC82" s="139">
        <v>0</v>
      </c>
      <c r="ED82" s="139">
        <v>0</v>
      </c>
      <c r="EE82" s="139">
        <v>0</v>
      </c>
      <c r="EF82" s="139">
        <v>0</v>
      </c>
      <c r="EG82" s="139">
        <v>0</v>
      </c>
      <c r="EH82" s="139">
        <v>0</v>
      </c>
      <c r="EI82" s="139">
        <v>0</v>
      </c>
      <c r="EJ82" s="139">
        <v>0</v>
      </c>
      <c r="EK82" s="139">
        <v>0</v>
      </c>
      <c r="EL82" s="139">
        <v>0</v>
      </c>
      <c r="EM82" s="140">
        <v>0</v>
      </c>
      <c r="EN82" s="139">
        <v>10</v>
      </c>
      <c r="EO82" s="139">
        <v>11</v>
      </c>
      <c r="EP82" s="139">
        <v>5</v>
      </c>
      <c r="EQ82" s="139">
        <v>8</v>
      </c>
      <c r="ER82" s="139">
        <v>0</v>
      </c>
      <c r="ES82" s="140">
        <v>34</v>
      </c>
      <c r="ET82" s="139">
        <v>45.454544067382812</v>
      </c>
      <c r="EU82" s="139">
        <v>42.307693481445312</v>
      </c>
      <c r="EV82" s="139">
        <v>62.5</v>
      </c>
      <c r="EW82" s="139">
        <v>57.142856597900391</v>
      </c>
      <c r="EX82" s="139">
        <v>0</v>
      </c>
      <c r="EY82" s="140">
        <v>43.589744567871094</v>
      </c>
    </row>
    <row r="83" spans="1:155" x14ac:dyDescent="0.2">
      <c r="A83" s="137" t="s">
        <v>71</v>
      </c>
      <c r="B83" s="138" t="s">
        <v>140</v>
      </c>
      <c r="C83" s="139">
        <v>0</v>
      </c>
      <c r="D83" s="139">
        <v>0</v>
      </c>
      <c r="E83" s="139">
        <v>0</v>
      </c>
      <c r="F83" s="139">
        <v>1</v>
      </c>
      <c r="G83" s="139">
        <v>1</v>
      </c>
      <c r="H83" s="139">
        <v>0</v>
      </c>
      <c r="I83" s="139">
        <v>1</v>
      </c>
      <c r="J83" s="139">
        <v>1</v>
      </c>
      <c r="K83" s="139">
        <v>1</v>
      </c>
      <c r="L83" s="139">
        <v>0</v>
      </c>
      <c r="M83" s="139">
        <v>1</v>
      </c>
      <c r="N83" s="139">
        <v>0</v>
      </c>
      <c r="O83" s="139">
        <v>0</v>
      </c>
      <c r="P83" s="139">
        <v>0</v>
      </c>
      <c r="Q83" s="139">
        <v>1</v>
      </c>
      <c r="R83" s="139">
        <v>0</v>
      </c>
      <c r="S83" s="139">
        <v>1</v>
      </c>
      <c r="T83" s="139">
        <v>1</v>
      </c>
      <c r="U83" s="139">
        <v>1</v>
      </c>
      <c r="V83" s="139">
        <v>0</v>
      </c>
      <c r="W83" s="139">
        <v>0</v>
      </c>
      <c r="X83" s="139">
        <v>0</v>
      </c>
      <c r="Y83" s="139">
        <v>1</v>
      </c>
      <c r="Z83" s="139">
        <v>0</v>
      </c>
      <c r="AA83" s="139">
        <v>0</v>
      </c>
      <c r="AB83" s="139">
        <v>0</v>
      </c>
      <c r="AC83" s="139">
        <v>1</v>
      </c>
      <c r="AD83" s="139">
        <v>1</v>
      </c>
      <c r="AE83" s="139">
        <v>0</v>
      </c>
      <c r="AF83" s="139">
        <v>-1</v>
      </c>
      <c r="AG83" s="139">
        <v>-1</v>
      </c>
      <c r="AH83" s="139">
        <v>1</v>
      </c>
      <c r="AI83" s="139">
        <v>0</v>
      </c>
      <c r="AJ83" s="139">
        <v>1</v>
      </c>
      <c r="AK83" s="139">
        <v>0</v>
      </c>
      <c r="AL83" s="139">
        <v>0</v>
      </c>
      <c r="AM83" s="139">
        <v>0</v>
      </c>
      <c r="AN83" s="139">
        <v>0</v>
      </c>
      <c r="AO83" s="139">
        <v>0</v>
      </c>
      <c r="AP83" s="139">
        <v>1</v>
      </c>
      <c r="AQ83" s="140">
        <v>1</v>
      </c>
      <c r="AR83" s="139">
        <v>1</v>
      </c>
      <c r="AS83" s="139">
        <v>1</v>
      </c>
      <c r="AT83" s="139">
        <v>1</v>
      </c>
      <c r="AU83" s="139">
        <v>1</v>
      </c>
      <c r="AV83" s="139">
        <v>1</v>
      </c>
      <c r="AW83" s="139">
        <v>1</v>
      </c>
      <c r="AX83" s="139">
        <v>0</v>
      </c>
      <c r="AY83" s="139">
        <v>1</v>
      </c>
      <c r="AZ83" s="139">
        <v>0</v>
      </c>
      <c r="BA83" s="139">
        <v>1</v>
      </c>
      <c r="BB83" s="139">
        <v>0</v>
      </c>
      <c r="BC83" s="139">
        <v>1</v>
      </c>
      <c r="BD83" s="139">
        <v>1</v>
      </c>
      <c r="BE83" s="139">
        <v>1</v>
      </c>
      <c r="BF83" s="139">
        <v>0</v>
      </c>
      <c r="BG83" s="139">
        <v>0</v>
      </c>
      <c r="BH83" s="139">
        <v>0</v>
      </c>
      <c r="BI83" s="139">
        <v>0</v>
      </c>
      <c r="BJ83" s="139">
        <v>1</v>
      </c>
      <c r="BK83" s="139">
        <v>0</v>
      </c>
      <c r="BL83" s="139">
        <v>0</v>
      </c>
      <c r="BM83" s="139">
        <v>0</v>
      </c>
      <c r="BN83" s="139">
        <v>0</v>
      </c>
      <c r="BO83" s="139">
        <v>-1</v>
      </c>
      <c r="BP83" s="139">
        <v>0</v>
      </c>
      <c r="BQ83" s="139">
        <v>1</v>
      </c>
      <c r="BR83" s="139">
        <v>0</v>
      </c>
      <c r="BS83" s="139">
        <v>1</v>
      </c>
      <c r="BT83" s="139">
        <v>1</v>
      </c>
      <c r="BU83" s="139">
        <v>0</v>
      </c>
      <c r="BV83" s="139">
        <v>0</v>
      </c>
      <c r="BW83" s="139">
        <v>0</v>
      </c>
      <c r="BX83" s="139">
        <v>0</v>
      </c>
      <c r="BY83" s="139">
        <v>1</v>
      </c>
      <c r="BZ83" s="139">
        <v>1</v>
      </c>
      <c r="CA83" s="139">
        <v>0</v>
      </c>
      <c r="CB83" s="139">
        <v>1</v>
      </c>
      <c r="CC83" s="139">
        <v>1</v>
      </c>
      <c r="CD83" s="139">
        <v>1</v>
      </c>
      <c r="CE83" s="140">
        <v>-1</v>
      </c>
      <c r="CF83" s="139">
        <v>1</v>
      </c>
      <c r="CG83" s="139">
        <v>0</v>
      </c>
      <c r="CH83" s="139">
        <v>1</v>
      </c>
      <c r="CI83" s="139">
        <v>0</v>
      </c>
      <c r="CJ83" s="139">
        <v>1</v>
      </c>
      <c r="CK83" s="139">
        <v>0</v>
      </c>
      <c r="CL83" s="139">
        <v>0</v>
      </c>
      <c r="CM83" s="139">
        <v>0</v>
      </c>
      <c r="CN83" s="139">
        <v>1</v>
      </c>
      <c r="CO83" s="139">
        <v>0</v>
      </c>
      <c r="CP83" s="139">
        <v>0</v>
      </c>
      <c r="CQ83" s="139">
        <v>1</v>
      </c>
      <c r="CR83" s="140">
        <v>1</v>
      </c>
      <c r="CS83" s="139">
        <v>0</v>
      </c>
      <c r="CT83" s="139">
        <v>0</v>
      </c>
      <c r="CU83" s="139">
        <v>1</v>
      </c>
      <c r="CV83" s="139">
        <v>1</v>
      </c>
      <c r="CW83" s="139">
        <v>1</v>
      </c>
      <c r="CX83" s="139">
        <v>0</v>
      </c>
      <c r="CY83" s="139">
        <v>0</v>
      </c>
      <c r="CZ83" s="139">
        <v>1</v>
      </c>
      <c r="DA83" s="139">
        <v>-1</v>
      </c>
      <c r="DB83" s="139">
        <v>0</v>
      </c>
      <c r="DC83" s="139">
        <v>0</v>
      </c>
      <c r="DD83" s="139">
        <v>0</v>
      </c>
      <c r="DE83" s="139">
        <v>1</v>
      </c>
      <c r="DF83" s="139">
        <v>1</v>
      </c>
      <c r="DG83" s="139">
        <v>-1</v>
      </c>
      <c r="DH83" s="139">
        <v>1</v>
      </c>
      <c r="DI83" s="139">
        <v>0</v>
      </c>
      <c r="DJ83" s="139">
        <v>0</v>
      </c>
      <c r="DK83" s="139">
        <v>-1</v>
      </c>
      <c r="DL83" s="139">
        <v>1</v>
      </c>
      <c r="DM83" s="139">
        <v>0</v>
      </c>
      <c r="DN83" s="139">
        <v>0</v>
      </c>
      <c r="DO83" s="139">
        <v>1</v>
      </c>
      <c r="DP83" s="139">
        <v>1</v>
      </c>
      <c r="DQ83" s="139">
        <v>0</v>
      </c>
      <c r="DR83" s="139">
        <v>1</v>
      </c>
      <c r="DS83" s="139">
        <v>0</v>
      </c>
      <c r="DT83" s="139">
        <v>0</v>
      </c>
      <c r="DU83" s="139">
        <v>0</v>
      </c>
      <c r="DV83" s="139">
        <v>0</v>
      </c>
      <c r="DW83" s="140">
        <v>0</v>
      </c>
      <c r="DX83" s="139">
        <v>0</v>
      </c>
      <c r="DY83" s="139">
        <v>0</v>
      </c>
      <c r="DZ83" s="139">
        <v>0</v>
      </c>
      <c r="EA83" s="139">
        <v>0</v>
      </c>
      <c r="EB83" s="139">
        <v>0</v>
      </c>
      <c r="EC83" s="139">
        <v>0</v>
      </c>
      <c r="ED83" s="139">
        <v>0</v>
      </c>
      <c r="EE83" s="139">
        <v>0</v>
      </c>
      <c r="EF83" s="139">
        <v>0</v>
      </c>
      <c r="EG83" s="139">
        <v>0</v>
      </c>
      <c r="EH83" s="139">
        <v>0</v>
      </c>
      <c r="EI83" s="139">
        <v>0</v>
      </c>
      <c r="EJ83" s="139">
        <v>0</v>
      </c>
      <c r="EK83" s="139">
        <v>0</v>
      </c>
      <c r="EL83" s="139">
        <v>0</v>
      </c>
      <c r="EM83" s="140">
        <v>0</v>
      </c>
      <c r="EN83" s="139">
        <v>11</v>
      </c>
      <c r="EO83" s="139">
        <v>14</v>
      </c>
      <c r="EP83" s="139">
        <v>4</v>
      </c>
      <c r="EQ83" s="139">
        <v>7</v>
      </c>
      <c r="ER83" s="139">
        <v>0</v>
      </c>
      <c r="ES83" s="140">
        <v>36</v>
      </c>
      <c r="ET83" s="139">
        <v>50</v>
      </c>
      <c r="EU83" s="139">
        <v>53.846153259277344</v>
      </c>
      <c r="EV83" s="139">
        <v>50</v>
      </c>
      <c r="EW83" s="139">
        <v>50</v>
      </c>
      <c r="EX83" s="139">
        <v>0</v>
      </c>
      <c r="EY83" s="140">
        <v>46.153846740722656</v>
      </c>
    </row>
    <row r="84" spans="1:155" x14ac:dyDescent="0.2">
      <c r="A84" s="137" t="s">
        <v>58</v>
      </c>
      <c r="B84" s="138" t="s">
        <v>141</v>
      </c>
      <c r="C84" s="139">
        <v>1</v>
      </c>
      <c r="D84" s="139">
        <v>1</v>
      </c>
      <c r="E84" s="139">
        <v>0</v>
      </c>
      <c r="F84" s="139">
        <v>1</v>
      </c>
      <c r="G84" s="139">
        <v>1</v>
      </c>
      <c r="H84" s="139">
        <v>0</v>
      </c>
      <c r="I84" s="139">
        <v>1</v>
      </c>
      <c r="J84" s="139">
        <v>0</v>
      </c>
      <c r="K84" s="139">
        <v>1</v>
      </c>
      <c r="L84" s="139">
        <v>0</v>
      </c>
      <c r="M84" s="139">
        <v>1</v>
      </c>
      <c r="N84" s="139">
        <v>1</v>
      </c>
      <c r="O84" s="139">
        <v>1</v>
      </c>
      <c r="P84" s="139">
        <v>0</v>
      </c>
      <c r="Q84" s="139">
        <v>1</v>
      </c>
      <c r="R84" s="139">
        <v>0</v>
      </c>
      <c r="S84" s="139">
        <v>1</v>
      </c>
      <c r="T84" s="139">
        <v>1</v>
      </c>
      <c r="U84" s="139">
        <v>1</v>
      </c>
      <c r="V84" s="139">
        <v>-1</v>
      </c>
      <c r="W84" s="139">
        <v>0</v>
      </c>
      <c r="X84" s="139">
        <v>0</v>
      </c>
      <c r="Y84" s="139">
        <v>0</v>
      </c>
      <c r="Z84" s="139">
        <v>0</v>
      </c>
      <c r="AA84" s="139">
        <v>0</v>
      </c>
      <c r="AB84" s="139">
        <v>0</v>
      </c>
      <c r="AC84" s="139">
        <v>0</v>
      </c>
      <c r="AD84" s="139">
        <v>0</v>
      </c>
      <c r="AE84" s="139">
        <v>0</v>
      </c>
      <c r="AF84" s="139">
        <v>-1</v>
      </c>
      <c r="AG84" s="139">
        <v>0</v>
      </c>
      <c r="AH84" s="139">
        <v>0</v>
      </c>
      <c r="AI84" s="139">
        <v>1</v>
      </c>
      <c r="AJ84" s="139">
        <v>1</v>
      </c>
      <c r="AK84" s="139">
        <v>0</v>
      </c>
      <c r="AL84" s="139">
        <v>0</v>
      </c>
      <c r="AM84" s="139">
        <v>0</v>
      </c>
      <c r="AN84" s="139">
        <v>0</v>
      </c>
      <c r="AO84" s="139">
        <v>0</v>
      </c>
      <c r="AP84" s="139">
        <v>1</v>
      </c>
      <c r="AQ84" s="140">
        <v>1</v>
      </c>
      <c r="AR84" s="139">
        <v>1</v>
      </c>
      <c r="AS84" s="139">
        <v>1</v>
      </c>
      <c r="AT84" s="139">
        <v>0</v>
      </c>
      <c r="AU84" s="139">
        <v>1</v>
      </c>
      <c r="AV84" s="139">
        <v>0</v>
      </c>
      <c r="AW84" s="139">
        <v>1</v>
      </c>
      <c r="AX84" s="139">
        <v>0</v>
      </c>
      <c r="AY84" s="139">
        <v>1</v>
      </c>
      <c r="AZ84" s="139">
        <v>1</v>
      </c>
      <c r="BA84" s="139">
        <v>0</v>
      </c>
      <c r="BB84" s="139">
        <v>0</v>
      </c>
      <c r="BC84" s="139">
        <v>1</v>
      </c>
      <c r="BD84" s="139">
        <v>1</v>
      </c>
      <c r="BE84" s="139">
        <v>1</v>
      </c>
      <c r="BF84" s="139">
        <v>0</v>
      </c>
      <c r="BG84" s="139">
        <v>0</v>
      </c>
      <c r="BH84" s="139">
        <v>0</v>
      </c>
      <c r="BI84" s="139">
        <v>1</v>
      </c>
      <c r="BJ84" s="139">
        <v>1</v>
      </c>
      <c r="BK84" s="139">
        <v>1</v>
      </c>
      <c r="BL84" s="139">
        <v>0</v>
      </c>
      <c r="BM84" s="139">
        <v>1</v>
      </c>
      <c r="BN84" s="139">
        <v>0</v>
      </c>
      <c r="BO84" s="139">
        <v>0</v>
      </c>
      <c r="BP84" s="139">
        <v>0</v>
      </c>
      <c r="BQ84" s="139">
        <v>0</v>
      </c>
      <c r="BR84" s="139">
        <v>0</v>
      </c>
      <c r="BS84" s="139">
        <v>1</v>
      </c>
      <c r="BT84" s="139">
        <v>1</v>
      </c>
      <c r="BU84" s="139">
        <v>0</v>
      </c>
      <c r="BV84" s="139">
        <v>1</v>
      </c>
      <c r="BW84" s="139">
        <v>0</v>
      </c>
      <c r="BX84" s="139">
        <v>0</v>
      </c>
      <c r="BY84" s="139">
        <v>0</v>
      </c>
      <c r="BZ84" s="139">
        <v>1</v>
      </c>
      <c r="CA84" s="139">
        <v>0</v>
      </c>
      <c r="CB84" s="139">
        <v>1</v>
      </c>
      <c r="CC84" s="139">
        <v>1</v>
      </c>
      <c r="CD84" s="139">
        <v>1</v>
      </c>
      <c r="CE84" s="140">
        <v>0</v>
      </c>
      <c r="CF84" s="139">
        <v>1</v>
      </c>
      <c r="CG84" s="139">
        <v>0</v>
      </c>
      <c r="CH84" s="139">
        <v>1</v>
      </c>
      <c r="CI84" s="139">
        <v>1</v>
      </c>
      <c r="CJ84" s="139">
        <v>1</v>
      </c>
      <c r="CK84" s="139">
        <v>0</v>
      </c>
      <c r="CL84" s="139">
        <v>0</v>
      </c>
      <c r="CM84" s="139">
        <v>0</v>
      </c>
      <c r="CN84" s="139">
        <v>1</v>
      </c>
      <c r="CO84" s="139">
        <v>1</v>
      </c>
      <c r="CP84" s="139">
        <v>1</v>
      </c>
      <c r="CQ84" s="139">
        <v>0</v>
      </c>
      <c r="CR84" s="140">
        <v>1</v>
      </c>
      <c r="CS84" s="139">
        <v>0</v>
      </c>
      <c r="CT84" s="139">
        <v>1</v>
      </c>
      <c r="CU84" s="139">
        <v>1</v>
      </c>
      <c r="CV84" s="139">
        <v>1</v>
      </c>
      <c r="CW84" s="139">
        <v>1</v>
      </c>
      <c r="CX84" s="139">
        <v>0</v>
      </c>
      <c r="CY84" s="139">
        <v>0</v>
      </c>
      <c r="CZ84" s="139">
        <v>1</v>
      </c>
      <c r="DA84" s="139">
        <v>0</v>
      </c>
      <c r="DB84" s="139">
        <v>0</v>
      </c>
      <c r="DC84" s="139">
        <v>0</v>
      </c>
      <c r="DD84" s="139">
        <v>0</v>
      </c>
      <c r="DE84" s="139">
        <v>0</v>
      </c>
      <c r="DF84" s="139">
        <v>1</v>
      </c>
      <c r="DG84" s="139">
        <v>-1</v>
      </c>
      <c r="DH84" s="139">
        <v>1</v>
      </c>
      <c r="DI84" s="139">
        <v>0</v>
      </c>
      <c r="DJ84" s="139">
        <v>1</v>
      </c>
      <c r="DK84" s="139">
        <v>0</v>
      </c>
      <c r="DL84" s="139">
        <v>1</v>
      </c>
      <c r="DM84" s="139">
        <v>0</v>
      </c>
      <c r="DN84" s="139">
        <v>0</v>
      </c>
      <c r="DO84" s="139">
        <v>1</v>
      </c>
      <c r="DP84" s="139">
        <v>1</v>
      </c>
      <c r="DQ84" s="139">
        <v>0</v>
      </c>
      <c r="DR84" s="139">
        <v>1</v>
      </c>
      <c r="DS84" s="139">
        <v>0</v>
      </c>
      <c r="DT84" s="139">
        <v>0</v>
      </c>
      <c r="DU84" s="139">
        <v>1</v>
      </c>
      <c r="DV84" s="139">
        <v>0</v>
      </c>
      <c r="DW84" s="140">
        <v>0</v>
      </c>
      <c r="DX84" s="139">
        <v>0</v>
      </c>
      <c r="DY84" s="139">
        <v>0</v>
      </c>
      <c r="DZ84" s="139">
        <v>0</v>
      </c>
      <c r="EA84" s="139">
        <v>0</v>
      </c>
      <c r="EB84" s="139">
        <v>0</v>
      </c>
      <c r="EC84" s="139">
        <v>0</v>
      </c>
      <c r="ED84" s="139">
        <v>0</v>
      </c>
      <c r="EE84" s="139">
        <v>0</v>
      </c>
      <c r="EF84" s="139">
        <v>0</v>
      </c>
      <c r="EG84" s="139">
        <v>0</v>
      </c>
      <c r="EH84" s="139">
        <v>0</v>
      </c>
      <c r="EI84" s="139">
        <v>0</v>
      </c>
      <c r="EJ84" s="139">
        <v>0</v>
      </c>
      <c r="EK84" s="139">
        <v>0</v>
      </c>
      <c r="EL84" s="139">
        <v>0</v>
      </c>
      <c r="EM84" s="140">
        <v>0</v>
      </c>
      <c r="EN84" s="139">
        <v>10</v>
      </c>
      <c r="EO84" s="139">
        <v>13</v>
      </c>
      <c r="EP84" s="139">
        <v>4</v>
      </c>
      <c r="EQ84" s="139">
        <v>9</v>
      </c>
      <c r="ER84" s="139">
        <v>0</v>
      </c>
      <c r="ES84" s="140">
        <v>36</v>
      </c>
      <c r="ET84" s="139">
        <v>45.454544067382812</v>
      </c>
      <c r="EU84" s="139">
        <v>50</v>
      </c>
      <c r="EV84" s="139">
        <v>50</v>
      </c>
      <c r="EW84" s="139">
        <v>64.285713195800781</v>
      </c>
      <c r="EX84" s="139">
        <v>0</v>
      </c>
      <c r="EY84" s="140">
        <v>46.153846740722656</v>
      </c>
    </row>
    <row r="85" spans="1:155" x14ac:dyDescent="0.2">
      <c r="A85" s="137" t="s">
        <v>60</v>
      </c>
      <c r="B85" s="5" t="s">
        <v>142</v>
      </c>
      <c r="C85" s="139">
        <v>1</v>
      </c>
      <c r="D85" s="139">
        <v>0</v>
      </c>
      <c r="E85" s="139">
        <v>0</v>
      </c>
      <c r="F85" s="139">
        <v>1</v>
      </c>
      <c r="G85" s="139">
        <v>1</v>
      </c>
      <c r="H85" s="139">
        <v>1</v>
      </c>
      <c r="I85" s="139">
        <v>1</v>
      </c>
      <c r="J85" s="139">
        <v>1</v>
      </c>
      <c r="K85" s="139">
        <v>1</v>
      </c>
      <c r="L85" s="139">
        <v>1</v>
      </c>
      <c r="M85" s="139">
        <v>1</v>
      </c>
      <c r="N85" s="139">
        <v>1</v>
      </c>
      <c r="O85" s="139">
        <v>0</v>
      </c>
      <c r="P85" s="139">
        <v>0</v>
      </c>
      <c r="Q85" s="139">
        <v>1</v>
      </c>
      <c r="R85" s="139">
        <v>0</v>
      </c>
      <c r="S85" s="139">
        <v>0</v>
      </c>
      <c r="T85" s="139">
        <v>1</v>
      </c>
      <c r="U85" s="139">
        <v>1</v>
      </c>
      <c r="V85" s="139">
        <v>-1</v>
      </c>
      <c r="W85" s="139">
        <v>0</v>
      </c>
      <c r="X85" s="139">
        <v>0</v>
      </c>
      <c r="Y85" s="139">
        <v>0</v>
      </c>
      <c r="Z85" s="139">
        <v>1</v>
      </c>
      <c r="AA85" s="139">
        <v>1</v>
      </c>
      <c r="AB85" s="139">
        <v>0</v>
      </c>
      <c r="AC85" s="139">
        <v>1</v>
      </c>
      <c r="AD85" s="139">
        <v>1</v>
      </c>
      <c r="AE85" s="139">
        <v>0</v>
      </c>
      <c r="AF85" s="139">
        <v>0</v>
      </c>
      <c r="AG85" s="139">
        <v>-1</v>
      </c>
      <c r="AH85" s="139">
        <v>1</v>
      </c>
      <c r="AI85" s="139">
        <v>1</v>
      </c>
      <c r="AJ85" s="139">
        <v>0</v>
      </c>
      <c r="AK85" s="139">
        <v>0</v>
      </c>
      <c r="AL85" s="139">
        <v>1</v>
      </c>
      <c r="AM85" s="139">
        <v>1</v>
      </c>
      <c r="AN85" s="139">
        <v>1</v>
      </c>
      <c r="AO85" s="139">
        <v>0</v>
      </c>
      <c r="AP85" s="139">
        <v>0</v>
      </c>
      <c r="AQ85" s="140">
        <v>0</v>
      </c>
      <c r="AR85" s="139">
        <v>0</v>
      </c>
      <c r="AS85" s="139">
        <v>0</v>
      </c>
      <c r="AT85" s="139">
        <v>0</v>
      </c>
      <c r="AU85" s="139">
        <v>1</v>
      </c>
      <c r="AV85" s="139">
        <v>1</v>
      </c>
      <c r="AW85" s="139">
        <v>1</v>
      </c>
      <c r="AX85" s="139">
        <v>0</v>
      </c>
      <c r="AY85" s="139">
        <v>1</v>
      </c>
      <c r="AZ85" s="139">
        <v>1</v>
      </c>
      <c r="BA85" s="139">
        <v>0</v>
      </c>
      <c r="BB85" s="139">
        <v>0</v>
      </c>
      <c r="BC85" s="139">
        <v>1</v>
      </c>
      <c r="BD85" s="139">
        <v>1</v>
      </c>
      <c r="BE85" s="139">
        <v>0</v>
      </c>
      <c r="BF85" s="139">
        <v>0</v>
      </c>
      <c r="BG85" s="139">
        <v>1</v>
      </c>
      <c r="BH85" s="139">
        <v>0</v>
      </c>
      <c r="BI85" s="139">
        <v>1</v>
      </c>
      <c r="BJ85" s="139">
        <v>1</v>
      </c>
      <c r="BK85" s="139">
        <v>0</v>
      </c>
      <c r="BL85" s="139">
        <v>0</v>
      </c>
      <c r="BM85" s="139">
        <v>1</v>
      </c>
      <c r="BN85" s="139">
        <v>1</v>
      </c>
      <c r="BO85" s="139">
        <v>-1</v>
      </c>
      <c r="BP85" s="139">
        <v>1</v>
      </c>
      <c r="BQ85" s="139">
        <v>1</v>
      </c>
      <c r="BR85" s="139">
        <v>1</v>
      </c>
      <c r="BS85" s="139">
        <v>1</v>
      </c>
      <c r="BT85" s="139">
        <v>1</v>
      </c>
      <c r="BU85" s="139">
        <v>1</v>
      </c>
      <c r="BV85" s="139">
        <v>0</v>
      </c>
      <c r="BW85" s="139">
        <v>0</v>
      </c>
      <c r="BX85" s="139">
        <v>0</v>
      </c>
      <c r="BY85" s="139">
        <v>0</v>
      </c>
      <c r="BZ85" s="139">
        <v>1</v>
      </c>
      <c r="CA85" s="139">
        <v>0</v>
      </c>
      <c r="CB85" s="139">
        <v>1</v>
      </c>
      <c r="CC85" s="139">
        <v>1</v>
      </c>
      <c r="CD85" s="139">
        <v>0</v>
      </c>
      <c r="CE85" s="140">
        <v>-1</v>
      </c>
      <c r="CF85" s="139">
        <v>1</v>
      </c>
      <c r="CG85" s="139">
        <v>1</v>
      </c>
      <c r="CH85" s="139">
        <v>1</v>
      </c>
      <c r="CI85" s="139">
        <v>1</v>
      </c>
      <c r="CJ85" s="139">
        <v>1</v>
      </c>
      <c r="CK85" s="139">
        <v>0</v>
      </c>
      <c r="CL85" s="139">
        <v>0</v>
      </c>
      <c r="CM85" s="139">
        <v>0</v>
      </c>
      <c r="CN85" s="139">
        <v>1</v>
      </c>
      <c r="CO85" s="139">
        <v>1</v>
      </c>
      <c r="CP85" s="139">
        <v>1</v>
      </c>
      <c r="CQ85" s="139">
        <v>1</v>
      </c>
      <c r="CR85" s="140">
        <v>0</v>
      </c>
      <c r="CS85" s="139">
        <v>0</v>
      </c>
      <c r="CT85" s="139">
        <v>0</v>
      </c>
      <c r="CU85" s="139">
        <v>1</v>
      </c>
      <c r="CV85" s="139">
        <v>0</v>
      </c>
      <c r="CW85" s="139">
        <v>0</v>
      </c>
      <c r="CX85" s="139">
        <v>0</v>
      </c>
      <c r="CY85" s="139">
        <v>1</v>
      </c>
      <c r="CZ85" s="139">
        <v>1</v>
      </c>
      <c r="DA85" s="139">
        <v>0</v>
      </c>
      <c r="DB85" s="139">
        <v>0</v>
      </c>
      <c r="DC85" s="139">
        <v>0</v>
      </c>
      <c r="DD85" s="139">
        <v>1</v>
      </c>
      <c r="DE85" s="139">
        <v>1</v>
      </c>
      <c r="DF85" s="139">
        <v>1</v>
      </c>
      <c r="DG85" s="139">
        <v>0</v>
      </c>
      <c r="DH85" s="139">
        <v>1</v>
      </c>
      <c r="DI85" s="139">
        <v>0</v>
      </c>
      <c r="DJ85" s="139">
        <v>0</v>
      </c>
      <c r="DK85" s="139">
        <v>0</v>
      </c>
      <c r="DL85" s="139">
        <v>0</v>
      </c>
      <c r="DM85" s="139">
        <v>0</v>
      </c>
      <c r="DN85" s="139">
        <v>1</v>
      </c>
      <c r="DO85" s="139">
        <v>1</v>
      </c>
      <c r="DP85" s="139">
        <v>1</v>
      </c>
      <c r="DQ85" s="139">
        <v>-1</v>
      </c>
      <c r="DR85" s="139">
        <v>1</v>
      </c>
      <c r="DS85" s="139">
        <v>-1</v>
      </c>
      <c r="DT85" s="139">
        <v>1</v>
      </c>
      <c r="DU85" s="139">
        <v>1</v>
      </c>
      <c r="DV85" s="139">
        <v>0</v>
      </c>
      <c r="DW85" s="140">
        <v>0</v>
      </c>
      <c r="DX85" s="139">
        <v>0</v>
      </c>
      <c r="DY85" s="139">
        <v>0</v>
      </c>
      <c r="DZ85" s="139">
        <v>0</v>
      </c>
      <c r="EA85" s="139">
        <v>0</v>
      </c>
      <c r="EB85" s="139">
        <v>0</v>
      </c>
      <c r="EC85" s="139">
        <v>0</v>
      </c>
      <c r="ED85" s="139">
        <v>0</v>
      </c>
      <c r="EE85" s="139">
        <v>0</v>
      </c>
      <c r="EF85" s="139">
        <v>0</v>
      </c>
      <c r="EG85" s="139">
        <v>0</v>
      </c>
      <c r="EH85" s="139">
        <v>0</v>
      </c>
      <c r="EI85" s="139">
        <v>0</v>
      </c>
      <c r="EJ85" s="139">
        <v>0</v>
      </c>
      <c r="EK85" s="139">
        <v>0</v>
      </c>
      <c r="EL85" s="139">
        <v>0</v>
      </c>
      <c r="EM85" s="140">
        <v>0</v>
      </c>
      <c r="EN85" s="139">
        <v>12</v>
      </c>
      <c r="EO85" s="139">
        <v>13</v>
      </c>
      <c r="EP85" s="139">
        <v>4</v>
      </c>
      <c r="EQ85" s="139">
        <v>7</v>
      </c>
      <c r="ER85" s="139">
        <v>0</v>
      </c>
      <c r="ES85" s="140">
        <v>36</v>
      </c>
      <c r="ET85" s="139">
        <v>54.545455932617188</v>
      </c>
      <c r="EU85" s="139">
        <v>50</v>
      </c>
      <c r="EV85" s="139">
        <v>50</v>
      </c>
      <c r="EW85" s="139">
        <v>50</v>
      </c>
      <c r="EX85" s="139">
        <v>0</v>
      </c>
      <c r="EY85" s="140">
        <v>46.153846740722656</v>
      </c>
    </row>
    <row r="86" spans="1:155" x14ac:dyDescent="0.2">
      <c r="A86" s="137" t="s">
        <v>58</v>
      </c>
      <c r="B86" s="138" t="s">
        <v>143</v>
      </c>
      <c r="C86" s="139">
        <v>1</v>
      </c>
      <c r="D86" s="139">
        <v>0</v>
      </c>
      <c r="E86" s="139">
        <v>0</v>
      </c>
      <c r="F86" s="139">
        <v>1</v>
      </c>
      <c r="G86" s="139">
        <v>1</v>
      </c>
      <c r="H86" s="139">
        <v>0</v>
      </c>
      <c r="I86" s="139">
        <v>0</v>
      </c>
      <c r="J86" s="139">
        <v>0</v>
      </c>
      <c r="K86" s="139">
        <v>1</v>
      </c>
      <c r="L86" s="139">
        <v>0</v>
      </c>
      <c r="M86" s="139">
        <v>0</v>
      </c>
      <c r="N86" s="139">
        <v>1</v>
      </c>
      <c r="O86" s="139">
        <v>0</v>
      </c>
      <c r="P86" s="139">
        <v>0</v>
      </c>
      <c r="Q86" s="139">
        <v>1</v>
      </c>
      <c r="R86" s="139">
        <v>-1</v>
      </c>
      <c r="S86" s="139">
        <v>1</v>
      </c>
      <c r="T86" s="139">
        <v>1</v>
      </c>
      <c r="U86" s="139">
        <v>1</v>
      </c>
      <c r="V86" s="139">
        <v>0</v>
      </c>
      <c r="W86" s="139">
        <v>0</v>
      </c>
      <c r="X86" s="139">
        <v>0</v>
      </c>
      <c r="Y86" s="139">
        <v>1</v>
      </c>
      <c r="Z86" s="139">
        <v>1</v>
      </c>
      <c r="AA86" s="139">
        <v>1</v>
      </c>
      <c r="AB86" s="139">
        <v>1</v>
      </c>
      <c r="AC86" s="139">
        <v>0</v>
      </c>
      <c r="AD86" s="139">
        <v>0</v>
      </c>
      <c r="AE86" s="139">
        <v>0</v>
      </c>
      <c r="AF86" s="139">
        <v>0</v>
      </c>
      <c r="AG86" s="139">
        <v>0</v>
      </c>
      <c r="AH86" s="139">
        <v>1</v>
      </c>
      <c r="AI86" s="139">
        <v>1</v>
      </c>
      <c r="AJ86" s="139">
        <v>1</v>
      </c>
      <c r="AK86" s="139">
        <v>0</v>
      </c>
      <c r="AL86" s="139">
        <v>1</v>
      </c>
      <c r="AM86" s="139">
        <v>1</v>
      </c>
      <c r="AN86" s="139">
        <v>1</v>
      </c>
      <c r="AO86" s="139">
        <v>0</v>
      </c>
      <c r="AP86" s="139">
        <v>1</v>
      </c>
      <c r="AQ86" s="140">
        <v>1</v>
      </c>
      <c r="AR86" s="139">
        <v>0</v>
      </c>
      <c r="AS86" s="139">
        <v>0</v>
      </c>
      <c r="AT86" s="139">
        <v>1</v>
      </c>
      <c r="AU86" s="139">
        <v>0</v>
      </c>
      <c r="AV86" s="139">
        <v>1</v>
      </c>
      <c r="AW86" s="139">
        <v>0</v>
      </c>
      <c r="AX86" s="139">
        <v>0</v>
      </c>
      <c r="AY86" s="139">
        <v>0</v>
      </c>
      <c r="AZ86" s="139">
        <v>1</v>
      </c>
      <c r="BA86" s="139">
        <v>0</v>
      </c>
      <c r="BB86" s="139">
        <v>1</v>
      </c>
      <c r="BC86" s="139">
        <v>0</v>
      </c>
      <c r="BD86" s="139">
        <v>0</v>
      </c>
      <c r="BE86" s="139">
        <v>0</v>
      </c>
      <c r="BF86" s="139">
        <v>0</v>
      </c>
      <c r="BG86" s="139">
        <v>0</v>
      </c>
      <c r="BH86" s="139">
        <v>0</v>
      </c>
      <c r="BI86" s="139">
        <v>0</v>
      </c>
      <c r="BJ86" s="139">
        <v>0</v>
      </c>
      <c r="BK86" s="139">
        <v>0</v>
      </c>
      <c r="BL86" s="139">
        <v>0</v>
      </c>
      <c r="BM86" s="139">
        <v>0</v>
      </c>
      <c r="BN86" s="139">
        <v>1</v>
      </c>
      <c r="BO86" s="139">
        <v>0</v>
      </c>
      <c r="BP86" s="139">
        <v>0</v>
      </c>
      <c r="BQ86" s="139">
        <v>1</v>
      </c>
      <c r="BR86" s="139">
        <v>1</v>
      </c>
      <c r="BS86" s="139">
        <v>1</v>
      </c>
      <c r="BT86" s="139">
        <v>1</v>
      </c>
      <c r="BU86" s="139">
        <v>0</v>
      </c>
      <c r="BV86" s="139">
        <v>0</v>
      </c>
      <c r="BW86" s="139">
        <v>1</v>
      </c>
      <c r="BX86" s="139">
        <v>0</v>
      </c>
      <c r="BY86" s="139">
        <v>1</v>
      </c>
      <c r="BZ86" s="139">
        <v>1</v>
      </c>
      <c r="CA86" s="139">
        <v>0</v>
      </c>
      <c r="CB86" s="139">
        <v>1</v>
      </c>
      <c r="CC86" s="139">
        <v>1</v>
      </c>
      <c r="CD86" s="139">
        <v>1</v>
      </c>
      <c r="CE86" s="140">
        <v>-1</v>
      </c>
      <c r="CF86" s="139">
        <v>1</v>
      </c>
      <c r="CG86" s="139">
        <v>0</v>
      </c>
      <c r="CH86" s="139">
        <v>1</v>
      </c>
      <c r="CI86" s="139">
        <v>1</v>
      </c>
      <c r="CJ86" s="139">
        <v>1</v>
      </c>
      <c r="CK86" s="139">
        <v>0</v>
      </c>
      <c r="CL86" s="139">
        <v>0</v>
      </c>
      <c r="CM86" s="139">
        <v>0</v>
      </c>
      <c r="CN86" s="139">
        <v>1</v>
      </c>
      <c r="CO86" s="139">
        <v>1</v>
      </c>
      <c r="CP86" s="139">
        <v>1</v>
      </c>
      <c r="CQ86" s="139">
        <v>1</v>
      </c>
      <c r="CR86" s="140">
        <v>0</v>
      </c>
      <c r="CS86" s="139">
        <v>0</v>
      </c>
      <c r="CT86" s="139">
        <v>0</v>
      </c>
      <c r="CU86" s="139">
        <v>1</v>
      </c>
      <c r="CV86" s="139">
        <v>0</v>
      </c>
      <c r="CW86" s="139">
        <v>1</v>
      </c>
      <c r="CX86" s="139">
        <v>0</v>
      </c>
      <c r="CY86" s="139">
        <v>0</v>
      </c>
      <c r="CZ86" s="139">
        <v>1</v>
      </c>
      <c r="DA86" s="139">
        <v>0</v>
      </c>
      <c r="DB86" s="139">
        <v>0</v>
      </c>
      <c r="DC86" s="139">
        <v>0</v>
      </c>
      <c r="DD86" s="139">
        <v>0</v>
      </c>
      <c r="DE86" s="139">
        <v>0</v>
      </c>
      <c r="DF86" s="139">
        <v>0</v>
      </c>
      <c r="DG86" s="139">
        <v>0</v>
      </c>
      <c r="DH86" s="139">
        <v>0</v>
      </c>
      <c r="DI86" s="139">
        <v>0</v>
      </c>
      <c r="DJ86" s="139">
        <v>1</v>
      </c>
      <c r="DK86" s="139">
        <v>0</v>
      </c>
      <c r="DL86" s="139">
        <v>0</v>
      </c>
      <c r="DM86" s="139">
        <v>1</v>
      </c>
      <c r="DN86" s="139">
        <v>0</v>
      </c>
      <c r="DO86" s="139">
        <v>0</v>
      </c>
      <c r="DP86" s="139">
        <v>0</v>
      </c>
      <c r="DQ86" s="139">
        <v>0</v>
      </c>
      <c r="DR86" s="139">
        <v>1</v>
      </c>
      <c r="DS86" s="139">
        <v>-1</v>
      </c>
      <c r="DT86" s="139">
        <v>1</v>
      </c>
      <c r="DU86" s="139">
        <v>1</v>
      </c>
      <c r="DV86" s="139">
        <v>0</v>
      </c>
      <c r="DW86" s="140">
        <v>0</v>
      </c>
      <c r="DX86" s="139">
        <v>0</v>
      </c>
      <c r="DY86" s="139">
        <v>0</v>
      </c>
      <c r="DZ86" s="139">
        <v>0</v>
      </c>
      <c r="EA86" s="139">
        <v>0</v>
      </c>
      <c r="EB86" s="139">
        <v>0</v>
      </c>
      <c r="EC86" s="139">
        <v>0</v>
      </c>
      <c r="ED86" s="139">
        <v>0</v>
      </c>
      <c r="EE86" s="139">
        <v>0</v>
      </c>
      <c r="EF86" s="139">
        <v>0</v>
      </c>
      <c r="EG86" s="139">
        <v>0</v>
      </c>
      <c r="EH86" s="139">
        <v>0</v>
      </c>
      <c r="EI86" s="139">
        <v>0</v>
      </c>
      <c r="EJ86" s="139">
        <v>0</v>
      </c>
      <c r="EK86" s="139">
        <v>0</v>
      </c>
      <c r="EL86" s="139">
        <v>0</v>
      </c>
      <c r="EM86" s="140">
        <v>0</v>
      </c>
      <c r="EN86" s="139">
        <v>13</v>
      </c>
      <c r="EO86" s="139">
        <v>11</v>
      </c>
      <c r="EP86" s="139">
        <v>4</v>
      </c>
      <c r="EQ86" s="139">
        <v>5</v>
      </c>
      <c r="ER86" s="139">
        <v>0</v>
      </c>
      <c r="ES86" s="140">
        <v>33</v>
      </c>
      <c r="ET86" s="139">
        <v>59.090908050537109</v>
      </c>
      <c r="EU86" s="139">
        <v>50</v>
      </c>
      <c r="EV86" s="139">
        <v>50</v>
      </c>
      <c r="EW86" s="139">
        <v>35.714286804199219</v>
      </c>
      <c r="EX86" s="139">
        <v>0</v>
      </c>
      <c r="EY86" s="140">
        <v>44.594593048095703</v>
      </c>
    </row>
    <row r="87" spans="1:155" x14ac:dyDescent="0.2">
      <c r="A87" s="137" t="s">
        <v>71</v>
      </c>
      <c r="B87" s="138" t="s">
        <v>144</v>
      </c>
      <c r="C87" s="139">
        <v>1</v>
      </c>
      <c r="D87" s="139">
        <v>0</v>
      </c>
      <c r="E87" s="139">
        <v>0</v>
      </c>
      <c r="F87" s="139">
        <v>1</v>
      </c>
      <c r="G87" s="139">
        <v>1</v>
      </c>
      <c r="H87" s="139">
        <v>0</v>
      </c>
      <c r="I87" s="139">
        <v>1</v>
      </c>
      <c r="J87" s="139">
        <v>1</v>
      </c>
      <c r="K87" s="139">
        <v>1</v>
      </c>
      <c r="L87" s="139">
        <v>0</v>
      </c>
      <c r="M87" s="139">
        <v>1</v>
      </c>
      <c r="N87" s="139">
        <v>0</v>
      </c>
      <c r="O87" s="139">
        <v>0</v>
      </c>
      <c r="P87" s="139">
        <v>0</v>
      </c>
      <c r="Q87" s="139">
        <v>1</v>
      </c>
      <c r="R87" s="139">
        <v>-1</v>
      </c>
      <c r="S87" s="139">
        <v>1</v>
      </c>
      <c r="T87" s="139">
        <v>1</v>
      </c>
      <c r="U87" s="139">
        <v>1</v>
      </c>
      <c r="V87" s="139">
        <v>-1</v>
      </c>
      <c r="W87" s="139">
        <v>0</v>
      </c>
      <c r="X87" s="139">
        <v>0</v>
      </c>
      <c r="Y87" s="139">
        <v>0</v>
      </c>
      <c r="Z87" s="139">
        <v>0</v>
      </c>
      <c r="AA87" s="139">
        <v>0</v>
      </c>
      <c r="AB87" s="139">
        <v>0</v>
      </c>
      <c r="AC87" s="139">
        <v>0</v>
      </c>
      <c r="AD87" s="139">
        <v>0</v>
      </c>
      <c r="AE87" s="139">
        <v>0</v>
      </c>
      <c r="AF87" s="139">
        <v>-1</v>
      </c>
      <c r="AG87" s="139">
        <v>0</v>
      </c>
      <c r="AH87" s="139">
        <v>0</v>
      </c>
      <c r="AI87" s="139">
        <v>0</v>
      </c>
      <c r="AJ87" s="139">
        <v>0</v>
      </c>
      <c r="AK87" s="139">
        <v>0</v>
      </c>
      <c r="AL87" s="139">
        <v>1</v>
      </c>
      <c r="AM87" s="139">
        <v>0</v>
      </c>
      <c r="AN87" s="139">
        <v>0</v>
      </c>
      <c r="AO87" s="139">
        <v>0</v>
      </c>
      <c r="AP87" s="139">
        <v>1</v>
      </c>
      <c r="AQ87" s="140">
        <v>1</v>
      </c>
      <c r="AR87" s="139">
        <v>1</v>
      </c>
      <c r="AS87" s="139">
        <v>1</v>
      </c>
      <c r="AT87" s="139">
        <v>1</v>
      </c>
      <c r="AU87" s="139">
        <v>1</v>
      </c>
      <c r="AV87" s="139">
        <v>1</v>
      </c>
      <c r="AW87" s="139">
        <v>1</v>
      </c>
      <c r="AX87" s="139">
        <v>0</v>
      </c>
      <c r="AY87" s="139">
        <v>1</v>
      </c>
      <c r="AZ87" s="139">
        <v>0</v>
      </c>
      <c r="BA87" s="139">
        <v>0</v>
      </c>
      <c r="BB87" s="139">
        <v>0</v>
      </c>
      <c r="BC87" s="139">
        <v>1</v>
      </c>
      <c r="BD87" s="139">
        <v>1</v>
      </c>
      <c r="BE87" s="139">
        <v>1</v>
      </c>
      <c r="BF87" s="139">
        <v>0</v>
      </c>
      <c r="BG87" s="139">
        <v>0</v>
      </c>
      <c r="BH87" s="139">
        <v>0</v>
      </c>
      <c r="BI87" s="139">
        <v>1</v>
      </c>
      <c r="BJ87" s="139">
        <v>1</v>
      </c>
      <c r="BK87" s="139">
        <v>0</v>
      </c>
      <c r="BL87" s="139">
        <v>0</v>
      </c>
      <c r="BM87" s="139">
        <v>0</v>
      </c>
      <c r="BN87" s="139">
        <v>0</v>
      </c>
      <c r="BO87" s="139">
        <v>0</v>
      </c>
      <c r="BP87" s="139">
        <v>0</v>
      </c>
      <c r="BQ87" s="139">
        <v>0</v>
      </c>
      <c r="BR87" s="139">
        <v>0</v>
      </c>
      <c r="BS87" s="139">
        <v>0</v>
      </c>
      <c r="BT87" s="139">
        <v>0</v>
      </c>
      <c r="BU87" s="139">
        <v>0</v>
      </c>
      <c r="BV87" s="139">
        <v>0</v>
      </c>
      <c r="BW87" s="139">
        <v>0</v>
      </c>
      <c r="BX87" s="139">
        <v>0</v>
      </c>
      <c r="BY87" s="139">
        <v>0</v>
      </c>
      <c r="BZ87" s="139">
        <v>1</v>
      </c>
      <c r="CA87" s="139">
        <v>0</v>
      </c>
      <c r="CB87" s="139">
        <v>1</v>
      </c>
      <c r="CC87" s="139">
        <v>1</v>
      </c>
      <c r="CD87" s="139">
        <v>0</v>
      </c>
      <c r="CE87" s="140">
        <v>-1</v>
      </c>
      <c r="CF87" s="139">
        <v>1</v>
      </c>
      <c r="CG87" s="139">
        <v>0</v>
      </c>
      <c r="CH87" s="139">
        <v>1</v>
      </c>
      <c r="CI87" s="139">
        <v>0</v>
      </c>
      <c r="CJ87" s="139">
        <v>1</v>
      </c>
      <c r="CK87" s="139">
        <v>0</v>
      </c>
      <c r="CL87" s="139">
        <v>0</v>
      </c>
      <c r="CM87" s="139">
        <v>0</v>
      </c>
      <c r="CN87" s="139">
        <v>1</v>
      </c>
      <c r="CO87" s="139">
        <v>0</v>
      </c>
      <c r="CP87" s="139">
        <v>0</v>
      </c>
      <c r="CQ87" s="139">
        <v>1</v>
      </c>
      <c r="CR87" s="140">
        <v>1</v>
      </c>
      <c r="CS87" s="139">
        <v>0</v>
      </c>
      <c r="CT87" s="139">
        <v>0</v>
      </c>
      <c r="CU87" s="139">
        <v>1</v>
      </c>
      <c r="CV87" s="139">
        <v>1</v>
      </c>
      <c r="CW87" s="139">
        <v>1</v>
      </c>
      <c r="CX87" s="139">
        <v>0</v>
      </c>
      <c r="CY87" s="139">
        <v>1</v>
      </c>
      <c r="CZ87" s="139">
        <v>1</v>
      </c>
      <c r="DA87" s="139">
        <v>-1</v>
      </c>
      <c r="DB87" s="139">
        <v>0</v>
      </c>
      <c r="DC87" s="139">
        <v>0</v>
      </c>
      <c r="DD87" s="139">
        <v>0</v>
      </c>
      <c r="DE87" s="139">
        <v>0</v>
      </c>
      <c r="DF87" s="139">
        <v>1</v>
      </c>
      <c r="DG87" s="139">
        <v>-1</v>
      </c>
      <c r="DH87" s="139">
        <v>0</v>
      </c>
      <c r="DI87" s="139">
        <v>0</v>
      </c>
      <c r="DJ87" s="139">
        <v>1</v>
      </c>
      <c r="DK87" s="139">
        <v>0</v>
      </c>
      <c r="DL87" s="139">
        <v>0</v>
      </c>
      <c r="DM87" s="139">
        <v>0</v>
      </c>
      <c r="DN87" s="139">
        <v>0</v>
      </c>
      <c r="DO87" s="139">
        <v>1</v>
      </c>
      <c r="DP87" s="139">
        <v>1</v>
      </c>
      <c r="DQ87" s="139">
        <v>-1</v>
      </c>
      <c r="DR87" s="139">
        <v>1</v>
      </c>
      <c r="DS87" s="139">
        <v>-1</v>
      </c>
      <c r="DT87" s="139">
        <v>1</v>
      </c>
      <c r="DU87" s="139">
        <v>0</v>
      </c>
      <c r="DV87" s="139">
        <v>0</v>
      </c>
      <c r="DW87" s="140">
        <v>0</v>
      </c>
      <c r="DX87" s="139">
        <v>0</v>
      </c>
      <c r="DY87" s="139">
        <v>0</v>
      </c>
      <c r="DZ87" s="139">
        <v>0</v>
      </c>
      <c r="EA87" s="139">
        <v>0</v>
      </c>
      <c r="EB87" s="139">
        <v>0</v>
      </c>
      <c r="EC87" s="139">
        <v>0</v>
      </c>
      <c r="ED87" s="139">
        <v>0</v>
      </c>
      <c r="EE87" s="139">
        <v>0</v>
      </c>
      <c r="EF87" s="139">
        <v>0</v>
      </c>
      <c r="EG87" s="139">
        <v>0</v>
      </c>
      <c r="EH87" s="139">
        <v>0</v>
      </c>
      <c r="EI87" s="139">
        <v>0</v>
      </c>
      <c r="EJ87" s="139">
        <v>0</v>
      </c>
      <c r="EK87" s="139">
        <v>0</v>
      </c>
      <c r="EL87" s="139">
        <v>0</v>
      </c>
      <c r="EM87" s="140">
        <v>0</v>
      </c>
      <c r="EN87" s="139">
        <v>8</v>
      </c>
      <c r="EO87" s="139">
        <v>11</v>
      </c>
      <c r="EP87" s="139">
        <v>4</v>
      </c>
      <c r="EQ87" s="139">
        <v>6</v>
      </c>
      <c r="ER87" s="139">
        <v>0</v>
      </c>
      <c r="ES87" s="140">
        <v>29</v>
      </c>
      <c r="ET87" s="139">
        <v>36.363636016845703</v>
      </c>
      <c r="EU87" s="139">
        <v>42.307693481445312</v>
      </c>
      <c r="EV87" s="139">
        <v>50</v>
      </c>
      <c r="EW87" s="139">
        <v>42.857143402099609</v>
      </c>
      <c r="EX87" s="139">
        <v>0</v>
      </c>
      <c r="EY87" s="140">
        <v>37.179485321044922</v>
      </c>
    </row>
    <row r="88" spans="1:155" x14ac:dyDescent="0.2">
      <c r="A88" s="137" t="s">
        <v>58</v>
      </c>
      <c r="B88" s="138" t="s">
        <v>145</v>
      </c>
      <c r="C88" s="139">
        <v>0</v>
      </c>
      <c r="D88" s="139">
        <v>0</v>
      </c>
      <c r="E88" s="139">
        <v>0</v>
      </c>
      <c r="F88" s="139">
        <v>1</v>
      </c>
      <c r="G88" s="139">
        <v>1</v>
      </c>
      <c r="H88" s="139">
        <v>1</v>
      </c>
      <c r="I88" s="139">
        <v>0</v>
      </c>
      <c r="J88" s="139">
        <v>0</v>
      </c>
      <c r="K88" s="139">
        <v>1</v>
      </c>
      <c r="L88" s="139">
        <v>0</v>
      </c>
      <c r="M88" s="139">
        <v>1</v>
      </c>
      <c r="N88" s="139">
        <v>1</v>
      </c>
      <c r="O88" s="139">
        <v>0</v>
      </c>
      <c r="P88" s="139">
        <v>0</v>
      </c>
      <c r="Q88" s="139">
        <v>1</v>
      </c>
      <c r="R88" s="139">
        <v>0</v>
      </c>
      <c r="S88" s="139">
        <v>1</v>
      </c>
      <c r="T88" s="139">
        <v>0</v>
      </c>
      <c r="U88" s="139">
        <v>0</v>
      </c>
      <c r="V88" s="139">
        <v>0</v>
      </c>
      <c r="W88" s="139">
        <v>0</v>
      </c>
      <c r="X88" s="139">
        <v>0</v>
      </c>
      <c r="Y88" s="139">
        <v>1</v>
      </c>
      <c r="Z88" s="139">
        <v>0</v>
      </c>
      <c r="AA88" s="139">
        <v>0</v>
      </c>
      <c r="AB88" s="139">
        <v>0</v>
      </c>
      <c r="AC88" s="139">
        <v>0</v>
      </c>
      <c r="AD88" s="139">
        <v>0</v>
      </c>
      <c r="AE88" s="139">
        <v>0</v>
      </c>
      <c r="AF88" s="139">
        <v>0</v>
      </c>
      <c r="AG88" s="139">
        <v>0</v>
      </c>
      <c r="AH88" s="139">
        <v>0</v>
      </c>
      <c r="AI88" s="139">
        <v>1</v>
      </c>
      <c r="AJ88" s="139">
        <v>0</v>
      </c>
      <c r="AK88" s="139">
        <v>0</v>
      </c>
      <c r="AL88" s="139">
        <v>1</v>
      </c>
      <c r="AM88" s="139">
        <v>0</v>
      </c>
      <c r="AN88" s="139">
        <v>0</v>
      </c>
      <c r="AO88" s="139">
        <v>0</v>
      </c>
      <c r="AP88" s="139">
        <v>1</v>
      </c>
      <c r="AQ88" s="140">
        <v>1</v>
      </c>
      <c r="AR88" s="139">
        <v>1</v>
      </c>
      <c r="AS88" s="139">
        <v>1</v>
      </c>
      <c r="AT88" s="139">
        <v>0</v>
      </c>
      <c r="AU88" s="139">
        <v>1</v>
      </c>
      <c r="AV88" s="139">
        <v>1</v>
      </c>
      <c r="AW88" s="139">
        <v>1</v>
      </c>
      <c r="AX88" s="139">
        <v>1</v>
      </c>
      <c r="AY88" s="139">
        <v>1</v>
      </c>
      <c r="AZ88" s="139">
        <v>1</v>
      </c>
      <c r="BA88" s="139">
        <v>1</v>
      </c>
      <c r="BB88" s="139">
        <v>1</v>
      </c>
      <c r="BC88" s="139">
        <v>1</v>
      </c>
      <c r="BD88" s="139">
        <v>1</v>
      </c>
      <c r="BE88" s="139">
        <v>1</v>
      </c>
      <c r="BF88" s="139">
        <v>0</v>
      </c>
      <c r="BG88" s="139">
        <v>0</v>
      </c>
      <c r="BH88" s="139">
        <v>1</v>
      </c>
      <c r="BI88" s="139">
        <v>1</v>
      </c>
      <c r="BJ88" s="139">
        <v>1</v>
      </c>
      <c r="BK88" s="139">
        <v>1</v>
      </c>
      <c r="BL88" s="139">
        <v>0</v>
      </c>
      <c r="BM88" s="139">
        <v>1</v>
      </c>
      <c r="BN88" s="139">
        <v>1</v>
      </c>
      <c r="BO88" s="139">
        <v>0</v>
      </c>
      <c r="BP88" s="139">
        <v>1</v>
      </c>
      <c r="BQ88" s="139">
        <v>1</v>
      </c>
      <c r="BR88" s="139">
        <v>0</v>
      </c>
      <c r="BS88" s="139">
        <v>1</v>
      </c>
      <c r="BT88" s="139">
        <v>0</v>
      </c>
      <c r="BU88" s="139">
        <v>0</v>
      </c>
      <c r="BV88" s="139">
        <v>0</v>
      </c>
      <c r="BW88" s="139">
        <v>0</v>
      </c>
      <c r="BX88" s="139">
        <v>0</v>
      </c>
      <c r="BY88" s="139">
        <v>0</v>
      </c>
      <c r="BZ88" s="139">
        <v>1</v>
      </c>
      <c r="CA88" s="139">
        <v>0</v>
      </c>
      <c r="CB88" s="139">
        <v>1</v>
      </c>
      <c r="CC88" s="139">
        <v>1</v>
      </c>
      <c r="CD88" s="139">
        <v>0</v>
      </c>
      <c r="CE88" s="140">
        <v>0</v>
      </c>
      <c r="CF88" s="139">
        <v>1</v>
      </c>
      <c r="CG88" s="139">
        <v>0</v>
      </c>
      <c r="CH88" s="139">
        <v>1</v>
      </c>
      <c r="CI88" s="139">
        <v>1</v>
      </c>
      <c r="CJ88" s="139">
        <v>1</v>
      </c>
      <c r="CK88" s="139">
        <v>0</v>
      </c>
      <c r="CL88" s="139">
        <v>0</v>
      </c>
      <c r="CM88" s="139">
        <v>0</v>
      </c>
      <c r="CN88" s="139">
        <v>1</v>
      </c>
      <c r="CO88" s="139">
        <v>1</v>
      </c>
      <c r="CP88" s="139">
        <v>1</v>
      </c>
      <c r="CQ88" s="139">
        <v>1</v>
      </c>
      <c r="CR88" s="140">
        <v>1</v>
      </c>
      <c r="CS88" s="139">
        <v>0</v>
      </c>
      <c r="CT88" s="139">
        <v>0</v>
      </c>
      <c r="CU88" s="139">
        <v>1</v>
      </c>
      <c r="CV88" s="139">
        <v>0</v>
      </c>
      <c r="CW88" s="139">
        <v>0</v>
      </c>
      <c r="CX88" s="139">
        <v>0</v>
      </c>
      <c r="CY88" s="139">
        <v>1</v>
      </c>
      <c r="CZ88" s="139">
        <v>1</v>
      </c>
      <c r="DA88" s="139">
        <v>0</v>
      </c>
      <c r="DB88" s="139">
        <v>0</v>
      </c>
      <c r="DC88" s="139">
        <v>0</v>
      </c>
      <c r="DD88" s="139">
        <v>0</v>
      </c>
      <c r="DE88" s="139">
        <v>0</v>
      </c>
      <c r="DF88" s="139">
        <v>1</v>
      </c>
      <c r="DG88" s="139">
        <v>0</v>
      </c>
      <c r="DH88" s="139">
        <v>1</v>
      </c>
      <c r="DI88" s="139">
        <v>0</v>
      </c>
      <c r="DJ88" s="139">
        <v>1</v>
      </c>
      <c r="DK88" s="139">
        <v>-1</v>
      </c>
      <c r="DL88" s="139">
        <v>1</v>
      </c>
      <c r="DM88" s="139">
        <v>1</v>
      </c>
      <c r="DN88" s="139">
        <v>0</v>
      </c>
      <c r="DO88" s="139">
        <v>1</v>
      </c>
      <c r="DP88" s="139">
        <v>1</v>
      </c>
      <c r="DQ88" s="139">
        <v>0</v>
      </c>
      <c r="DR88" s="139">
        <v>1</v>
      </c>
      <c r="DS88" s="139">
        <v>-1</v>
      </c>
      <c r="DT88" s="139">
        <v>1</v>
      </c>
      <c r="DU88" s="139">
        <v>1</v>
      </c>
      <c r="DV88" s="139">
        <v>0</v>
      </c>
      <c r="DW88" s="140">
        <v>0</v>
      </c>
      <c r="DX88" s="139">
        <v>0</v>
      </c>
      <c r="DY88" s="139">
        <v>0</v>
      </c>
      <c r="DZ88" s="139">
        <v>0</v>
      </c>
      <c r="EA88" s="139">
        <v>0</v>
      </c>
      <c r="EB88" s="139">
        <v>0</v>
      </c>
      <c r="EC88" s="139">
        <v>0</v>
      </c>
      <c r="ED88" s="139">
        <v>0</v>
      </c>
      <c r="EE88" s="139">
        <v>0</v>
      </c>
      <c r="EF88" s="139">
        <v>0</v>
      </c>
      <c r="EG88" s="139">
        <v>0</v>
      </c>
      <c r="EH88" s="139">
        <v>0</v>
      </c>
      <c r="EI88" s="139">
        <v>0</v>
      </c>
      <c r="EJ88" s="139">
        <v>0</v>
      </c>
      <c r="EK88" s="139">
        <v>0</v>
      </c>
      <c r="EL88" s="139">
        <v>0</v>
      </c>
      <c r="EM88" s="140">
        <v>0</v>
      </c>
      <c r="EN88" s="139">
        <v>9</v>
      </c>
      <c r="EO88" s="139">
        <v>17</v>
      </c>
      <c r="EP88" s="139">
        <v>5</v>
      </c>
      <c r="EQ88" s="139">
        <v>6</v>
      </c>
      <c r="ER88" s="139">
        <v>0</v>
      </c>
      <c r="ES88" s="140">
        <v>37</v>
      </c>
      <c r="ET88" s="139">
        <v>40.909091949462891</v>
      </c>
      <c r="EU88" s="139">
        <v>65.384613037109375</v>
      </c>
      <c r="EV88" s="139">
        <v>62.5</v>
      </c>
      <c r="EW88" s="139">
        <v>42.857143402099609</v>
      </c>
      <c r="EX88" s="139">
        <v>0</v>
      </c>
      <c r="EY88" s="140">
        <v>47.435897827148438</v>
      </c>
    </row>
    <row r="89" spans="1:155" x14ac:dyDescent="0.2">
      <c r="A89" s="137" t="s">
        <v>56</v>
      </c>
      <c r="B89" s="138" t="s">
        <v>146</v>
      </c>
      <c r="C89" s="139">
        <v>0</v>
      </c>
      <c r="D89" s="139">
        <v>0</v>
      </c>
      <c r="E89" s="139">
        <v>0</v>
      </c>
      <c r="F89" s="139">
        <v>1</v>
      </c>
      <c r="G89" s="139">
        <v>1</v>
      </c>
      <c r="H89" s="139">
        <v>1</v>
      </c>
      <c r="I89" s="139">
        <v>0</v>
      </c>
      <c r="J89" s="139">
        <v>0</v>
      </c>
      <c r="K89" s="139">
        <v>1</v>
      </c>
      <c r="L89" s="139">
        <v>1</v>
      </c>
      <c r="M89" s="139">
        <v>1</v>
      </c>
      <c r="N89" s="139">
        <v>1</v>
      </c>
      <c r="O89" s="139">
        <v>1</v>
      </c>
      <c r="P89" s="139">
        <v>0</v>
      </c>
      <c r="Q89" s="139">
        <v>1</v>
      </c>
      <c r="R89" s="139">
        <v>0</v>
      </c>
      <c r="S89" s="139">
        <v>0</v>
      </c>
      <c r="T89" s="139">
        <v>1</v>
      </c>
      <c r="U89" s="139">
        <v>1</v>
      </c>
      <c r="V89" s="139">
        <v>-1</v>
      </c>
      <c r="W89" s="139">
        <v>0</v>
      </c>
      <c r="X89" s="139">
        <v>1</v>
      </c>
      <c r="Y89" s="139">
        <v>1</v>
      </c>
      <c r="Z89" s="139">
        <v>0</v>
      </c>
      <c r="AA89" s="139">
        <v>1</v>
      </c>
      <c r="AB89" s="139">
        <v>0</v>
      </c>
      <c r="AC89" s="139">
        <v>0</v>
      </c>
      <c r="AD89" s="139">
        <v>0</v>
      </c>
      <c r="AE89" s="139">
        <v>0</v>
      </c>
      <c r="AF89" s="139">
        <v>-1</v>
      </c>
      <c r="AG89" s="139">
        <v>0</v>
      </c>
      <c r="AH89" s="139">
        <v>1</v>
      </c>
      <c r="AI89" s="139">
        <v>1</v>
      </c>
      <c r="AJ89" s="139">
        <v>1</v>
      </c>
      <c r="AK89" s="139">
        <v>0</v>
      </c>
      <c r="AL89" s="139">
        <v>1</v>
      </c>
      <c r="AM89" s="139">
        <v>0</v>
      </c>
      <c r="AN89" s="139">
        <v>0</v>
      </c>
      <c r="AO89" s="139">
        <v>0</v>
      </c>
      <c r="AP89" s="139">
        <v>1</v>
      </c>
      <c r="AQ89" s="140">
        <v>1</v>
      </c>
      <c r="AR89" s="139">
        <v>0</v>
      </c>
      <c r="AS89" s="139">
        <v>1</v>
      </c>
      <c r="AT89" s="139">
        <v>0</v>
      </c>
      <c r="AU89" s="139">
        <v>1</v>
      </c>
      <c r="AV89" s="139">
        <v>1</v>
      </c>
      <c r="AW89" s="139">
        <v>0</v>
      </c>
      <c r="AX89" s="139">
        <v>0</v>
      </c>
      <c r="AY89" s="139">
        <v>1</v>
      </c>
      <c r="AZ89" s="139">
        <v>1</v>
      </c>
      <c r="BA89" s="139">
        <v>0</v>
      </c>
      <c r="BB89" s="139">
        <v>0</v>
      </c>
      <c r="BC89" s="139">
        <v>1</v>
      </c>
      <c r="BD89" s="139">
        <v>1</v>
      </c>
      <c r="BE89" s="139">
        <v>1</v>
      </c>
      <c r="BF89" s="139">
        <v>0</v>
      </c>
      <c r="BG89" s="139">
        <v>0</v>
      </c>
      <c r="BH89" s="139">
        <v>0</v>
      </c>
      <c r="BI89" s="139">
        <v>1</v>
      </c>
      <c r="BJ89" s="139">
        <v>1</v>
      </c>
      <c r="BK89" s="139">
        <v>0</v>
      </c>
      <c r="BL89" s="139">
        <v>0</v>
      </c>
      <c r="BM89" s="139">
        <v>1</v>
      </c>
      <c r="BN89" s="139">
        <v>1</v>
      </c>
      <c r="BO89" s="139">
        <v>-1</v>
      </c>
      <c r="BP89" s="139">
        <v>1</v>
      </c>
      <c r="BQ89" s="139">
        <v>0</v>
      </c>
      <c r="BR89" s="139">
        <v>1</v>
      </c>
      <c r="BS89" s="139">
        <v>1</v>
      </c>
      <c r="BT89" s="139">
        <v>1</v>
      </c>
      <c r="BU89" s="139">
        <v>0</v>
      </c>
      <c r="BV89" s="139">
        <v>0</v>
      </c>
      <c r="BW89" s="139">
        <v>1</v>
      </c>
      <c r="BX89" s="139">
        <v>1</v>
      </c>
      <c r="BY89" s="139">
        <v>0</v>
      </c>
      <c r="BZ89" s="139">
        <v>1</v>
      </c>
      <c r="CA89" s="139">
        <v>-1</v>
      </c>
      <c r="CB89" s="139">
        <v>1</v>
      </c>
      <c r="CC89" s="139">
        <v>1</v>
      </c>
      <c r="CD89" s="139">
        <v>0</v>
      </c>
      <c r="CE89" s="140">
        <v>-1</v>
      </c>
      <c r="CF89" s="139">
        <v>1</v>
      </c>
      <c r="CG89" s="139">
        <v>0</v>
      </c>
      <c r="CH89" s="139">
        <v>1</v>
      </c>
      <c r="CI89" s="139">
        <v>0</v>
      </c>
      <c r="CJ89" s="139">
        <v>1</v>
      </c>
      <c r="CK89" s="139">
        <v>1</v>
      </c>
      <c r="CL89" s="139">
        <v>0</v>
      </c>
      <c r="CM89" s="139">
        <v>0</v>
      </c>
      <c r="CN89" s="139">
        <v>1</v>
      </c>
      <c r="CO89" s="139">
        <v>1</v>
      </c>
      <c r="CP89" s="139">
        <v>1</v>
      </c>
      <c r="CQ89" s="139">
        <v>1</v>
      </c>
      <c r="CR89" s="140">
        <v>0</v>
      </c>
      <c r="CS89" s="139">
        <v>0</v>
      </c>
      <c r="CT89" s="139">
        <v>0</v>
      </c>
      <c r="CU89" s="139">
        <v>1</v>
      </c>
      <c r="CV89" s="139">
        <v>1</v>
      </c>
      <c r="CW89" s="139">
        <v>1</v>
      </c>
      <c r="CX89" s="139">
        <v>0</v>
      </c>
      <c r="CY89" s="139">
        <v>0</v>
      </c>
      <c r="CZ89" s="139">
        <v>1</v>
      </c>
      <c r="DA89" s="139">
        <v>-1</v>
      </c>
      <c r="DB89" s="139">
        <v>0</v>
      </c>
      <c r="DC89" s="139">
        <v>0</v>
      </c>
      <c r="DD89" s="139">
        <v>0</v>
      </c>
      <c r="DE89" s="139">
        <v>0</v>
      </c>
      <c r="DF89" s="139">
        <v>0</v>
      </c>
      <c r="DG89" s="139">
        <v>-1</v>
      </c>
      <c r="DH89" s="139">
        <v>0</v>
      </c>
      <c r="DI89" s="139">
        <v>0</v>
      </c>
      <c r="DJ89" s="139">
        <v>1</v>
      </c>
      <c r="DK89" s="139">
        <v>-1</v>
      </c>
      <c r="DL89" s="139">
        <v>0</v>
      </c>
      <c r="DM89" s="139">
        <v>0</v>
      </c>
      <c r="DN89" s="139">
        <v>0</v>
      </c>
      <c r="DO89" s="139">
        <v>1</v>
      </c>
      <c r="DP89" s="139">
        <v>1</v>
      </c>
      <c r="DQ89" s="139">
        <v>0</v>
      </c>
      <c r="DR89" s="139">
        <v>1</v>
      </c>
      <c r="DS89" s="139">
        <v>-1</v>
      </c>
      <c r="DT89" s="139">
        <v>1</v>
      </c>
      <c r="DU89" s="139">
        <v>1</v>
      </c>
      <c r="DV89" s="139">
        <v>0</v>
      </c>
      <c r="DW89" s="140">
        <v>0</v>
      </c>
      <c r="DX89" s="139">
        <v>0</v>
      </c>
      <c r="DY89" s="139">
        <v>0</v>
      </c>
      <c r="DZ89" s="139">
        <v>0</v>
      </c>
      <c r="EA89" s="139">
        <v>0</v>
      </c>
      <c r="EB89" s="139">
        <v>0</v>
      </c>
      <c r="EC89" s="139">
        <v>0</v>
      </c>
      <c r="ED89" s="139">
        <v>0</v>
      </c>
      <c r="EE89" s="139">
        <v>0</v>
      </c>
      <c r="EF89" s="139">
        <v>0</v>
      </c>
      <c r="EG89" s="139">
        <v>0</v>
      </c>
      <c r="EH89" s="139">
        <v>0</v>
      </c>
      <c r="EI89" s="139">
        <v>0</v>
      </c>
      <c r="EJ89" s="139">
        <v>0</v>
      </c>
      <c r="EK89" s="139">
        <v>0</v>
      </c>
      <c r="EL89" s="139">
        <v>0</v>
      </c>
      <c r="EM89" s="140">
        <v>0</v>
      </c>
      <c r="EN89" s="139">
        <v>13</v>
      </c>
      <c r="EO89" s="139">
        <v>13</v>
      </c>
      <c r="EP89" s="139">
        <v>4</v>
      </c>
      <c r="EQ89" s="139">
        <v>6</v>
      </c>
      <c r="ER89" s="139">
        <v>0</v>
      </c>
      <c r="ES89" s="140">
        <v>36</v>
      </c>
      <c r="ET89" s="139">
        <v>59.090908050537109</v>
      </c>
      <c r="EU89" s="139">
        <v>50</v>
      </c>
      <c r="EV89" s="139">
        <v>50</v>
      </c>
      <c r="EW89" s="139">
        <v>42.857143402099609</v>
      </c>
      <c r="EX89" s="139">
        <v>0</v>
      </c>
      <c r="EY89" s="140">
        <v>46.153846740722656</v>
      </c>
    </row>
    <row r="90" spans="1:155" x14ac:dyDescent="0.2">
      <c r="A90" s="137" t="s">
        <v>58</v>
      </c>
      <c r="B90" s="138" t="s">
        <v>147</v>
      </c>
      <c r="C90" s="139">
        <v>1</v>
      </c>
      <c r="D90" s="139">
        <v>0</v>
      </c>
      <c r="E90" s="139">
        <v>0</v>
      </c>
      <c r="F90" s="139">
        <v>1</v>
      </c>
      <c r="G90" s="139">
        <v>1</v>
      </c>
      <c r="H90" s="139">
        <v>1</v>
      </c>
      <c r="I90" s="139">
        <v>0</v>
      </c>
      <c r="J90" s="139">
        <v>0</v>
      </c>
      <c r="K90" s="139">
        <v>1</v>
      </c>
      <c r="L90" s="139">
        <v>0</v>
      </c>
      <c r="M90" s="139">
        <v>1</v>
      </c>
      <c r="N90" s="139">
        <v>1</v>
      </c>
      <c r="O90" s="139">
        <v>1</v>
      </c>
      <c r="P90" s="139">
        <v>0</v>
      </c>
      <c r="Q90" s="139">
        <v>1</v>
      </c>
      <c r="R90" s="139">
        <v>0</v>
      </c>
      <c r="S90" s="139">
        <v>1</v>
      </c>
      <c r="T90" s="139">
        <v>1</v>
      </c>
      <c r="U90" s="139">
        <v>1</v>
      </c>
      <c r="V90" s="139">
        <v>0</v>
      </c>
      <c r="W90" s="139">
        <v>0</v>
      </c>
      <c r="X90" s="139">
        <v>1</v>
      </c>
      <c r="Y90" s="139">
        <v>0</v>
      </c>
      <c r="Z90" s="139">
        <v>1</v>
      </c>
      <c r="AA90" s="139">
        <v>0</v>
      </c>
      <c r="AB90" s="139">
        <v>1</v>
      </c>
      <c r="AC90" s="139">
        <v>1</v>
      </c>
      <c r="AD90" s="139">
        <v>0</v>
      </c>
      <c r="AE90" s="139">
        <v>0</v>
      </c>
      <c r="AF90" s="139">
        <v>0</v>
      </c>
      <c r="AG90" s="139">
        <v>0</v>
      </c>
      <c r="AH90" s="139">
        <v>0</v>
      </c>
      <c r="AI90" s="139">
        <v>1</v>
      </c>
      <c r="AJ90" s="139">
        <v>1</v>
      </c>
      <c r="AK90" s="139">
        <v>0</v>
      </c>
      <c r="AL90" s="139">
        <v>1</v>
      </c>
      <c r="AM90" s="139">
        <v>0</v>
      </c>
      <c r="AN90" s="139">
        <v>0</v>
      </c>
      <c r="AO90" s="139">
        <v>0</v>
      </c>
      <c r="AP90" s="139">
        <v>1</v>
      </c>
      <c r="AQ90" s="140">
        <v>1</v>
      </c>
      <c r="AR90" s="139">
        <v>0</v>
      </c>
      <c r="AS90" s="139">
        <v>1</v>
      </c>
      <c r="AT90" s="139">
        <v>0</v>
      </c>
      <c r="AU90" s="139">
        <v>1</v>
      </c>
      <c r="AV90" s="139">
        <v>1</v>
      </c>
      <c r="AW90" s="139">
        <v>1</v>
      </c>
      <c r="AX90" s="139">
        <v>1</v>
      </c>
      <c r="AY90" s="139">
        <v>1</v>
      </c>
      <c r="AZ90" s="139">
        <v>0</v>
      </c>
      <c r="BA90" s="139">
        <v>0</v>
      </c>
      <c r="BB90" s="139">
        <v>0</v>
      </c>
      <c r="BC90" s="139">
        <v>1</v>
      </c>
      <c r="BD90" s="139">
        <v>1</v>
      </c>
      <c r="BE90" s="139">
        <v>1</v>
      </c>
      <c r="BF90" s="139">
        <v>0</v>
      </c>
      <c r="BG90" s="139">
        <v>0</v>
      </c>
      <c r="BH90" s="139">
        <v>0</v>
      </c>
      <c r="BI90" s="139">
        <v>1</v>
      </c>
      <c r="BJ90" s="139">
        <v>1</v>
      </c>
      <c r="BK90" s="139">
        <v>0</v>
      </c>
      <c r="BL90" s="139">
        <v>0</v>
      </c>
      <c r="BM90" s="139">
        <v>1</v>
      </c>
      <c r="BN90" s="139">
        <v>1</v>
      </c>
      <c r="BO90" s="139">
        <v>0</v>
      </c>
      <c r="BP90" s="139">
        <v>1</v>
      </c>
      <c r="BQ90" s="139">
        <v>1</v>
      </c>
      <c r="BR90" s="139">
        <v>1</v>
      </c>
      <c r="BS90" s="139">
        <v>1</v>
      </c>
      <c r="BT90" s="139">
        <v>1</v>
      </c>
      <c r="BU90" s="139">
        <v>0</v>
      </c>
      <c r="BV90" s="139">
        <v>0</v>
      </c>
      <c r="BW90" s="139">
        <v>1</v>
      </c>
      <c r="BX90" s="139">
        <v>1</v>
      </c>
      <c r="BY90" s="139">
        <v>1</v>
      </c>
      <c r="BZ90" s="139">
        <v>1</v>
      </c>
      <c r="CA90" s="139">
        <v>0</v>
      </c>
      <c r="CB90" s="139">
        <v>1</v>
      </c>
      <c r="CC90" s="139">
        <v>1</v>
      </c>
      <c r="CD90" s="139">
        <v>1</v>
      </c>
      <c r="CE90" s="140">
        <v>-1</v>
      </c>
      <c r="CF90" s="139">
        <v>1</v>
      </c>
      <c r="CG90" s="139">
        <v>0</v>
      </c>
      <c r="CH90" s="139">
        <v>0</v>
      </c>
      <c r="CI90" s="139">
        <v>1</v>
      </c>
      <c r="CJ90" s="139">
        <v>1</v>
      </c>
      <c r="CK90" s="139">
        <v>0</v>
      </c>
      <c r="CL90" s="139">
        <v>0</v>
      </c>
      <c r="CM90" s="139">
        <v>1</v>
      </c>
      <c r="CN90" s="139">
        <v>1</v>
      </c>
      <c r="CO90" s="139">
        <v>1</v>
      </c>
      <c r="CP90" s="139">
        <v>0</v>
      </c>
      <c r="CQ90" s="139">
        <v>1</v>
      </c>
      <c r="CR90" s="140">
        <v>1</v>
      </c>
      <c r="CS90" s="139">
        <v>1</v>
      </c>
      <c r="CT90" s="139">
        <v>0</v>
      </c>
      <c r="CU90" s="139">
        <v>1</v>
      </c>
      <c r="CV90" s="139">
        <v>0</v>
      </c>
      <c r="CW90" s="139">
        <v>1</v>
      </c>
      <c r="CX90" s="139">
        <v>0</v>
      </c>
      <c r="CY90" s="139">
        <v>1</v>
      </c>
      <c r="CZ90" s="139">
        <v>1</v>
      </c>
      <c r="DA90" s="139">
        <v>0</v>
      </c>
      <c r="DB90" s="139">
        <v>0</v>
      </c>
      <c r="DC90" s="139">
        <v>0</v>
      </c>
      <c r="DD90" s="139">
        <v>1</v>
      </c>
      <c r="DE90" s="139">
        <v>0</v>
      </c>
      <c r="DF90" s="139">
        <v>0</v>
      </c>
      <c r="DG90" s="139">
        <v>-1</v>
      </c>
      <c r="DH90" s="139">
        <v>1</v>
      </c>
      <c r="DI90" s="139">
        <v>0</v>
      </c>
      <c r="DJ90" s="139">
        <v>1</v>
      </c>
      <c r="DK90" s="139">
        <v>0</v>
      </c>
      <c r="DL90" s="139">
        <v>1</v>
      </c>
      <c r="DM90" s="139">
        <v>0</v>
      </c>
      <c r="DN90" s="139">
        <v>0</v>
      </c>
      <c r="DO90" s="139">
        <v>1</v>
      </c>
      <c r="DP90" s="139">
        <v>1</v>
      </c>
      <c r="DQ90" s="139">
        <v>0</v>
      </c>
      <c r="DR90" s="139">
        <v>1</v>
      </c>
      <c r="DS90" s="139">
        <v>0</v>
      </c>
      <c r="DT90" s="139">
        <v>1</v>
      </c>
      <c r="DU90" s="139">
        <v>0</v>
      </c>
      <c r="DV90" s="139">
        <v>0</v>
      </c>
      <c r="DW90" s="140">
        <v>0</v>
      </c>
      <c r="DX90" s="139">
        <v>0</v>
      </c>
      <c r="DY90" s="139">
        <v>1</v>
      </c>
      <c r="DZ90" s="139">
        <v>0</v>
      </c>
      <c r="EA90" s="139">
        <v>0</v>
      </c>
      <c r="EB90" s="139">
        <v>0</v>
      </c>
      <c r="EC90" s="139">
        <v>1</v>
      </c>
      <c r="ED90" s="139">
        <v>1</v>
      </c>
      <c r="EE90" s="139">
        <v>0</v>
      </c>
      <c r="EF90" s="139">
        <v>0</v>
      </c>
      <c r="EG90" s="139">
        <v>0</v>
      </c>
      <c r="EH90" s="139">
        <v>0</v>
      </c>
      <c r="EI90" s="139">
        <v>0</v>
      </c>
      <c r="EJ90" s="139">
        <v>0</v>
      </c>
      <c r="EK90" s="139">
        <v>0</v>
      </c>
      <c r="EL90" s="139">
        <v>0</v>
      </c>
      <c r="EM90" s="140">
        <v>0</v>
      </c>
      <c r="EN90" s="139">
        <v>14</v>
      </c>
      <c r="EO90" s="139">
        <v>17</v>
      </c>
      <c r="EP90" s="139">
        <v>5</v>
      </c>
      <c r="EQ90" s="139">
        <v>8</v>
      </c>
      <c r="ER90" s="139">
        <v>2</v>
      </c>
      <c r="ES90" s="140">
        <v>46</v>
      </c>
      <c r="ET90" s="139">
        <v>63.636363983154297</v>
      </c>
      <c r="EU90" s="139">
        <v>65.384613037109375</v>
      </c>
      <c r="EV90" s="139">
        <v>62.5</v>
      </c>
      <c r="EW90" s="139">
        <v>57.142856597900391</v>
      </c>
      <c r="EX90" s="139">
        <v>25</v>
      </c>
      <c r="EY90" s="140">
        <v>58.974357604980469</v>
      </c>
    </row>
    <row r="91" spans="1:155" x14ac:dyDescent="0.2">
      <c r="A91" s="137" t="s">
        <v>71</v>
      </c>
      <c r="B91" s="138" t="s">
        <v>148</v>
      </c>
      <c r="C91" s="139">
        <v>1</v>
      </c>
      <c r="D91" s="139">
        <v>0</v>
      </c>
      <c r="E91" s="139">
        <v>1</v>
      </c>
      <c r="F91" s="139">
        <v>1</v>
      </c>
      <c r="G91" s="139">
        <v>1</v>
      </c>
      <c r="H91" s="139">
        <v>0</v>
      </c>
      <c r="I91" s="139">
        <v>1</v>
      </c>
      <c r="J91" s="139">
        <v>0</v>
      </c>
      <c r="K91" s="139">
        <v>1</v>
      </c>
      <c r="L91" s="139">
        <v>1</v>
      </c>
      <c r="M91" s="139">
        <v>1</v>
      </c>
      <c r="N91" s="139">
        <v>1</v>
      </c>
      <c r="O91" s="139">
        <v>0</v>
      </c>
      <c r="P91" s="139">
        <v>0</v>
      </c>
      <c r="Q91" s="139">
        <v>1</v>
      </c>
      <c r="R91" s="139">
        <v>0</v>
      </c>
      <c r="S91" s="139">
        <v>0</v>
      </c>
      <c r="T91" s="139">
        <v>0</v>
      </c>
      <c r="U91" s="139">
        <v>0</v>
      </c>
      <c r="V91" s="139">
        <v>-1</v>
      </c>
      <c r="W91" s="139">
        <v>0</v>
      </c>
      <c r="X91" s="139">
        <v>0</v>
      </c>
      <c r="Y91" s="139">
        <v>0</v>
      </c>
      <c r="Z91" s="139">
        <v>0</v>
      </c>
      <c r="AA91" s="139">
        <v>0</v>
      </c>
      <c r="AB91" s="139">
        <v>0</v>
      </c>
      <c r="AC91" s="139">
        <v>0</v>
      </c>
      <c r="AD91" s="139">
        <v>0</v>
      </c>
      <c r="AE91" s="139">
        <v>0</v>
      </c>
      <c r="AF91" s="139">
        <v>-1</v>
      </c>
      <c r="AG91" s="139">
        <v>-1</v>
      </c>
      <c r="AH91" s="139">
        <v>1</v>
      </c>
      <c r="AI91" s="139">
        <v>0</v>
      </c>
      <c r="AJ91" s="139">
        <v>0</v>
      </c>
      <c r="AK91" s="139">
        <v>0</v>
      </c>
      <c r="AL91" s="139">
        <v>0</v>
      </c>
      <c r="AM91" s="139">
        <v>0</v>
      </c>
      <c r="AN91" s="139">
        <v>0</v>
      </c>
      <c r="AO91" s="139">
        <v>0</v>
      </c>
      <c r="AP91" s="139">
        <v>0</v>
      </c>
      <c r="AQ91" s="140">
        <v>0</v>
      </c>
      <c r="AR91" s="139">
        <v>0</v>
      </c>
      <c r="AS91" s="139">
        <v>0</v>
      </c>
      <c r="AT91" s="139">
        <v>0</v>
      </c>
      <c r="AU91" s="139">
        <v>1</v>
      </c>
      <c r="AV91" s="139">
        <v>1</v>
      </c>
      <c r="AW91" s="139">
        <v>1</v>
      </c>
      <c r="AX91" s="139">
        <v>0</v>
      </c>
      <c r="AY91" s="139">
        <v>1</v>
      </c>
      <c r="AZ91" s="139">
        <v>0</v>
      </c>
      <c r="BA91" s="139">
        <v>0</v>
      </c>
      <c r="BB91" s="139">
        <v>0</v>
      </c>
      <c r="BC91" s="139">
        <v>1</v>
      </c>
      <c r="BD91" s="139">
        <v>0</v>
      </c>
      <c r="BE91" s="139">
        <v>1</v>
      </c>
      <c r="BF91" s="139">
        <v>0</v>
      </c>
      <c r="BG91" s="139">
        <v>0</v>
      </c>
      <c r="BH91" s="139">
        <v>0</v>
      </c>
      <c r="BI91" s="139">
        <v>1</v>
      </c>
      <c r="BJ91" s="139">
        <v>1</v>
      </c>
      <c r="BK91" s="139">
        <v>0</v>
      </c>
      <c r="BL91" s="139">
        <v>0</v>
      </c>
      <c r="BM91" s="139">
        <v>0</v>
      </c>
      <c r="BN91" s="139">
        <v>1</v>
      </c>
      <c r="BO91" s="139">
        <v>-1</v>
      </c>
      <c r="BP91" s="139">
        <v>0</v>
      </c>
      <c r="BQ91" s="139">
        <v>1</v>
      </c>
      <c r="BR91" s="139">
        <v>0</v>
      </c>
      <c r="BS91" s="139">
        <v>1</v>
      </c>
      <c r="BT91" s="139">
        <v>1</v>
      </c>
      <c r="BU91" s="139">
        <v>0</v>
      </c>
      <c r="BV91" s="139">
        <v>0</v>
      </c>
      <c r="BW91" s="139">
        <v>0</v>
      </c>
      <c r="BX91" s="139">
        <v>0</v>
      </c>
      <c r="BY91" s="139">
        <v>0</v>
      </c>
      <c r="BZ91" s="139">
        <v>1</v>
      </c>
      <c r="CA91" s="139">
        <v>-1</v>
      </c>
      <c r="CB91" s="139">
        <v>1</v>
      </c>
      <c r="CC91" s="139">
        <v>0</v>
      </c>
      <c r="CD91" s="139">
        <v>0</v>
      </c>
      <c r="CE91" s="140">
        <v>0</v>
      </c>
      <c r="CF91" s="139">
        <v>1</v>
      </c>
      <c r="CG91" s="139">
        <v>0</v>
      </c>
      <c r="CH91" s="139">
        <v>1</v>
      </c>
      <c r="CI91" s="139">
        <v>0</v>
      </c>
      <c r="CJ91" s="139">
        <v>0</v>
      </c>
      <c r="CK91" s="139">
        <v>0</v>
      </c>
      <c r="CL91" s="139">
        <v>0</v>
      </c>
      <c r="CM91" s="139">
        <v>0</v>
      </c>
      <c r="CN91" s="139">
        <v>1</v>
      </c>
      <c r="CO91" s="139">
        <v>0</v>
      </c>
      <c r="CP91" s="139">
        <v>1</v>
      </c>
      <c r="CQ91" s="139">
        <v>1</v>
      </c>
      <c r="CR91" s="140">
        <v>1</v>
      </c>
      <c r="CS91" s="139">
        <v>1</v>
      </c>
      <c r="CT91" s="139">
        <v>0</v>
      </c>
      <c r="CU91" s="139">
        <v>0</v>
      </c>
      <c r="CV91" s="139">
        <v>0</v>
      </c>
      <c r="CW91" s="139">
        <v>1</v>
      </c>
      <c r="CX91" s="139">
        <v>0</v>
      </c>
      <c r="CY91" s="139">
        <v>0</v>
      </c>
      <c r="CZ91" s="139">
        <v>1</v>
      </c>
      <c r="DA91" s="139">
        <v>-1</v>
      </c>
      <c r="DB91" s="139">
        <v>1</v>
      </c>
      <c r="DC91" s="139">
        <v>0</v>
      </c>
      <c r="DD91" s="139">
        <v>1</v>
      </c>
      <c r="DE91" s="139">
        <v>1</v>
      </c>
      <c r="DF91" s="139">
        <v>0</v>
      </c>
      <c r="DG91" s="139">
        <v>-1</v>
      </c>
      <c r="DH91" s="139">
        <v>0</v>
      </c>
      <c r="DI91" s="139">
        <v>0</v>
      </c>
      <c r="DJ91" s="139">
        <v>1</v>
      </c>
      <c r="DK91" s="139">
        <v>0</v>
      </c>
      <c r="DL91" s="139">
        <v>1</v>
      </c>
      <c r="DM91" s="139">
        <v>0</v>
      </c>
      <c r="DN91" s="139">
        <v>0</v>
      </c>
      <c r="DO91" s="139">
        <v>0</v>
      </c>
      <c r="DP91" s="139">
        <v>0</v>
      </c>
      <c r="DQ91" s="139">
        <v>-1</v>
      </c>
      <c r="DR91" s="139">
        <v>1</v>
      </c>
      <c r="DS91" s="139">
        <v>-1</v>
      </c>
      <c r="DT91" s="139">
        <v>0</v>
      </c>
      <c r="DU91" s="139">
        <v>0</v>
      </c>
      <c r="DV91" s="139">
        <v>0</v>
      </c>
      <c r="DW91" s="140">
        <v>0</v>
      </c>
      <c r="DX91" s="139">
        <v>0</v>
      </c>
      <c r="DY91" s="139">
        <v>0</v>
      </c>
      <c r="DZ91" s="139">
        <v>0</v>
      </c>
      <c r="EA91" s="139">
        <v>0</v>
      </c>
      <c r="EB91" s="139">
        <v>0</v>
      </c>
      <c r="EC91" s="139">
        <v>0</v>
      </c>
      <c r="ED91" s="139">
        <v>0</v>
      </c>
      <c r="EE91" s="139">
        <v>0</v>
      </c>
      <c r="EF91" s="139">
        <v>0</v>
      </c>
      <c r="EG91" s="139">
        <v>0</v>
      </c>
      <c r="EH91" s="139">
        <v>0</v>
      </c>
      <c r="EI91" s="139">
        <v>0</v>
      </c>
      <c r="EJ91" s="139">
        <v>0</v>
      </c>
      <c r="EK91" s="139">
        <v>0</v>
      </c>
      <c r="EL91" s="139">
        <v>0</v>
      </c>
      <c r="EM91" s="140">
        <v>0</v>
      </c>
      <c r="EN91" s="139">
        <v>7</v>
      </c>
      <c r="EO91" s="139">
        <v>11</v>
      </c>
      <c r="EP91" s="139">
        <v>4</v>
      </c>
      <c r="EQ91" s="139">
        <v>4</v>
      </c>
      <c r="ER91" s="139">
        <v>0</v>
      </c>
      <c r="ES91" s="140">
        <v>26</v>
      </c>
      <c r="ET91" s="139">
        <v>31.818181991577148</v>
      </c>
      <c r="EU91" s="139">
        <v>42.307693481445312</v>
      </c>
      <c r="EV91" s="139">
        <v>50</v>
      </c>
      <c r="EW91" s="139">
        <v>28.571428298950195</v>
      </c>
      <c r="EX91" s="139">
        <v>0</v>
      </c>
      <c r="EY91" s="140">
        <v>33.333332061767578</v>
      </c>
    </row>
    <row r="92" spans="1:155" x14ac:dyDescent="0.2">
      <c r="A92" s="137" t="s">
        <v>60</v>
      </c>
      <c r="B92" s="138" t="s">
        <v>149</v>
      </c>
      <c r="C92" s="139">
        <v>0</v>
      </c>
      <c r="D92" s="139">
        <v>0</v>
      </c>
      <c r="E92" s="139">
        <v>0</v>
      </c>
      <c r="F92" s="139">
        <v>1</v>
      </c>
      <c r="G92" s="139">
        <v>0</v>
      </c>
      <c r="H92" s="139">
        <v>0</v>
      </c>
      <c r="I92" s="139">
        <v>1</v>
      </c>
      <c r="J92" s="139">
        <v>0</v>
      </c>
      <c r="K92" s="139">
        <v>1</v>
      </c>
      <c r="L92" s="139">
        <v>1</v>
      </c>
      <c r="M92" s="139">
        <v>1</v>
      </c>
      <c r="N92" s="139">
        <v>1</v>
      </c>
      <c r="O92" s="139">
        <v>1</v>
      </c>
      <c r="P92" s="139">
        <v>0</v>
      </c>
      <c r="Q92" s="139">
        <v>0</v>
      </c>
      <c r="R92" s="139">
        <v>0</v>
      </c>
      <c r="S92" s="139">
        <v>0</v>
      </c>
      <c r="T92" s="139">
        <v>0</v>
      </c>
      <c r="U92" s="139">
        <v>0</v>
      </c>
      <c r="V92" s="139">
        <v>0</v>
      </c>
      <c r="W92" s="139">
        <v>0</v>
      </c>
      <c r="X92" s="139">
        <v>0</v>
      </c>
      <c r="Y92" s="139">
        <v>0</v>
      </c>
      <c r="Z92" s="139">
        <v>0</v>
      </c>
      <c r="AA92" s="139">
        <v>1</v>
      </c>
      <c r="AB92" s="139">
        <v>1</v>
      </c>
      <c r="AC92" s="139">
        <v>1</v>
      </c>
      <c r="AD92" s="139">
        <v>0</v>
      </c>
      <c r="AE92" s="139">
        <v>1</v>
      </c>
      <c r="AF92" s="139">
        <v>0</v>
      </c>
      <c r="AG92" s="139">
        <v>-1</v>
      </c>
      <c r="AH92" s="139">
        <v>0</v>
      </c>
      <c r="AI92" s="139">
        <v>1</v>
      </c>
      <c r="AJ92" s="139">
        <v>0</v>
      </c>
      <c r="AK92" s="139">
        <v>0</v>
      </c>
      <c r="AL92" s="139">
        <v>0</v>
      </c>
      <c r="AM92" s="139">
        <v>0</v>
      </c>
      <c r="AN92" s="139">
        <v>0</v>
      </c>
      <c r="AO92" s="139">
        <v>0</v>
      </c>
      <c r="AP92" s="139">
        <v>0</v>
      </c>
      <c r="AQ92" s="140">
        <v>0</v>
      </c>
      <c r="AR92" s="139">
        <v>1</v>
      </c>
      <c r="AS92" s="139">
        <v>1</v>
      </c>
      <c r="AT92" s="139">
        <v>0</v>
      </c>
      <c r="AU92" s="139">
        <v>1</v>
      </c>
      <c r="AV92" s="139">
        <v>0</v>
      </c>
      <c r="AW92" s="139">
        <v>1</v>
      </c>
      <c r="AX92" s="139">
        <v>1</v>
      </c>
      <c r="AY92" s="139">
        <v>1</v>
      </c>
      <c r="AZ92" s="139">
        <v>1</v>
      </c>
      <c r="BA92" s="139">
        <v>0</v>
      </c>
      <c r="BB92" s="139">
        <v>0</v>
      </c>
      <c r="BC92" s="139">
        <v>1</v>
      </c>
      <c r="BD92" s="139">
        <v>1</v>
      </c>
      <c r="BE92" s="139">
        <v>1</v>
      </c>
      <c r="BF92" s="139">
        <v>0</v>
      </c>
      <c r="BG92" s="139">
        <v>1</v>
      </c>
      <c r="BH92" s="139">
        <v>1</v>
      </c>
      <c r="BI92" s="139">
        <v>1</v>
      </c>
      <c r="BJ92" s="139">
        <v>1</v>
      </c>
      <c r="BK92" s="139">
        <v>1</v>
      </c>
      <c r="BL92" s="139">
        <v>0</v>
      </c>
      <c r="BM92" s="139">
        <v>0</v>
      </c>
      <c r="BN92" s="139">
        <v>0</v>
      </c>
      <c r="BO92" s="139">
        <v>0</v>
      </c>
      <c r="BP92" s="139">
        <v>1</v>
      </c>
      <c r="BQ92" s="139">
        <v>0</v>
      </c>
      <c r="BR92" s="139">
        <v>0</v>
      </c>
      <c r="BS92" s="139">
        <v>1</v>
      </c>
      <c r="BT92" s="139">
        <v>1</v>
      </c>
      <c r="BU92" s="139">
        <v>0</v>
      </c>
      <c r="BV92" s="139">
        <v>0</v>
      </c>
      <c r="BW92" s="139">
        <v>0</v>
      </c>
      <c r="BX92" s="139">
        <v>1</v>
      </c>
      <c r="BY92" s="139">
        <v>0</v>
      </c>
      <c r="BZ92" s="139">
        <v>1</v>
      </c>
      <c r="CA92" s="139">
        <v>-1</v>
      </c>
      <c r="CB92" s="139">
        <v>1</v>
      </c>
      <c r="CC92" s="139">
        <v>0</v>
      </c>
      <c r="CD92" s="139">
        <v>0</v>
      </c>
      <c r="CE92" s="140">
        <v>0</v>
      </c>
      <c r="CF92" s="139">
        <v>1</v>
      </c>
      <c r="CG92" s="139">
        <v>0</v>
      </c>
      <c r="CH92" s="139">
        <v>1</v>
      </c>
      <c r="CI92" s="139">
        <v>1</v>
      </c>
      <c r="CJ92" s="139">
        <v>1</v>
      </c>
      <c r="CK92" s="139">
        <v>0</v>
      </c>
      <c r="CL92" s="139">
        <v>0</v>
      </c>
      <c r="CM92" s="139">
        <v>0</v>
      </c>
      <c r="CN92" s="139">
        <v>1</v>
      </c>
      <c r="CO92" s="139">
        <v>1</v>
      </c>
      <c r="CP92" s="139">
        <v>0</v>
      </c>
      <c r="CQ92" s="139">
        <v>1</v>
      </c>
      <c r="CR92" s="140">
        <v>1</v>
      </c>
      <c r="CS92" s="139">
        <v>0</v>
      </c>
      <c r="CT92" s="139">
        <v>0</v>
      </c>
      <c r="CU92" s="139">
        <v>1</v>
      </c>
      <c r="CV92" s="139">
        <v>1</v>
      </c>
      <c r="CW92" s="139">
        <v>1</v>
      </c>
      <c r="CX92" s="139">
        <v>0</v>
      </c>
      <c r="CY92" s="139">
        <v>1</v>
      </c>
      <c r="CZ92" s="139">
        <v>1</v>
      </c>
      <c r="DA92" s="139">
        <v>0</v>
      </c>
      <c r="DB92" s="139">
        <v>0</v>
      </c>
      <c r="DC92" s="139">
        <v>0</v>
      </c>
      <c r="DD92" s="139">
        <v>0</v>
      </c>
      <c r="DE92" s="139">
        <v>0</v>
      </c>
      <c r="DF92" s="139">
        <v>0</v>
      </c>
      <c r="DG92" s="139">
        <v>0</v>
      </c>
      <c r="DH92" s="139">
        <v>0</v>
      </c>
      <c r="DI92" s="139">
        <v>0</v>
      </c>
      <c r="DJ92" s="139">
        <v>1</v>
      </c>
      <c r="DK92" s="139">
        <v>0</v>
      </c>
      <c r="DL92" s="139">
        <v>0</v>
      </c>
      <c r="DM92" s="139">
        <v>1</v>
      </c>
      <c r="DN92" s="139">
        <v>0</v>
      </c>
      <c r="DO92" s="139">
        <v>1</v>
      </c>
      <c r="DP92" s="139">
        <v>0</v>
      </c>
      <c r="DQ92" s="139">
        <v>0</v>
      </c>
      <c r="DR92" s="139">
        <v>1</v>
      </c>
      <c r="DS92" s="139">
        <v>-1</v>
      </c>
      <c r="DT92" s="139">
        <v>1</v>
      </c>
      <c r="DU92" s="139">
        <v>1</v>
      </c>
      <c r="DV92" s="139">
        <v>0</v>
      </c>
      <c r="DW92" s="140">
        <v>0</v>
      </c>
      <c r="DX92" s="139">
        <v>0</v>
      </c>
      <c r="DY92" s="139">
        <v>0</v>
      </c>
      <c r="DZ92" s="139">
        <v>0</v>
      </c>
      <c r="EA92" s="139">
        <v>0</v>
      </c>
      <c r="EB92" s="139">
        <v>0</v>
      </c>
      <c r="EC92" s="139">
        <v>0</v>
      </c>
      <c r="ED92" s="139">
        <v>0</v>
      </c>
      <c r="EE92" s="139">
        <v>0</v>
      </c>
      <c r="EF92" s="139">
        <v>0</v>
      </c>
      <c r="EG92" s="139">
        <v>0</v>
      </c>
      <c r="EH92" s="139">
        <v>0</v>
      </c>
      <c r="EI92" s="139">
        <v>0</v>
      </c>
      <c r="EJ92" s="139">
        <v>0</v>
      </c>
      <c r="EK92" s="139">
        <v>0</v>
      </c>
      <c r="EL92" s="139">
        <v>0</v>
      </c>
      <c r="EM92" s="140">
        <v>0</v>
      </c>
      <c r="EN92" s="139">
        <v>8</v>
      </c>
      <c r="EO92" s="139">
        <v>13</v>
      </c>
      <c r="EP92" s="139">
        <v>4</v>
      </c>
      <c r="EQ92" s="139">
        <v>6</v>
      </c>
      <c r="ER92" s="139">
        <v>0</v>
      </c>
      <c r="ES92" s="140">
        <v>31</v>
      </c>
      <c r="ET92" s="139">
        <v>36.363636016845703</v>
      </c>
      <c r="EU92" s="139">
        <v>50</v>
      </c>
      <c r="EV92" s="139">
        <v>50</v>
      </c>
      <c r="EW92" s="139">
        <v>42.857143402099609</v>
      </c>
      <c r="EX92" s="139">
        <v>0</v>
      </c>
      <c r="EY92" s="140">
        <v>39.74359130859375</v>
      </c>
    </row>
    <row r="93" spans="1:155" x14ac:dyDescent="0.2">
      <c r="A93" s="137" t="s">
        <v>60</v>
      </c>
      <c r="B93" s="138" t="s">
        <v>150</v>
      </c>
      <c r="C93" s="139">
        <v>0</v>
      </c>
      <c r="D93" s="139">
        <v>0</v>
      </c>
      <c r="E93" s="139">
        <v>0</v>
      </c>
      <c r="F93" s="139">
        <v>1</v>
      </c>
      <c r="G93" s="139">
        <v>1</v>
      </c>
      <c r="H93" s="139">
        <v>0</v>
      </c>
      <c r="I93" s="139">
        <v>0</v>
      </c>
      <c r="J93" s="139">
        <v>0</v>
      </c>
      <c r="K93" s="139">
        <v>1</v>
      </c>
      <c r="L93" s="139">
        <v>1</v>
      </c>
      <c r="M93" s="139">
        <v>1</v>
      </c>
      <c r="N93" s="139">
        <v>1</v>
      </c>
      <c r="O93" s="139">
        <v>0</v>
      </c>
      <c r="P93" s="139">
        <v>0</v>
      </c>
      <c r="Q93" s="139">
        <v>1</v>
      </c>
      <c r="R93" s="139">
        <v>-1</v>
      </c>
      <c r="S93" s="139">
        <v>0</v>
      </c>
      <c r="T93" s="139">
        <v>1</v>
      </c>
      <c r="U93" s="139">
        <v>0</v>
      </c>
      <c r="V93" s="139">
        <v>-1</v>
      </c>
      <c r="W93" s="139">
        <v>0</v>
      </c>
      <c r="X93" s="139">
        <v>0</v>
      </c>
      <c r="Y93" s="139">
        <v>0</v>
      </c>
      <c r="Z93" s="139">
        <v>0</v>
      </c>
      <c r="AA93" s="139">
        <v>0</v>
      </c>
      <c r="AB93" s="139">
        <v>0</v>
      </c>
      <c r="AC93" s="139">
        <v>1</v>
      </c>
      <c r="AD93" s="139">
        <v>0</v>
      </c>
      <c r="AE93" s="139">
        <v>0</v>
      </c>
      <c r="AF93" s="139">
        <v>0</v>
      </c>
      <c r="AG93" s="139">
        <v>0</v>
      </c>
      <c r="AH93" s="139">
        <v>1</v>
      </c>
      <c r="AI93" s="139">
        <v>1</v>
      </c>
      <c r="AJ93" s="139">
        <v>1</v>
      </c>
      <c r="AK93" s="139">
        <v>0</v>
      </c>
      <c r="AL93" s="139">
        <v>1</v>
      </c>
      <c r="AM93" s="139">
        <v>0</v>
      </c>
      <c r="AN93" s="139">
        <v>0</v>
      </c>
      <c r="AO93" s="139">
        <v>0</v>
      </c>
      <c r="AP93" s="139">
        <v>1</v>
      </c>
      <c r="AQ93" s="140">
        <v>0</v>
      </c>
      <c r="AR93" s="139">
        <v>1</v>
      </c>
      <c r="AS93" s="139">
        <v>0</v>
      </c>
      <c r="AT93" s="139">
        <v>0</v>
      </c>
      <c r="AU93" s="139">
        <v>1</v>
      </c>
      <c r="AV93" s="139">
        <v>1</v>
      </c>
      <c r="AW93" s="139">
        <v>1</v>
      </c>
      <c r="AX93" s="139">
        <v>0</v>
      </c>
      <c r="AY93" s="139">
        <v>1</v>
      </c>
      <c r="AZ93" s="139">
        <v>1</v>
      </c>
      <c r="BA93" s="139">
        <v>1</v>
      </c>
      <c r="BB93" s="139">
        <v>0</v>
      </c>
      <c r="BC93" s="139">
        <v>1</v>
      </c>
      <c r="BD93" s="139">
        <v>0</v>
      </c>
      <c r="BE93" s="139">
        <v>0</v>
      </c>
      <c r="BF93" s="139">
        <v>1</v>
      </c>
      <c r="BG93" s="139">
        <v>1</v>
      </c>
      <c r="BH93" s="139">
        <v>0</v>
      </c>
      <c r="BI93" s="139">
        <v>1</v>
      </c>
      <c r="BJ93" s="139">
        <v>1</v>
      </c>
      <c r="BK93" s="139">
        <v>0</v>
      </c>
      <c r="BL93" s="139">
        <v>0</v>
      </c>
      <c r="BM93" s="139">
        <v>0</v>
      </c>
      <c r="BN93" s="139">
        <v>1</v>
      </c>
      <c r="BO93" s="139">
        <v>0</v>
      </c>
      <c r="BP93" s="139">
        <v>0</v>
      </c>
      <c r="BQ93" s="139">
        <v>0</v>
      </c>
      <c r="BR93" s="139">
        <v>0</v>
      </c>
      <c r="BS93" s="139">
        <v>1</v>
      </c>
      <c r="BT93" s="139">
        <v>0</v>
      </c>
      <c r="BU93" s="139">
        <v>0</v>
      </c>
      <c r="BV93" s="139">
        <v>0</v>
      </c>
      <c r="BW93" s="139">
        <v>0</v>
      </c>
      <c r="BX93" s="139">
        <v>0</v>
      </c>
      <c r="BY93" s="139">
        <v>0</v>
      </c>
      <c r="BZ93" s="139">
        <v>1</v>
      </c>
      <c r="CA93" s="139">
        <v>-1</v>
      </c>
      <c r="CB93" s="139">
        <v>0</v>
      </c>
      <c r="CC93" s="139">
        <v>0</v>
      </c>
      <c r="CD93" s="139">
        <v>0</v>
      </c>
      <c r="CE93" s="140">
        <v>-1</v>
      </c>
      <c r="CF93" s="139">
        <v>1</v>
      </c>
      <c r="CG93" s="139">
        <v>0</v>
      </c>
      <c r="CH93" s="139">
        <v>1</v>
      </c>
      <c r="CI93" s="139">
        <v>1</v>
      </c>
      <c r="CJ93" s="139">
        <v>1</v>
      </c>
      <c r="CK93" s="139">
        <v>0</v>
      </c>
      <c r="CL93" s="139">
        <v>0</v>
      </c>
      <c r="CM93" s="139">
        <v>0</v>
      </c>
      <c r="CN93" s="139">
        <v>1</v>
      </c>
      <c r="CO93" s="139">
        <v>1</v>
      </c>
      <c r="CP93" s="139">
        <v>1</v>
      </c>
      <c r="CQ93" s="139">
        <v>1</v>
      </c>
      <c r="CR93" s="140">
        <v>0</v>
      </c>
      <c r="CS93" s="139">
        <v>0</v>
      </c>
      <c r="CT93" s="139">
        <v>0</v>
      </c>
      <c r="CU93" s="139">
        <v>1</v>
      </c>
      <c r="CV93" s="139">
        <v>0</v>
      </c>
      <c r="CW93" s="139">
        <v>1</v>
      </c>
      <c r="CX93" s="139">
        <v>0</v>
      </c>
      <c r="CY93" s="139">
        <v>0</v>
      </c>
      <c r="CZ93" s="139">
        <v>1</v>
      </c>
      <c r="DA93" s="139">
        <v>-1</v>
      </c>
      <c r="DB93" s="139">
        <v>0</v>
      </c>
      <c r="DC93" s="139">
        <v>0</v>
      </c>
      <c r="DD93" s="139">
        <v>0</v>
      </c>
      <c r="DE93" s="139">
        <v>0</v>
      </c>
      <c r="DF93" s="139">
        <v>0</v>
      </c>
      <c r="DG93" s="139">
        <v>0</v>
      </c>
      <c r="DH93" s="139">
        <v>1</v>
      </c>
      <c r="DI93" s="139">
        <v>0</v>
      </c>
      <c r="DJ93" s="139">
        <v>0</v>
      </c>
      <c r="DK93" s="139">
        <v>0</v>
      </c>
      <c r="DL93" s="139">
        <v>0</v>
      </c>
      <c r="DM93" s="139">
        <v>1</v>
      </c>
      <c r="DN93" s="139">
        <v>0</v>
      </c>
      <c r="DO93" s="139">
        <v>1</v>
      </c>
      <c r="DP93" s="139">
        <v>0</v>
      </c>
      <c r="DQ93" s="139">
        <v>-1</v>
      </c>
      <c r="DR93" s="139">
        <v>1</v>
      </c>
      <c r="DS93" s="139">
        <v>-1</v>
      </c>
      <c r="DT93" s="139">
        <v>1</v>
      </c>
      <c r="DU93" s="139">
        <v>1</v>
      </c>
      <c r="DV93" s="139">
        <v>0</v>
      </c>
      <c r="DW93" s="140">
        <v>0</v>
      </c>
      <c r="DX93" s="139">
        <v>0</v>
      </c>
      <c r="DY93" s="139">
        <v>0</v>
      </c>
      <c r="DZ93" s="139">
        <v>0</v>
      </c>
      <c r="EA93" s="139">
        <v>0</v>
      </c>
      <c r="EB93" s="139">
        <v>0</v>
      </c>
      <c r="EC93" s="139">
        <v>0</v>
      </c>
      <c r="ED93" s="139">
        <v>0</v>
      </c>
      <c r="EE93" s="139">
        <v>0</v>
      </c>
      <c r="EF93" s="139">
        <v>0</v>
      </c>
      <c r="EG93" s="139">
        <v>0</v>
      </c>
      <c r="EH93" s="139">
        <v>0</v>
      </c>
      <c r="EI93" s="139">
        <v>0</v>
      </c>
      <c r="EJ93" s="139">
        <v>0</v>
      </c>
      <c r="EK93" s="139">
        <v>0</v>
      </c>
      <c r="EL93" s="139">
        <v>0</v>
      </c>
      <c r="EM93" s="140">
        <v>0</v>
      </c>
      <c r="EN93" s="139">
        <v>11</v>
      </c>
      <c r="EO93" s="139">
        <v>11</v>
      </c>
      <c r="EP93" s="139">
        <v>4</v>
      </c>
      <c r="EQ93" s="139">
        <v>6</v>
      </c>
      <c r="ER93" s="139">
        <v>0</v>
      </c>
      <c r="ES93" s="140">
        <v>32</v>
      </c>
      <c r="ET93" s="139">
        <v>50</v>
      </c>
      <c r="EU93" s="139">
        <v>42.307693481445312</v>
      </c>
      <c r="EV93" s="139">
        <v>50</v>
      </c>
      <c r="EW93" s="139">
        <v>42.857143402099609</v>
      </c>
      <c r="EX93" s="139">
        <v>0</v>
      </c>
      <c r="EY93" s="140">
        <v>41.025642395019531</v>
      </c>
    </row>
    <row r="94" spans="1:155" x14ac:dyDescent="0.2">
      <c r="A94" s="137" t="s">
        <v>60</v>
      </c>
      <c r="B94" s="5" t="s">
        <v>151</v>
      </c>
      <c r="C94" s="139">
        <v>0</v>
      </c>
      <c r="D94" s="139">
        <v>0</v>
      </c>
      <c r="E94" s="139">
        <v>0</v>
      </c>
      <c r="F94" s="139">
        <v>0</v>
      </c>
      <c r="G94" s="139">
        <v>0</v>
      </c>
      <c r="H94" s="139">
        <v>0</v>
      </c>
      <c r="I94" s="139">
        <v>0</v>
      </c>
      <c r="J94" s="139">
        <v>0</v>
      </c>
      <c r="K94" s="139">
        <v>0</v>
      </c>
      <c r="L94" s="139">
        <v>0</v>
      </c>
      <c r="M94" s="139">
        <v>0</v>
      </c>
      <c r="N94" s="139">
        <v>0</v>
      </c>
      <c r="O94" s="139">
        <v>0</v>
      </c>
      <c r="P94" s="139">
        <v>-1</v>
      </c>
      <c r="Q94" s="139">
        <v>0</v>
      </c>
      <c r="R94" s="139">
        <v>0</v>
      </c>
      <c r="S94" s="139">
        <v>0</v>
      </c>
      <c r="T94" s="139">
        <v>0</v>
      </c>
      <c r="U94" s="139">
        <v>0</v>
      </c>
      <c r="V94" s="139">
        <v>0</v>
      </c>
      <c r="W94" s="139">
        <v>0</v>
      </c>
      <c r="X94" s="139">
        <v>0</v>
      </c>
      <c r="Y94" s="139">
        <v>0</v>
      </c>
      <c r="Z94" s="139">
        <v>0</v>
      </c>
      <c r="AA94" s="139">
        <v>0</v>
      </c>
      <c r="AB94" s="139">
        <v>0</v>
      </c>
      <c r="AC94" s="139">
        <v>0</v>
      </c>
      <c r="AD94" s="139">
        <v>0</v>
      </c>
      <c r="AE94" s="139">
        <v>0</v>
      </c>
      <c r="AF94" s="139">
        <v>-1</v>
      </c>
      <c r="AG94" s="139">
        <v>0</v>
      </c>
      <c r="AH94" s="139">
        <v>0</v>
      </c>
      <c r="AI94" s="139">
        <v>0</v>
      </c>
      <c r="AJ94" s="139">
        <v>0</v>
      </c>
      <c r="AK94" s="139">
        <v>0</v>
      </c>
      <c r="AL94" s="139">
        <v>0</v>
      </c>
      <c r="AM94" s="139">
        <v>0</v>
      </c>
      <c r="AN94" s="139">
        <v>0</v>
      </c>
      <c r="AO94" s="139">
        <v>0</v>
      </c>
      <c r="AP94" s="139">
        <v>0</v>
      </c>
      <c r="AQ94" s="140">
        <v>0</v>
      </c>
      <c r="AR94" s="139">
        <v>1</v>
      </c>
      <c r="AS94" s="139">
        <v>1</v>
      </c>
      <c r="AT94" s="139">
        <v>1</v>
      </c>
      <c r="AU94" s="139">
        <v>1</v>
      </c>
      <c r="AV94" s="139">
        <v>0</v>
      </c>
      <c r="AW94" s="139">
        <v>1</v>
      </c>
      <c r="AX94" s="139">
        <v>0</v>
      </c>
      <c r="AY94" s="139">
        <v>1</v>
      </c>
      <c r="AZ94" s="139">
        <v>0</v>
      </c>
      <c r="BA94" s="139">
        <v>1</v>
      </c>
      <c r="BB94" s="139">
        <v>0</v>
      </c>
      <c r="BC94" s="139">
        <v>1</v>
      </c>
      <c r="BD94" s="139">
        <v>1</v>
      </c>
      <c r="BE94" s="139">
        <v>1</v>
      </c>
      <c r="BF94" s="139">
        <v>0</v>
      </c>
      <c r="BG94" s="139">
        <v>0</v>
      </c>
      <c r="BH94" s="139">
        <v>1</v>
      </c>
      <c r="BI94" s="139">
        <v>1</v>
      </c>
      <c r="BJ94" s="139">
        <v>1</v>
      </c>
      <c r="BK94" s="139">
        <v>1</v>
      </c>
      <c r="BL94" s="139">
        <v>0</v>
      </c>
      <c r="BM94" s="139">
        <v>0</v>
      </c>
      <c r="BN94" s="139">
        <v>0</v>
      </c>
      <c r="BO94" s="139">
        <v>-1</v>
      </c>
      <c r="BP94" s="139">
        <v>0</v>
      </c>
      <c r="BQ94" s="139">
        <v>0</v>
      </c>
      <c r="BR94" s="139">
        <v>0</v>
      </c>
      <c r="BS94" s="139">
        <v>0</v>
      </c>
      <c r="BT94" s="139">
        <v>0</v>
      </c>
      <c r="BU94" s="139">
        <v>0</v>
      </c>
      <c r="BV94" s="139">
        <v>0</v>
      </c>
      <c r="BW94" s="139">
        <v>0</v>
      </c>
      <c r="BX94" s="139">
        <v>0</v>
      </c>
      <c r="BY94" s="139">
        <v>0</v>
      </c>
      <c r="BZ94" s="139">
        <v>0</v>
      </c>
      <c r="CA94" s="139">
        <v>0</v>
      </c>
      <c r="CB94" s="139">
        <v>0</v>
      </c>
      <c r="CC94" s="139">
        <v>0</v>
      </c>
      <c r="CD94" s="139">
        <v>0</v>
      </c>
      <c r="CE94" s="140">
        <v>0</v>
      </c>
      <c r="CF94" s="139">
        <v>0</v>
      </c>
      <c r="CG94" s="139">
        <v>0</v>
      </c>
      <c r="CH94" s="139">
        <v>0</v>
      </c>
      <c r="CI94" s="139">
        <v>0</v>
      </c>
      <c r="CJ94" s="139">
        <v>0</v>
      </c>
      <c r="CK94" s="139">
        <v>0</v>
      </c>
      <c r="CL94" s="139">
        <v>0</v>
      </c>
      <c r="CM94" s="139">
        <v>0</v>
      </c>
      <c r="CN94" s="139">
        <v>1</v>
      </c>
      <c r="CO94" s="139">
        <v>1</v>
      </c>
      <c r="CP94" s="139">
        <v>1</v>
      </c>
      <c r="CQ94" s="139">
        <v>0</v>
      </c>
      <c r="CR94" s="140">
        <v>0</v>
      </c>
      <c r="CS94" s="139">
        <v>0</v>
      </c>
      <c r="CT94" s="139">
        <v>0</v>
      </c>
      <c r="CU94" s="139">
        <v>0</v>
      </c>
      <c r="CV94" s="139">
        <v>0</v>
      </c>
      <c r="CW94" s="139">
        <v>0</v>
      </c>
      <c r="CX94" s="139">
        <v>0</v>
      </c>
      <c r="CY94" s="139">
        <v>0</v>
      </c>
      <c r="CZ94" s="139">
        <v>0</v>
      </c>
      <c r="DA94" s="139">
        <v>0</v>
      </c>
      <c r="DB94" s="139">
        <v>0</v>
      </c>
      <c r="DC94" s="139">
        <v>0</v>
      </c>
      <c r="DD94" s="139">
        <v>0</v>
      </c>
      <c r="DE94" s="139">
        <v>0</v>
      </c>
      <c r="DF94" s="139">
        <v>0</v>
      </c>
      <c r="DG94" s="139">
        <v>0</v>
      </c>
      <c r="DH94" s="139">
        <v>0</v>
      </c>
      <c r="DI94" s="139">
        <v>0</v>
      </c>
      <c r="DJ94" s="139">
        <v>1</v>
      </c>
      <c r="DK94" s="139">
        <v>0</v>
      </c>
      <c r="DL94" s="139">
        <v>0</v>
      </c>
      <c r="DM94" s="139">
        <v>0</v>
      </c>
      <c r="DN94" s="139">
        <v>0</v>
      </c>
      <c r="DO94" s="139">
        <v>1</v>
      </c>
      <c r="DP94" s="139">
        <v>0</v>
      </c>
      <c r="DQ94" s="139">
        <v>-1</v>
      </c>
      <c r="DR94" s="139">
        <v>1</v>
      </c>
      <c r="DS94" s="139">
        <v>-1</v>
      </c>
      <c r="DT94" s="139">
        <v>0</v>
      </c>
      <c r="DU94" s="139">
        <v>0</v>
      </c>
      <c r="DV94" s="139">
        <v>0</v>
      </c>
      <c r="DW94" s="140">
        <v>-1</v>
      </c>
      <c r="DX94" s="139">
        <v>0</v>
      </c>
      <c r="DY94" s="139">
        <v>0</v>
      </c>
      <c r="DZ94" s="139">
        <v>0</v>
      </c>
      <c r="EA94" s="139">
        <v>0</v>
      </c>
      <c r="EB94" s="139">
        <v>0</v>
      </c>
      <c r="EC94" s="139">
        <v>0</v>
      </c>
      <c r="ED94" s="139">
        <v>0</v>
      </c>
      <c r="EE94" s="139">
        <v>0</v>
      </c>
      <c r="EF94" s="139">
        <v>0</v>
      </c>
      <c r="EG94" s="139">
        <v>0</v>
      </c>
      <c r="EH94" s="139">
        <v>0</v>
      </c>
      <c r="EI94" s="139">
        <v>0</v>
      </c>
      <c r="EJ94" s="139">
        <v>0</v>
      </c>
      <c r="EK94" s="139">
        <v>0</v>
      </c>
      <c r="EL94" s="139">
        <v>0</v>
      </c>
      <c r="EM94" s="140">
        <v>0</v>
      </c>
      <c r="EN94" s="139">
        <v>-2</v>
      </c>
      <c r="EO94" s="139">
        <v>9</v>
      </c>
      <c r="EP94" s="139">
        <v>2</v>
      </c>
      <c r="EQ94" s="139">
        <v>-1</v>
      </c>
      <c r="ER94" s="139">
        <v>0</v>
      </c>
      <c r="ES94" s="140">
        <v>8</v>
      </c>
      <c r="ET94" s="139">
        <v>-9.0909090042114258</v>
      </c>
      <c r="EU94" s="139">
        <v>34.615383148193359</v>
      </c>
      <c r="EV94" s="139">
        <v>25</v>
      </c>
      <c r="EW94" s="139">
        <v>-7.1428570747375488</v>
      </c>
      <c r="EX94" s="139">
        <v>0</v>
      </c>
      <c r="EY94" s="140">
        <v>10.256410598754883</v>
      </c>
    </row>
    <row r="95" spans="1:155" x14ac:dyDescent="0.2">
      <c r="A95" s="137" t="s">
        <v>58</v>
      </c>
      <c r="B95" s="138" t="s">
        <v>152</v>
      </c>
      <c r="C95" s="139">
        <v>0</v>
      </c>
      <c r="D95" s="139">
        <v>0</v>
      </c>
      <c r="E95" s="139">
        <v>0</v>
      </c>
      <c r="F95" s="139">
        <v>0</v>
      </c>
      <c r="G95" s="139">
        <v>0</v>
      </c>
      <c r="H95" s="139">
        <v>0</v>
      </c>
      <c r="I95" s="139">
        <v>0</v>
      </c>
      <c r="J95" s="139">
        <v>0</v>
      </c>
      <c r="K95" s="139">
        <v>0</v>
      </c>
      <c r="L95" s="139">
        <v>0</v>
      </c>
      <c r="M95" s="139">
        <v>0</v>
      </c>
      <c r="N95" s="139">
        <v>1</v>
      </c>
      <c r="O95" s="139">
        <v>0</v>
      </c>
      <c r="P95" s="139">
        <v>0</v>
      </c>
      <c r="Q95" s="139">
        <v>1</v>
      </c>
      <c r="R95" s="139">
        <v>0</v>
      </c>
      <c r="S95" s="139">
        <v>0</v>
      </c>
      <c r="T95" s="139">
        <v>1</v>
      </c>
      <c r="U95" s="139">
        <v>1</v>
      </c>
      <c r="V95" s="139">
        <v>0</v>
      </c>
      <c r="W95" s="139">
        <v>0</v>
      </c>
      <c r="X95" s="139">
        <v>1</v>
      </c>
      <c r="Y95" s="139">
        <v>0</v>
      </c>
      <c r="Z95" s="139">
        <v>1</v>
      </c>
      <c r="AA95" s="139">
        <v>1</v>
      </c>
      <c r="AB95" s="139">
        <v>0</v>
      </c>
      <c r="AC95" s="139">
        <v>1</v>
      </c>
      <c r="AD95" s="139">
        <v>0</v>
      </c>
      <c r="AE95" s="139">
        <v>1</v>
      </c>
      <c r="AF95" s="139">
        <v>0</v>
      </c>
      <c r="AG95" s="139">
        <v>0</v>
      </c>
      <c r="AH95" s="139">
        <v>1</v>
      </c>
      <c r="AI95" s="139">
        <v>0</v>
      </c>
      <c r="AJ95" s="139">
        <v>0</v>
      </c>
      <c r="AK95" s="139">
        <v>0</v>
      </c>
      <c r="AL95" s="139">
        <v>1</v>
      </c>
      <c r="AM95" s="139">
        <v>1</v>
      </c>
      <c r="AN95" s="139">
        <v>1</v>
      </c>
      <c r="AO95" s="139">
        <v>0</v>
      </c>
      <c r="AP95" s="139">
        <v>0</v>
      </c>
      <c r="AQ95" s="140">
        <v>0</v>
      </c>
      <c r="AR95" s="139">
        <v>0</v>
      </c>
      <c r="AS95" s="139">
        <v>0</v>
      </c>
      <c r="AT95" s="139">
        <v>1</v>
      </c>
      <c r="AU95" s="139">
        <v>1</v>
      </c>
      <c r="AV95" s="139">
        <v>1</v>
      </c>
      <c r="AW95" s="139">
        <v>0</v>
      </c>
      <c r="AX95" s="139">
        <v>0</v>
      </c>
      <c r="AY95" s="139">
        <v>0</v>
      </c>
      <c r="AZ95" s="139">
        <v>0</v>
      </c>
      <c r="BA95" s="139">
        <v>0</v>
      </c>
      <c r="BB95" s="139">
        <v>0</v>
      </c>
      <c r="BC95" s="139">
        <v>0</v>
      </c>
      <c r="BD95" s="139">
        <v>1</v>
      </c>
      <c r="BE95" s="139">
        <v>1</v>
      </c>
      <c r="BF95" s="139">
        <v>0</v>
      </c>
      <c r="BG95" s="139">
        <v>1</v>
      </c>
      <c r="BH95" s="139">
        <v>0</v>
      </c>
      <c r="BI95" s="139">
        <v>1</v>
      </c>
      <c r="BJ95" s="139">
        <v>1</v>
      </c>
      <c r="BK95" s="139">
        <v>1</v>
      </c>
      <c r="BL95" s="139">
        <v>0</v>
      </c>
      <c r="BM95" s="139">
        <v>1</v>
      </c>
      <c r="BN95" s="139">
        <v>0</v>
      </c>
      <c r="BO95" s="139">
        <v>0</v>
      </c>
      <c r="BP95" s="139">
        <v>1</v>
      </c>
      <c r="BQ95" s="139">
        <v>1</v>
      </c>
      <c r="BR95" s="139">
        <v>1</v>
      </c>
      <c r="BS95" s="139">
        <v>1</v>
      </c>
      <c r="BT95" s="139">
        <v>0</v>
      </c>
      <c r="BU95" s="139">
        <v>0</v>
      </c>
      <c r="BV95" s="139">
        <v>0</v>
      </c>
      <c r="BW95" s="139">
        <v>0</v>
      </c>
      <c r="BX95" s="139">
        <v>0</v>
      </c>
      <c r="BY95" s="139">
        <v>0</v>
      </c>
      <c r="BZ95" s="139">
        <v>1</v>
      </c>
      <c r="CA95" s="139">
        <v>0</v>
      </c>
      <c r="CB95" s="139">
        <v>0</v>
      </c>
      <c r="CC95" s="139">
        <v>0</v>
      </c>
      <c r="CD95" s="139">
        <v>0</v>
      </c>
      <c r="CE95" s="140">
        <v>0</v>
      </c>
      <c r="CF95" s="139">
        <v>1</v>
      </c>
      <c r="CG95" s="139">
        <v>0</v>
      </c>
      <c r="CH95" s="139">
        <v>0</v>
      </c>
      <c r="CI95" s="139">
        <v>0</v>
      </c>
      <c r="CJ95" s="139">
        <v>0</v>
      </c>
      <c r="CK95" s="139">
        <v>0</v>
      </c>
      <c r="CL95" s="139">
        <v>0</v>
      </c>
      <c r="CM95" s="139">
        <v>0</v>
      </c>
      <c r="CN95" s="139">
        <v>1</v>
      </c>
      <c r="CO95" s="139">
        <v>1</v>
      </c>
      <c r="CP95" s="139">
        <v>0</v>
      </c>
      <c r="CQ95" s="139">
        <v>0</v>
      </c>
      <c r="CR95" s="140">
        <v>0</v>
      </c>
      <c r="CS95" s="139">
        <v>0</v>
      </c>
      <c r="CT95" s="139">
        <v>0</v>
      </c>
      <c r="CU95" s="139">
        <v>0</v>
      </c>
      <c r="CV95" s="139">
        <v>0</v>
      </c>
      <c r="CW95" s="139">
        <v>0</v>
      </c>
      <c r="CX95" s="139">
        <v>0</v>
      </c>
      <c r="CY95" s="139">
        <v>0</v>
      </c>
      <c r="CZ95" s="139">
        <v>1</v>
      </c>
      <c r="DA95" s="139">
        <v>0</v>
      </c>
      <c r="DB95" s="139">
        <v>0</v>
      </c>
      <c r="DC95" s="139">
        <v>0</v>
      </c>
      <c r="DD95" s="139">
        <v>0</v>
      </c>
      <c r="DE95" s="139">
        <v>0</v>
      </c>
      <c r="DF95" s="139">
        <v>0</v>
      </c>
      <c r="DG95" s="139">
        <v>-1</v>
      </c>
      <c r="DH95" s="139">
        <v>0</v>
      </c>
      <c r="DI95" s="139">
        <v>0</v>
      </c>
      <c r="DJ95" s="139">
        <v>1</v>
      </c>
      <c r="DK95" s="139">
        <v>0</v>
      </c>
      <c r="DL95" s="139">
        <v>1</v>
      </c>
      <c r="DM95" s="139">
        <v>1</v>
      </c>
      <c r="DN95" s="139">
        <v>0</v>
      </c>
      <c r="DO95" s="139">
        <v>1</v>
      </c>
      <c r="DP95" s="139">
        <v>0</v>
      </c>
      <c r="DQ95" s="139">
        <v>0</v>
      </c>
      <c r="DR95" s="139">
        <v>1</v>
      </c>
      <c r="DS95" s="139">
        <v>0</v>
      </c>
      <c r="DT95" s="139">
        <v>0</v>
      </c>
      <c r="DU95" s="139">
        <v>0</v>
      </c>
      <c r="DV95" s="139">
        <v>0</v>
      </c>
      <c r="DW95" s="140">
        <v>0</v>
      </c>
      <c r="DX95" s="139">
        <v>0</v>
      </c>
      <c r="DY95" s="139">
        <v>0</v>
      </c>
      <c r="DZ95" s="139">
        <v>0</v>
      </c>
      <c r="EA95" s="139">
        <v>0</v>
      </c>
      <c r="EB95" s="139">
        <v>0</v>
      </c>
      <c r="EC95" s="139">
        <v>0</v>
      </c>
      <c r="ED95" s="139">
        <v>0</v>
      </c>
      <c r="EE95" s="139">
        <v>0</v>
      </c>
      <c r="EF95" s="139">
        <v>0</v>
      </c>
      <c r="EG95" s="139">
        <v>0</v>
      </c>
      <c r="EH95" s="139">
        <v>0</v>
      </c>
      <c r="EI95" s="139">
        <v>0</v>
      </c>
      <c r="EJ95" s="139">
        <v>1</v>
      </c>
      <c r="EK95" s="139">
        <v>0</v>
      </c>
      <c r="EL95" s="139">
        <v>0</v>
      </c>
      <c r="EM95" s="140">
        <v>0</v>
      </c>
      <c r="EN95" s="139">
        <v>6</v>
      </c>
      <c r="EO95" s="139">
        <v>11</v>
      </c>
      <c r="EP95" s="139">
        <v>2</v>
      </c>
      <c r="EQ95" s="139">
        <v>4</v>
      </c>
      <c r="ER95" s="139">
        <v>1</v>
      </c>
      <c r="ES95" s="140">
        <v>24</v>
      </c>
      <c r="ET95" s="139">
        <v>27.272727966308594</v>
      </c>
      <c r="EU95" s="139">
        <v>42.307693481445312</v>
      </c>
      <c r="EV95" s="139">
        <v>25</v>
      </c>
      <c r="EW95" s="139">
        <v>28.571428298950195</v>
      </c>
      <c r="EX95" s="139">
        <v>12.5</v>
      </c>
      <c r="EY95" s="140">
        <v>30.769229888916016</v>
      </c>
    </row>
    <row r="96" spans="1:155" x14ac:dyDescent="0.2">
      <c r="A96" s="137" t="s">
        <v>58</v>
      </c>
      <c r="B96" s="138" t="s">
        <v>153</v>
      </c>
      <c r="C96" s="139">
        <v>1</v>
      </c>
      <c r="D96" s="139">
        <v>0</v>
      </c>
      <c r="E96" s="139">
        <v>0</v>
      </c>
      <c r="F96" s="139">
        <v>1</v>
      </c>
      <c r="G96" s="139">
        <v>1</v>
      </c>
      <c r="H96" s="139">
        <v>1</v>
      </c>
      <c r="I96" s="139">
        <v>0</v>
      </c>
      <c r="J96" s="139">
        <v>0</v>
      </c>
      <c r="K96" s="139">
        <v>1</v>
      </c>
      <c r="L96" s="139">
        <v>0</v>
      </c>
      <c r="M96" s="139">
        <v>1</v>
      </c>
      <c r="N96" s="139">
        <v>1</v>
      </c>
      <c r="O96" s="139">
        <v>1</v>
      </c>
      <c r="P96" s="139">
        <v>0</v>
      </c>
      <c r="Q96" s="139">
        <v>1</v>
      </c>
      <c r="R96" s="139">
        <v>0</v>
      </c>
      <c r="S96" s="139">
        <v>0</v>
      </c>
      <c r="T96" s="139">
        <v>1</v>
      </c>
      <c r="U96" s="139">
        <v>1</v>
      </c>
      <c r="V96" s="139">
        <v>0</v>
      </c>
      <c r="W96" s="139">
        <v>0</v>
      </c>
      <c r="X96" s="139">
        <v>0</v>
      </c>
      <c r="Y96" s="139">
        <v>0</v>
      </c>
      <c r="Z96" s="139">
        <v>0</v>
      </c>
      <c r="AA96" s="139">
        <v>1</v>
      </c>
      <c r="AB96" s="139">
        <v>1</v>
      </c>
      <c r="AC96" s="139">
        <v>0</v>
      </c>
      <c r="AD96" s="139">
        <v>0</v>
      </c>
      <c r="AE96" s="139">
        <v>0</v>
      </c>
      <c r="AF96" s="139">
        <v>0</v>
      </c>
      <c r="AG96" s="139">
        <v>0</v>
      </c>
      <c r="AH96" s="139">
        <v>0</v>
      </c>
      <c r="AI96" s="139">
        <v>1</v>
      </c>
      <c r="AJ96" s="139">
        <v>1</v>
      </c>
      <c r="AK96" s="139">
        <v>1</v>
      </c>
      <c r="AL96" s="139">
        <v>1</v>
      </c>
      <c r="AM96" s="139">
        <v>0</v>
      </c>
      <c r="AN96" s="139">
        <v>0</v>
      </c>
      <c r="AO96" s="139">
        <v>0</v>
      </c>
      <c r="AP96" s="139">
        <v>1</v>
      </c>
      <c r="AQ96" s="140">
        <v>0</v>
      </c>
      <c r="AR96" s="139">
        <v>0</v>
      </c>
      <c r="AS96" s="139">
        <v>0</v>
      </c>
      <c r="AT96" s="139">
        <v>0</v>
      </c>
      <c r="AU96" s="139">
        <v>1</v>
      </c>
      <c r="AV96" s="139">
        <v>1</v>
      </c>
      <c r="AW96" s="139">
        <v>1</v>
      </c>
      <c r="AX96" s="139">
        <v>1</v>
      </c>
      <c r="AY96" s="139">
        <v>1</v>
      </c>
      <c r="AZ96" s="139">
        <v>1</v>
      </c>
      <c r="BA96" s="139">
        <v>0</v>
      </c>
      <c r="BB96" s="139">
        <v>0</v>
      </c>
      <c r="BC96" s="139">
        <v>1</v>
      </c>
      <c r="BD96" s="139">
        <v>1</v>
      </c>
      <c r="BE96" s="139">
        <v>1</v>
      </c>
      <c r="BF96" s="139">
        <v>1</v>
      </c>
      <c r="BG96" s="139">
        <v>1</v>
      </c>
      <c r="BH96" s="139">
        <v>0</v>
      </c>
      <c r="BI96" s="139">
        <v>1</v>
      </c>
      <c r="BJ96" s="139">
        <v>1</v>
      </c>
      <c r="BK96" s="139">
        <v>1</v>
      </c>
      <c r="BL96" s="139">
        <v>0</v>
      </c>
      <c r="BM96" s="139">
        <v>1</v>
      </c>
      <c r="BN96" s="139">
        <v>1</v>
      </c>
      <c r="BO96" s="139">
        <v>-1</v>
      </c>
      <c r="BP96" s="139">
        <v>1</v>
      </c>
      <c r="BQ96" s="139">
        <v>1</v>
      </c>
      <c r="BR96" s="139">
        <v>1</v>
      </c>
      <c r="BS96" s="139">
        <v>1</v>
      </c>
      <c r="BT96" s="139">
        <v>1</v>
      </c>
      <c r="BU96" s="139">
        <v>0</v>
      </c>
      <c r="BV96" s="139">
        <v>0</v>
      </c>
      <c r="BW96" s="139">
        <v>1</v>
      </c>
      <c r="BX96" s="139">
        <v>1</v>
      </c>
      <c r="BY96" s="139">
        <v>1</v>
      </c>
      <c r="BZ96" s="139">
        <v>1</v>
      </c>
      <c r="CA96" s="139">
        <v>0</v>
      </c>
      <c r="CB96" s="139">
        <v>1</v>
      </c>
      <c r="CC96" s="139">
        <v>1</v>
      </c>
      <c r="CD96" s="139">
        <v>1</v>
      </c>
      <c r="CE96" s="140">
        <v>-1</v>
      </c>
      <c r="CF96" s="139">
        <v>1</v>
      </c>
      <c r="CG96" s="139">
        <v>0</v>
      </c>
      <c r="CH96" s="139">
        <v>1</v>
      </c>
      <c r="CI96" s="139">
        <v>1</v>
      </c>
      <c r="CJ96" s="139">
        <v>1</v>
      </c>
      <c r="CK96" s="139">
        <v>0</v>
      </c>
      <c r="CL96" s="139">
        <v>0</v>
      </c>
      <c r="CM96" s="139">
        <v>0</v>
      </c>
      <c r="CN96" s="139">
        <v>1</v>
      </c>
      <c r="CO96" s="139">
        <v>1</v>
      </c>
      <c r="CP96" s="139">
        <v>1</v>
      </c>
      <c r="CQ96" s="139">
        <v>0</v>
      </c>
      <c r="CR96" s="140">
        <v>1</v>
      </c>
      <c r="CS96" s="139">
        <v>1</v>
      </c>
      <c r="CT96" s="139">
        <v>0</v>
      </c>
      <c r="CU96" s="139">
        <v>1</v>
      </c>
      <c r="CV96" s="139">
        <v>0</v>
      </c>
      <c r="CW96" s="139">
        <v>1</v>
      </c>
      <c r="CX96" s="139">
        <v>0</v>
      </c>
      <c r="CY96" s="139">
        <v>0</v>
      </c>
      <c r="CZ96" s="139">
        <v>1</v>
      </c>
      <c r="DA96" s="139">
        <v>-1</v>
      </c>
      <c r="DB96" s="139">
        <v>0</v>
      </c>
      <c r="DC96" s="139">
        <v>0</v>
      </c>
      <c r="DD96" s="139">
        <v>0</v>
      </c>
      <c r="DE96" s="139">
        <v>1</v>
      </c>
      <c r="DF96" s="139">
        <v>0</v>
      </c>
      <c r="DG96" s="139">
        <v>-1</v>
      </c>
      <c r="DH96" s="139">
        <v>1</v>
      </c>
      <c r="DI96" s="139">
        <v>0</v>
      </c>
      <c r="DJ96" s="139">
        <v>1</v>
      </c>
      <c r="DK96" s="139">
        <v>0</v>
      </c>
      <c r="DL96" s="139">
        <v>1</v>
      </c>
      <c r="DM96" s="139">
        <v>0</v>
      </c>
      <c r="DN96" s="139">
        <v>0</v>
      </c>
      <c r="DO96" s="139">
        <v>1</v>
      </c>
      <c r="DP96" s="139">
        <v>1</v>
      </c>
      <c r="DQ96" s="139">
        <v>0</v>
      </c>
      <c r="DR96" s="139">
        <v>1</v>
      </c>
      <c r="DS96" s="139">
        <v>0</v>
      </c>
      <c r="DT96" s="139">
        <v>1</v>
      </c>
      <c r="DU96" s="139">
        <v>1</v>
      </c>
      <c r="DV96" s="139">
        <v>0</v>
      </c>
      <c r="DW96" s="140">
        <v>0</v>
      </c>
      <c r="DX96" s="139">
        <v>0</v>
      </c>
      <c r="DY96" s="139">
        <v>1</v>
      </c>
      <c r="DZ96" s="139">
        <v>0</v>
      </c>
      <c r="EA96" s="139">
        <v>0</v>
      </c>
      <c r="EB96" s="139">
        <v>0</v>
      </c>
      <c r="EC96" s="139">
        <v>1</v>
      </c>
      <c r="ED96" s="139">
        <v>1</v>
      </c>
      <c r="EE96" s="139">
        <v>0</v>
      </c>
      <c r="EF96" s="139">
        <v>0</v>
      </c>
      <c r="EG96" s="139">
        <v>0</v>
      </c>
      <c r="EH96" s="139">
        <v>0</v>
      </c>
      <c r="EI96" s="139">
        <v>0</v>
      </c>
      <c r="EJ96" s="139">
        <v>0</v>
      </c>
      <c r="EK96" s="139">
        <v>0</v>
      </c>
      <c r="EL96" s="139">
        <v>0</v>
      </c>
      <c r="EM96" s="140">
        <v>0</v>
      </c>
      <c r="EN96" s="139">
        <v>13</v>
      </c>
      <c r="EO96" s="139">
        <v>17</v>
      </c>
      <c r="EP96" s="139">
        <v>4</v>
      </c>
      <c r="EQ96" s="139">
        <v>9</v>
      </c>
      <c r="ER96" s="139">
        <v>2</v>
      </c>
      <c r="ES96" s="140">
        <v>45</v>
      </c>
      <c r="ET96" s="139">
        <v>59.090908050537109</v>
      </c>
      <c r="EU96" s="139">
        <v>65.384613037109375</v>
      </c>
      <c r="EV96" s="139">
        <v>50</v>
      </c>
      <c r="EW96" s="139">
        <v>64.285713195800781</v>
      </c>
      <c r="EX96" s="139">
        <v>25</v>
      </c>
      <c r="EY96" s="140">
        <v>57.692306518554688</v>
      </c>
    </row>
    <row r="97" spans="1:155" x14ac:dyDescent="0.2">
      <c r="A97" s="137" t="s">
        <v>58</v>
      </c>
      <c r="B97" s="138" t="s">
        <v>154</v>
      </c>
      <c r="C97" s="139">
        <v>1</v>
      </c>
      <c r="D97" s="139">
        <v>0</v>
      </c>
      <c r="E97" s="139">
        <v>0</v>
      </c>
      <c r="F97" s="139">
        <v>1</v>
      </c>
      <c r="G97" s="139">
        <v>1</v>
      </c>
      <c r="H97" s="139">
        <v>0</v>
      </c>
      <c r="I97" s="139">
        <v>0</v>
      </c>
      <c r="J97" s="139">
        <v>0</v>
      </c>
      <c r="K97" s="139">
        <v>1</v>
      </c>
      <c r="L97" s="139">
        <v>0</v>
      </c>
      <c r="M97" s="139">
        <v>1</v>
      </c>
      <c r="N97" s="139">
        <v>1</v>
      </c>
      <c r="O97" s="139">
        <v>1</v>
      </c>
      <c r="P97" s="139">
        <v>0</v>
      </c>
      <c r="Q97" s="139">
        <v>1</v>
      </c>
      <c r="R97" s="139">
        <v>0</v>
      </c>
      <c r="S97" s="139">
        <v>1</v>
      </c>
      <c r="T97" s="139">
        <v>1</v>
      </c>
      <c r="U97" s="139">
        <v>0</v>
      </c>
      <c r="V97" s="139">
        <v>0</v>
      </c>
      <c r="W97" s="139">
        <v>0</v>
      </c>
      <c r="X97" s="139">
        <v>0</v>
      </c>
      <c r="Y97" s="139">
        <v>0</v>
      </c>
      <c r="Z97" s="139">
        <v>0</v>
      </c>
      <c r="AA97" s="139">
        <v>0</v>
      </c>
      <c r="AB97" s="139">
        <v>1</v>
      </c>
      <c r="AC97" s="139">
        <v>1</v>
      </c>
      <c r="AD97" s="139">
        <v>1</v>
      </c>
      <c r="AE97" s="139">
        <v>0</v>
      </c>
      <c r="AF97" s="139">
        <v>0</v>
      </c>
      <c r="AG97" s="139">
        <v>0</v>
      </c>
      <c r="AH97" s="139">
        <v>1</v>
      </c>
      <c r="AI97" s="139">
        <v>1</v>
      </c>
      <c r="AJ97" s="139">
        <v>1</v>
      </c>
      <c r="AK97" s="139">
        <v>0</v>
      </c>
      <c r="AL97" s="139">
        <v>0</v>
      </c>
      <c r="AM97" s="139">
        <v>0</v>
      </c>
      <c r="AN97" s="139">
        <v>0</v>
      </c>
      <c r="AO97" s="139">
        <v>0</v>
      </c>
      <c r="AP97" s="139">
        <v>1</v>
      </c>
      <c r="AQ97" s="140">
        <v>0</v>
      </c>
      <c r="AR97" s="139">
        <v>0</v>
      </c>
      <c r="AS97" s="139">
        <v>1</v>
      </c>
      <c r="AT97" s="139">
        <v>0</v>
      </c>
      <c r="AU97" s="139">
        <v>1</v>
      </c>
      <c r="AV97" s="139">
        <v>1</v>
      </c>
      <c r="AW97" s="139">
        <v>1</v>
      </c>
      <c r="AX97" s="139">
        <v>1</v>
      </c>
      <c r="AY97" s="139">
        <v>1</v>
      </c>
      <c r="AZ97" s="139">
        <v>0</v>
      </c>
      <c r="BA97" s="139">
        <v>0</v>
      </c>
      <c r="BB97" s="139">
        <v>1</v>
      </c>
      <c r="BC97" s="139">
        <v>1</v>
      </c>
      <c r="BD97" s="139">
        <v>1</v>
      </c>
      <c r="BE97" s="139">
        <v>1</v>
      </c>
      <c r="BF97" s="139">
        <v>0</v>
      </c>
      <c r="BG97" s="139">
        <v>0</v>
      </c>
      <c r="BH97" s="139">
        <v>0</v>
      </c>
      <c r="BI97" s="139">
        <v>1</v>
      </c>
      <c r="BJ97" s="139">
        <v>1</v>
      </c>
      <c r="BK97" s="139">
        <v>1</v>
      </c>
      <c r="BL97" s="139">
        <v>0</v>
      </c>
      <c r="BM97" s="139">
        <v>0</v>
      </c>
      <c r="BN97" s="139">
        <v>1</v>
      </c>
      <c r="BO97" s="139">
        <v>0</v>
      </c>
      <c r="BP97" s="139">
        <v>1</v>
      </c>
      <c r="BQ97" s="139">
        <v>1</v>
      </c>
      <c r="BR97" s="139">
        <v>1</v>
      </c>
      <c r="BS97" s="139">
        <v>1</v>
      </c>
      <c r="BT97" s="139">
        <v>0</v>
      </c>
      <c r="BU97" s="139">
        <v>0</v>
      </c>
      <c r="BV97" s="139">
        <v>0</v>
      </c>
      <c r="BW97" s="139">
        <v>0</v>
      </c>
      <c r="BX97" s="139">
        <v>1</v>
      </c>
      <c r="BY97" s="139">
        <v>1</v>
      </c>
      <c r="BZ97" s="139">
        <v>1</v>
      </c>
      <c r="CA97" s="139">
        <v>0</v>
      </c>
      <c r="CB97" s="139">
        <v>1</v>
      </c>
      <c r="CC97" s="139">
        <v>1</v>
      </c>
      <c r="CD97" s="139">
        <v>1</v>
      </c>
      <c r="CE97" s="140">
        <v>-1</v>
      </c>
      <c r="CF97" s="139">
        <v>1</v>
      </c>
      <c r="CG97" s="139">
        <v>0</v>
      </c>
      <c r="CH97" s="139">
        <v>1</v>
      </c>
      <c r="CI97" s="139">
        <v>1</v>
      </c>
      <c r="CJ97" s="139">
        <v>1</v>
      </c>
      <c r="CK97" s="139">
        <v>0</v>
      </c>
      <c r="CL97" s="139">
        <v>1</v>
      </c>
      <c r="CM97" s="139">
        <v>0</v>
      </c>
      <c r="CN97" s="139">
        <v>1</v>
      </c>
      <c r="CO97" s="139">
        <v>1</v>
      </c>
      <c r="CP97" s="139">
        <v>0</v>
      </c>
      <c r="CQ97" s="139">
        <v>0</v>
      </c>
      <c r="CR97" s="140">
        <v>1</v>
      </c>
      <c r="CS97" s="139">
        <v>0</v>
      </c>
      <c r="CT97" s="139">
        <v>0</v>
      </c>
      <c r="CU97" s="139">
        <v>1</v>
      </c>
      <c r="CV97" s="139">
        <v>0</v>
      </c>
      <c r="CW97" s="139">
        <v>1</v>
      </c>
      <c r="CX97" s="139">
        <v>0</v>
      </c>
      <c r="CY97" s="139">
        <v>0</v>
      </c>
      <c r="CZ97" s="139">
        <v>1</v>
      </c>
      <c r="DA97" s="139">
        <v>0</v>
      </c>
      <c r="DB97" s="139">
        <v>0</v>
      </c>
      <c r="DC97" s="139">
        <v>0</v>
      </c>
      <c r="DD97" s="139">
        <v>0</v>
      </c>
      <c r="DE97" s="139">
        <v>0</v>
      </c>
      <c r="DF97" s="139">
        <v>0</v>
      </c>
      <c r="DG97" s="139">
        <v>0</v>
      </c>
      <c r="DH97" s="139">
        <v>1</v>
      </c>
      <c r="DI97" s="139">
        <v>1</v>
      </c>
      <c r="DJ97" s="139">
        <v>1</v>
      </c>
      <c r="DK97" s="139">
        <v>0</v>
      </c>
      <c r="DL97" s="139">
        <v>1</v>
      </c>
      <c r="DM97" s="139">
        <v>1</v>
      </c>
      <c r="DN97" s="139">
        <v>0</v>
      </c>
      <c r="DO97" s="139">
        <v>1</v>
      </c>
      <c r="DP97" s="139">
        <v>1</v>
      </c>
      <c r="DQ97" s="139">
        <v>0</v>
      </c>
      <c r="DR97" s="139">
        <v>1</v>
      </c>
      <c r="DS97" s="139">
        <v>0</v>
      </c>
      <c r="DT97" s="139">
        <v>1</v>
      </c>
      <c r="DU97" s="139">
        <v>0</v>
      </c>
      <c r="DV97" s="139">
        <v>0</v>
      </c>
      <c r="DW97" s="140">
        <v>0</v>
      </c>
      <c r="DX97" s="139">
        <v>0</v>
      </c>
      <c r="DY97" s="139">
        <v>1</v>
      </c>
      <c r="DZ97" s="139">
        <v>0</v>
      </c>
      <c r="EA97" s="139">
        <v>0</v>
      </c>
      <c r="EB97" s="139">
        <v>0</v>
      </c>
      <c r="EC97" s="139">
        <v>1</v>
      </c>
      <c r="ED97" s="139">
        <v>1</v>
      </c>
      <c r="EE97" s="139">
        <v>0</v>
      </c>
      <c r="EF97" s="139">
        <v>0</v>
      </c>
      <c r="EG97" s="139">
        <v>0</v>
      </c>
      <c r="EH97" s="139">
        <v>0</v>
      </c>
      <c r="EI97" s="139">
        <v>0</v>
      </c>
      <c r="EJ97" s="139">
        <v>0</v>
      </c>
      <c r="EK97" s="139">
        <v>0</v>
      </c>
      <c r="EL97" s="139">
        <v>0</v>
      </c>
      <c r="EM97" s="140">
        <v>0</v>
      </c>
      <c r="EN97" s="139">
        <v>11</v>
      </c>
      <c r="EO97" s="139">
        <v>16</v>
      </c>
      <c r="EP97" s="139">
        <v>4</v>
      </c>
      <c r="EQ97" s="139">
        <v>7</v>
      </c>
      <c r="ER97" s="139">
        <v>2</v>
      </c>
      <c r="ES97" s="140">
        <v>40</v>
      </c>
      <c r="ET97" s="139">
        <v>50</v>
      </c>
      <c r="EU97" s="139">
        <v>61.538459777832031</v>
      </c>
      <c r="EV97" s="139">
        <v>50</v>
      </c>
      <c r="EW97" s="139">
        <v>50</v>
      </c>
      <c r="EX97" s="139">
        <v>25</v>
      </c>
      <c r="EY97" s="140">
        <v>51.282051086425781</v>
      </c>
    </row>
    <row r="98" spans="1:155" x14ac:dyDescent="0.2">
      <c r="A98" s="137" t="s">
        <v>60</v>
      </c>
      <c r="B98" s="138" t="s">
        <v>155</v>
      </c>
      <c r="C98" s="139">
        <v>0</v>
      </c>
      <c r="D98" s="139">
        <v>0</v>
      </c>
      <c r="E98" s="139">
        <v>0</v>
      </c>
      <c r="F98" s="139">
        <v>1</v>
      </c>
      <c r="G98" s="139">
        <v>1</v>
      </c>
      <c r="H98" s="139">
        <v>0</v>
      </c>
      <c r="I98" s="139">
        <v>0</v>
      </c>
      <c r="J98" s="139">
        <v>0</v>
      </c>
      <c r="K98" s="139">
        <v>1</v>
      </c>
      <c r="L98" s="139">
        <v>1</v>
      </c>
      <c r="M98" s="139">
        <v>1</v>
      </c>
      <c r="N98" s="139">
        <v>1</v>
      </c>
      <c r="O98" s="139">
        <v>0</v>
      </c>
      <c r="P98" s="139">
        <v>0</v>
      </c>
      <c r="Q98" s="139">
        <v>1</v>
      </c>
      <c r="R98" s="139">
        <v>0</v>
      </c>
      <c r="S98" s="139">
        <v>0</v>
      </c>
      <c r="T98" s="139">
        <v>1</v>
      </c>
      <c r="U98" s="139">
        <v>1</v>
      </c>
      <c r="V98" s="139">
        <v>0</v>
      </c>
      <c r="W98" s="139">
        <v>0</v>
      </c>
      <c r="X98" s="139">
        <v>0</v>
      </c>
      <c r="Y98" s="139">
        <v>1</v>
      </c>
      <c r="Z98" s="139">
        <v>0</v>
      </c>
      <c r="AA98" s="139">
        <v>0</v>
      </c>
      <c r="AB98" s="139">
        <v>0</v>
      </c>
      <c r="AC98" s="139">
        <v>1</v>
      </c>
      <c r="AD98" s="139">
        <v>0</v>
      </c>
      <c r="AE98" s="139">
        <v>1</v>
      </c>
      <c r="AF98" s="139">
        <v>0</v>
      </c>
      <c r="AG98" s="139">
        <v>0</v>
      </c>
      <c r="AH98" s="139">
        <v>1</v>
      </c>
      <c r="AI98" s="139">
        <v>0</v>
      </c>
      <c r="AJ98" s="139">
        <v>1</v>
      </c>
      <c r="AK98" s="139">
        <v>0</v>
      </c>
      <c r="AL98" s="139">
        <v>0</v>
      </c>
      <c r="AM98" s="139">
        <v>0</v>
      </c>
      <c r="AN98" s="139">
        <v>0</v>
      </c>
      <c r="AO98" s="139">
        <v>0</v>
      </c>
      <c r="AP98" s="139">
        <v>0</v>
      </c>
      <c r="AQ98" s="140">
        <v>0</v>
      </c>
      <c r="AR98" s="139">
        <v>1</v>
      </c>
      <c r="AS98" s="139">
        <v>1</v>
      </c>
      <c r="AT98" s="139">
        <v>1</v>
      </c>
      <c r="AU98" s="139">
        <v>1</v>
      </c>
      <c r="AV98" s="139">
        <v>1</v>
      </c>
      <c r="AW98" s="139">
        <v>1</v>
      </c>
      <c r="AX98" s="139">
        <v>1</v>
      </c>
      <c r="AY98" s="139">
        <v>1</v>
      </c>
      <c r="AZ98" s="139">
        <v>1</v>
      </c>
      <c r="BA98" s="139">
        <v>0</v>
      </c>
      <c r="BB98" s="139">
        <v>1</v>
      </c>
      <c r="BC98" s="139">
        <v>1</v>
      </c>
      <c r="BD98" s="139">
        <v>1</v>
      </c>
      <c r="BE98" s="139">
        <v>1</v>
      </c>
      <c r="BF98" s="139">
        <v>0</v>
      </c>
      <c r="BG98" s="139">
        <v>0</v>
      </c>
      <c r="BH98" s="139">
        <v>1</v>
      </c>
      <c r="BI98" s="139">
        <v>1</v>
      </c>
      <c r="BJ98" s="139">
        <v>1</v>
      </c>
      <c r="BK98" s="139">
        <v>0</v>
      </c>
      <c r="BL98" s="139">
        <v>1</v>
      </c>
      <c r="BM98" s="139">
        <v>0</v>
      </c>
      <c r="BN98" s="139">
        <v>1</v>
      </c>
      <c r="BO98" s="139">
        <v>-1</v>
      </c>
      <c r="BP98" s="139">
        <v>0</v>
      </c>
      <c r="BQ98" s="139">
        <v>0</v>
      </c>
      <c r="BR98" s="139">
        <v>1</v>
      </c>
      <c r="BS98" s="139">
        <v>1</v>
      </c>
      <c r="BT98" s="139">
        <v>1</v>
      </c>
      <c r="BU98" s="139">
        <v>0</v>
      </c>
      <c r="BV98" s="139">
        <v>0</v>
      </c>
      <c r="BW98" s="139">
        <v>0</v>
      </c>
      <c r="BX98" s="139">
        <v>0</v>
      </c>
      <c r="BY98" s="139">
        <v>0</v>
      </c>
      <c r="BZ98" s="139">
        <v>1</v>
      </c>
      <c r="CA98" s="139">
        <v>0</v>
      </c>
      <c r="CB98" s="139">
        <v>1</v>
      </c>
      <c r="CC98" s="139">
        <v>0</v>
      </c>
      <c r="CD98" s="139">
        <v>1</v>
      </c>
      <c r="CE98" s="140">
        <v>-1</v>
      </c>
      <c r="CF98" s="139">
        <v>1</v>
      </c>
      <c r="CG98" s="139">
        <v>0</v>
      </c>
      <c r="CH98" s="139">
        <v>0</v>
      </c>
      <c r="CI98" s="139">
        <v>0</v>
      </c>
      <c r="CJ98" s="139">
        <v>1</v>
      </c>
      <c r="CK98" s="139">
        <v>0</v>
      </c>
      <c r="CL98" s="139">
        <v>0</v>
      </c>
      <c r="CM98" s="139">
        <v>0</v>
      </c>
      <c r="CN98" s="139">
        <v>1</v>
      </c>
      <c r="CO98" s="139">
        <v>0</v>
      </c>
      <c r="CP98" s="139">
        <v>0</v>
      </c>
      <c r="CQ98" s="139">
        <v>0</v>
      </c>
      <c r="CR98" s="140">
        <v>0</v>
      </c>
      <c r="CS98" s="139">
        <v>0</v>
      </c>
      <c r="CT98" s="139">
        <v>0</v>
      </c>
      <c r="CU98" s="139">
        <v>1</v>
      </c>
      <c r="CV98" s="139">
        <v>0</v>
      </c>
      <c r="CW98" s="139">
        <v>0</v>
      </c>
      <c r="CX98" s="139">
        <v>0</v>
      </c>
      <c r="CY98" s="139">
        <v>1</v>
      </c>
      <c r="CZ98" s="139">
        <v>1</v>
      </c>
      <c r="DA98" s="139">
        <v>-1</v>
      </c>
      <c r="DB98" s="139">
        <v>0</v>
      </c>
      <c r="DC98" s="139">
        <v>0</v>
      </c>
      <c r="DD98" s="139">
        <v>1</v>
      </c>
      <c r="DE98" s="139">
        <v>0</v>
      </c>
      <c r="DF98" s="139">
        <v>0</v>
      </c>
      <c r="DG98" s="139">
        <v>0</v>
      </c>
      <c r="DH98" s="139">
        <v>0</v>
      </c>
      <c r="DI98" s="139">
        <v>0</v>
      </c>
      <c r="DJ98" s="139">
        <v>1</v>
      </c>
      <c r="DK98" s="139">
        <v>0</v>
      </c>
      <c r="DL98" s="139">
        <v>0</v>
      </c>
      <c r="DM98" s="139">
        <v>0</v>
      </c>
      <c r="DN98" s="139">
        <v>0</v>
      </c>
      <c r="DO98" s="139">
        <v>1</v>
      </c>
      <c r="DP98" s="139">
        <v>0</v>
      </c>
      <c r="DQ98" s="139">
        <v>0</v>
      </c>
      <c r="DR98" s="139">
        <v>1</v>
      </c>
      <c r="DS98" s="139">
        <v>-1</v>
      </c>
      <c r="DT98" s="139">
        <v>0</v>
      </c>
      <c r="DU98" s="139">
        <v>1</v>
      </c>
      <c r="DV98" s="139">
        <v>0</v>
      </c>
      <c r="DW98" s="140">
        <v>0</v>
      </c>
      <c r="DX98" s="139">
        <v>0</v>
      </c>
      <c r="DY98" s="139">
        <v>0</v>
      </c>
      <c r="DZ98" s="139">
        <v>0</v>
      </c>
      <c r="EA98" s="139">
        <v>0</v>
      </c>
      <c r="EB98" s="139">
        <v>0</v>
      </c>
      <c r="EC98" s="139">
        <v>0</v>
      </c>
      <c r="ED98" s="139">
        <v>0</v>
      </c>
      <c r="EE98" s="139">
        <v>0</v>
      </c>
      <c r="EF98" s="139">
        <v>0</v>
      </c>
      <c r="EG98" s="139">
        <v>0</v>
      </c>
      <c r="EH98" s="139">
        <v>0</v>
      </c>
      <c r="EI98" s="139">
        <v>0</v>
      </c>
      <c r="EJ98" s="139">
        <v>0</v>
      </c>
      <c r="EK98" s="139">
        <v>0</v>
      </c>
      <c r="EL98" s="139">
        <v>0</v>
      </c>
      <c r="EM98" s="140">
        <v>0</v>
      </c>
      <c r="EN98" s="139">
        <v>9</v>
      </c>
      <c r="EO98" s="139">
        <v>17</v>
      </c>
      <c r="EP98" s="139">
        <v>2</v>
      </c>
      <c r="EQ98" s="139">
        <v>5</v>
      </c>
      <c r="ER98" s="139">
        <v>0</v>
      </c>
      <c r="ES98" s="140">
        <v>33</v>
      </c>
      <c r="ET98" s="139">
        <v>40.909091949462891</v>
      </c>
      <c r="EU98" s="139">
        <v>65.384613037109375</v>
      </c>
      <c r="EV98" s="139">
        <v>25</v>
      </c>
      <c r="EW98" s="139">
        <v>35.714286804199219</v>
      </c>
      <c r="EX98" s="139">
        <v>0</v>
      </c>
      <c r="EY98" s="140">
        <v>42.307693481445312</v>
      </c>
    </row>
    <row r="99" spans="1:155" x14ac:dyDescent="0.2">
      <c r="A99" s="137" t="s">
        <v>60</v>
      </c>
      <c r="B99" s="138" t="s">
        <v>156</v>
      </c>
      <c r="C99" s="139">
        <v>0</v>
      </c>
      <c r="D99" s="139">
        <v>0</v>
      </c>
      <c r="E99" s="139">
        <v>0</v>
      </c>
      <c r="F99" s="139">
        <v>1</v>
      </c>
      <c r="G99" s="139">
        <v>0</v>
      </c>
      <c r="H99" s="139">
        <v>0</v>
      </c>
      <c r="I99" s="139">
        <v>0</v>
      </c>
      <c r="J99" s="139">
        <v>0</v>
      </c>
      <c r="K99" s="139">
        <v>1</v>
      </c>
      <c r="L99" s="139">
        <v>1</v>
      </c>
      <c r="M99" s="139">
        <v>1</v>
      </c>
      <c r="N99" s="139">
        <v>1</v>
      </c>
      <c r="O99" s="139">
        <v>1</v>
      </c>
      <c r="P99" s="139">
        <v>0</v>
      </c>
      <c r="Q99" s="139">
        <v>1</v>
      </c>
      <c r="R99" s="139">
        <v>0</v>
      </c>
      <c r="S99" s="139">
        <v>0</v>
      </c>
      <c r="T99" s="139">
        <v>1</v>
      </c>
      <c r="U99" s="139">
        <v>1</v>
      </c>
      <c r="V99" s="139">
        <v>-1</v>
      </c>
      <c r="W99" s="139">
        <v>0</v>
      </c>
      <c r="X99" s="139">
        <v>0</v>
      </c>
      <c r="Y99" s="139">
        <v>0</v>
      </c>
      <c r="Z99" s="139">
        <v>1</v>
      </c>
      <c r="AA99" s="139">
        <v>1</v>
      </c>
      <c r="AB99" s="139">
        <v>1</v>
      </c>
      <c r="AC99" s="139">
        <v>0</v>
      </c>
      <c r="AD99" s="139">
        <v>0</v>
      </c>
      <c r="AE99" s="139">
        <v>0</v>
      </c>
      <c r="AF99" s="139">
        <v>0</v>
      </c>
      <c r="AG99" s="139">
        <v>-1</v>
      </c>
      <c r="AH99" s="139">
        <v>1</v>
      </c>
      <c r="AI99" s="139">
        <v>0</v>
      </c>
      <c r="AJ99" s="139">
        <v>0</v>
      </c>
      <c r="AK99" s="139">
        <v>0</v>
      </c>
      <c r="AL99" s="139">
        <v>1</v>
      </c>
      <c r="AM99" s="139">
        <v>0</v>
      </c>
      <c r="AN99" s="139">
        <v>0</v>
      </c>
      <c r="AO99" s="139">
        <v>0</v>
      </c>
      <c r="AP99" s="139">
        <v>1</v>
      </c>
      <c r="AQ99" s="140">
        <v>1</v>
      </c>
      <c r="AR99" s="139">
        <v>1</v>
      </c>
      <c r="AS99" s="139">
        <v>1</v>
      </c>
      <c r="AT99" s="139">
        <v>1</v>
      </c>
      <c r="AU99" s="139">
        <v>1</v>
      </c>
      <c r="AV99" s="139">
        <v>1</v>
      </c>
      <c r="AW99" s="139">
        <v>1</v>
      </c>
      <c r="AX99" s="139">
        <v>1</v>
      </c>
      <c r="AY99" s="139">
        <v>1</v>
      </c>
      <c r="AZ99" s="139">
        <v>1</v>
      </c>
      <c r="BA99" s="139">
        <v>0</v>
      </c>
      <c r="BB99" s="139">
        <v>0</v>
      </c>
      <c r="BC99" s="139">
        <v>1</v>
      </c>
      <c r="BD99" s="139">
        <v>1</v>
      </c>
      <c r="BE99" s="139">
        <v>1</v>
      </c>
      <c r="BF99" s="139">
        <v>0</v>
      </c>
      <c r="BG99" s="139">
        <v>0</v>
      </c>
      <c r="BH99" s="139">
        <v>0</v>
      </c>
      <c r="BI99" s="139">
        <v>1</v>
      </c>
      <c r="BJ99" s="139">
        <v>1</v>
      </c>
      <c r="BK99" s="139">
        <v>0</v>
      </c>
      <c r="BL99" s="139">
        <v>0</v>
      </c>
      <c r="BM99" s="139">
        <v>0</v>
      </c>
      <c r="BN99" s="139">
        <v>1</v>
      </c>
      <c r="BO99" s="139">
        <v>0</v>
      </c>
      <c r="BP99" s="139">
        <v>0</v>
      </c>
      <c r="BQ99" s="139">
        <v>0</v>
      </c>
      <c r="BR99" s="139">
        <v>1</v>
      </c>
      <c r="BS99" s="139">
        <v>1</v>
      </c>
      <c r="BT99" s="139">
        <v>0</v>
      </c>
      <c r="BU99" s="139">
        <v>0</v>
      </c>
      <c r="BV99" s="139">
        <v>0</v>
      </c>
      <c r="BW99" s="139">
        <v>0</v>
      </c>
      <c r="BX99" s="139">
        <v>0</v>
      </c>
      <c r="BY99" s="139">
        <v>0</v>
      </c>
      <c r="BZ99" s="139">
        <v>0</v>
      </c>
      <c r="CA99" s="139">
        <v>0</v>
      </c>
      <c r="CB99" s="139">
        <v>1</v>
      </c>
      <c r="CC99" s="139">
        <v>1</v>
      </c>
      <c r="CD99" s="139">
        <v>0</v>
      </c>
      <c r="CE99" s="140">
        <v>-1</v>
      </c>
      <c r="CF99" s="139">
        <v>1</v>
      </c>
      <c r="CG99" s="139">
        <v>0</v>
      </c>
      <c r="CH99" s="139">
        <v>1</v>
      </c>
      <c r="CI99" s="139">
        <v>0</v>
      </c>
      <c r="CJ99" s="139">
        <v>1</v>
      </c>
      <c r="CK99" s="139">
        <v>0</v>
      </c>
      <c r="CL99" s="139">
        <v>0</v>
      </c>
      <c r="CM99" s="139">
        <v>0</v>
      </c>
      <c r="CN99" s="139">
        <v>1</v>
      </c>
      <c r="CO99" s="139">
        <v>1</v>
      </c>
      <c r="CP99" s="139">
        <v>1</v>
      </c>
      <c r="CQ99" s="139">
        <v>0</v>
      </c>
      <c r="CR99" s="140">
        <v>0</v>
      </c>
      <c r="CS99" s="139">
        <v>0</v>
      </c>
      <c r="CT99" s="139">
        <v>0</v>
      </c>
      <c r="CU99" s="139">
        <v>1</v>
      </c>
      <c r="CV99" s="139">
        <v>0</v>
      </c>
      <c r="CW99" s="139">
        <v>1</v>
      </c>
      <c r="CX99" s="139">
        <v>0</v>
      </c>
      <c r="CY99" s="139">
        <v>1</v>
      </c>
      <c r="CZ99" s="139">
        <v>1</v>
      </c>
      <c r="DA99" s="139">
        <v>-1</v>
      </c>
      <c r="DB99" s="139">
        <v>0</v>
      </c>
      <c r="DC99" s="139">
        <v>0</v>
      </c>
      <c r="DD99" s="139">
        <v>0</v>
      </c>
      <c r="DE99" s="139">
        <v>0</v>
      </c>
      <c r="DF99" s="139">
        <v>0</v>
      </c>
      <c r="DG99" s="139">
        <v>0</v>
      </c>
      <c r="DH99" s="139">
        <v>0</v>
      </c>
      <c r="DI99" s="139">
        <v>0</v>
      </c>
      <c r="DJ99" s="139">
        <v>1</v>
      </c>
      <c r="DK99" s="139">
        <v>0</v>
      </c>
      <c r="DL99" s="139">
        <v>0</v>
      </c>
      <c r="DM99" s="139">
        <v>0</v>
      </c>
      <c r="DN99" s="139">
        <v>1</v>
      </c>
      <c r="DO99" s="139">
        <v>1</v>
      </c>
      <c r="DP99" s="139">
        <v>0</v>
      </c>
      <c r="DQ99" s="139">
        <v>-1</v>
      </c>
      <c r="DR99" s="139">
        <v>1</v>
      </c>
      <c r="DS99" s="139">
        <v>-1</v>
      </c>
      <c r="DT99" s="139">
        <v>0</v>
      </c>
      <c r="DU99" s="139">
        <v>0</v>
      </c>
      <c r="DV99" s="139">
        <v>-1</v>
      </c>
      <c r="DW99" s="140">
        <v>0</v>
      </c>
      <c r="DX99" s="139">
        <v>0</v>
      </c>
      <c r="DY99" s="139">
        <v>0</v>
      </c>
      <c r="DZ99" s="139">
        <v>0</v>
      </c>
      <c r="EA99" s="139">
        <v>0</v>
      </c>
      <c r="EB99" s="139">
        <v>0</v>
      </c>
      <c r="EC99" s="139">
        <v>0</v>
      </c>
      <c r="ED99" s="139">
        <v>0</v>
      </c>
      <c r="EE99" s="139">
        <v>0</v>
      </c>
      <c r="EF99" s="139">
        <v>0</v>
      </c>
      <c r="EG99" s="139">
        <v>0</v>
      </c>
      <c r="EH99" s="139">
        <v>0</v>
      </c>
      <c r="EI99" s="139">
        <v>0</v>
      </c>
      <c r="EJ99" s="139">
        <v>0</v>
      </c>
      <c r="EK99" s="139">
        <v>0</v>
      </c>
      <c r="EL99" s="139">
        <v>0</v>
      </c>
      <c r="EM99" s="140">
        <v>0</v>
      </c>
      <c r="EN99" s="139">
        <v>12</v>
      </c>
      <c r="EO99" s="139">
        <v>12</v>
      </c>
      <c r="EP99" s="139">
        <v>3</v>
      </c>
      <c r="EQ99" s="139">
        <v>3</v>
      </c>
      <c r="ER99" s="139">
        <v>0</v>
      </c>
      <c r="ES99" s="140">
        <v>30</v>
      </c>
      <c r="ET99" s="139">
        <v>54.545455932617188</v>
      </c>
      <c r="EU99" s="139">
        <v>46.153846740722656</v>
      </c>
      <c r="EV99" s="139">
        <v>37.5</v>
      </c>
      <c r="EW99" s="139">
        <v>21.428571701049805</v>
      </c>
      <c r="EX99" s="139">
        <v>0</v>
      </c>
      <c r="EY99" s="140">
        <v>38.461540222167969</v>
      </c>
    </row>
    <row r="100" spans="1:155" x14ac:dyDescent="0.2">
      <c r="A100" s="137" t="s">
        <v>56</v>
      </c>
      <c r="B100" s="138" t="s">
        <v>157</v>
      </c>
      <c r="C100" s="139">
        <v>1</v>
      </c>
      <c r="D100" s="139">
        <v>1</v>
      </c>
      <c r="E100" s="139">
        <v>0</v>
      </c>
      <c r="F100" s="139">
        <v>1</v>
      </c>
      <c r="G100" s="139">
        <v>1</v>
      </c>
      <c r="H100" s="139">
        <v>0</v>
      </c>
      <c r="I100" s="139">
        <v>0</v>
      </c>
      <c r="J100" s="139">
        <v>0</v>
      </c>
      <c r="K100" s="139">
        <v>1</v>
      </c>
      <c r="L100" s="139">
        <v>0</v>
      </c>
      <c r="M100" s="139">
        <v>1</v>
      </c>
      <c r="N100" s="139">
        <v>1</v>
      </c>
      <c r="O100" s="139">
        <v>0</v>
      </c>
      <c r="P100" s="139">
        <v>0</v>
      </c>
      <c r="Q100" s="139">
        <v>1</v>
      </c>
      <c r="R100" s="139">
        <v>-1</v>
      </c>
      <c r="S100" s="139">
        <v>0</v>
      </c>
      <c r="T100" s="139">
        <v>1</v>
      </c>
      <c r="U100" s="139">
        <v>0</v>
      </c>
      <c r="V100" s="139">
        <v>0</v>
      </c>
      <c r="W100" s="139">
        <v>0</v>
      </c>
      <c r="X100" s="139">
        <v>1</v>
      </c>
      <c r="Y100" s="139">
        <v>1</v>
      </c>
      <c r="Z100" s="139">
        <v>0</v>
      </c>
      <c r="AA100" s="139">
        <v>0</v>
      </c>
      <c r="AB100" s="139">
        <v>0</v>
      </c>
      <c r="AC100" s="139">
        <v>1</v>
      </c>
      <c r="AD100" s="139">
        <v>1</v>
      </c>
      <c r="AE100" s="139">
        <v>0</v>
      </c>
      <c r="AF100" s="139">
        <v>-1</v>
      </c>
      <c r="AG100" s="139">
        <v>0</v>
      </c>
      <c r="AH100" s="139">
        <v>1</v>
      </c>
      <c r="AI100" s="139">
        <v>0</v>
      </c>
      <c r="AJ100" s="139">
        <v>1</v>
      </c>
      <c r="AK100" s="139">
        <v>0</v>
      </c>
      <c r="AL100" s="139">
        <v>0</v>
      </c>
      <c r="AM100" s="139">
        <v>0</v>
      </c>
      <c r="AN100" s="139">
        <v>0</v>
      </c>
      <c r="AO100" s="139">
        <v>0</v>
      </c>
      <c r="AP100" s="139">
        <v>0</v>
      </c>
      <c r="AQ100" s="140">
        <v>0</v>
      </c>
      <c r="AR100" s="139">
        <v>0</v>
      </c>
      <c r="AS100" s="139">
        <v>1</v>
      </c>
      <c r="AT100" s="139">
        <v>1</v>
      </c>
      <c r="AU100" s="139">
        <v>1</v>
      </c>
      <c r="AV100" s="139">
        <v>1</v>
      </c>
      <c r="AW100" s="139">
        <v>0</v>
      </c>
      <c r="AX100" s="139">
        <v>1</v>
      </c>
      <c r="AY100" s="139">
        <v>1</v>
      </c>
      <c r="AZ100" s="139">
        <v>1</v>
      </c>
      <c r="BA100" s="139">
        <v>0</v>
      </c>
      <c r="BB100" s="139">
        <v>1</v>
      </c>
      <c r="BC100" s="139">
        <v>1</v>
      </c>
      <c r="BD100" s="139">
        <v>1</v>
      </c>
      <c r="BE100" s="139">
        <v>1</v>
      </c>
      <c r="BF100" s="139">
        <v>0</v>
      </c>
      <c r="BG100" s="139">
        <v>1</v>
      </c>
      <c r="BH100" s="139">
        <v>0</v>
      </c>
      <c r="BI100" s="139">
        <v>0</v>
      </c>
      <c r="BJ100" s="139">
        <v>1</v>
      </c>
      <c r="BK100" s="139">
        <v>0</v>
      </c>
      <c r="BL100" s="139">
        <v>0</v>
      </c>
      <c r="BM100" s="139">
        <v>1</v>
      </c>
      <c r="BN100" s="139">
        <v>0</v>
      </c>
      <c r="BO100" s="139">
        <v>-1</v>
      </c>
      <c r="BP100" s="139">
        <v>0</v>
      </c>
      <c r="BQ100" s="139">
        <v>1</v>
      </c>
      <c r="BR100" s="139">
        <v>1</v>
      </c>
      <c r="BS100" s="139">
        <v>1</v>
      </c>
      <c r="BT100" s="139">
        <v>0</v>
      </c>
      <c r="BU100" s="139">
        <v>0</v>
      </c>
      <c r="BV100" s="139">
        <v>0</v>
      </c>
      <c r="BW100" s="139">
        <v>1</v>
      </c>
      <c r="BX100" s="139">
        <v>0</v>
      </c>
      <c r="BY100" s="139">
        <v>1</v>
      </c>
      <c r="BZ100" s="139">
        <v>1</v>
      </c>
      <c r="CA100" s="139">
        <v>0</v>
      </c>
      <c r="CB100" s="139">
        <v>1</v>
      </c>
      <c r="CC100" s="139">
        <v>1</v>
      </c>
      <c r="CD100" s="139">
        <v>1</v>
      </c>
      <c r="CE100" s="140">
        <v>0</v>
      </c>
      <c r="CF100" s="139">
        <v>1</v>
      </c>
      <c r="CG100" s="139">
        <v>0</v>
      </c>
      <c r="CH100" s="139">
        <v>1</v>
      </c>
      <c r="CI100" s="139">
        <v>1</v>
      </c>
      <c r="CJ100" s="139">
        <v>1</v>
      </c>
      <c r="CK100" s="139">
        <v>0</v>
      </c>
      <c r="CL100" s="139">
        <v>0</v>
      </c>
      <c r="CM100" s="139">
        <v>0</v>
      </c>
      <c r="CN100" s="139">
        <v>1</v>
      </c>
      <c r="CO100" s="139">
        <v>0</v>
      </c>
      <c r="CP100" s="139">
        <v>1</v>
      </c>
      <c r="CQ100" s="139">
        <v>1</v>
      </c>
      <c r="CR100" s="140">
        <v>1</v>
      </c>
      <c r="CS100" s="139">
        <v>1</v>
      </c>
      <c r="CT100" s="139">
        <v>0</v>
      </c>
      <c r="CU100" s="139">
        <v>1</v>
      </c>
      <c r="CV100" s="139">
        <v>1</v>
      </c>
      <c r="CW100" s="139">
        <v>1</v>
      </c>
      <c r="CX100" s="139">
        <v>0</v>
      </c>
      <c r="CY100" s="139">
        <v>0</v>
      </c>
      <c r="CZ100" s="139">
        <v>1</v>
      </c>
      <c r="DA100" s="139">
        <v>0</v>
      </c>
      <c r="DB100" s="139">
        <v>0</v>
      </c>
      <c r="DC100" s="139">
        <v>0</v>
      </c>
      <c r="DD100" s="139">
        <v>1</v>
      </c>
      <c r="DE100" s="139">
        <v>0</v>
      </c>
      <c r="DF100" s="139">
        <v>1</v>
      </c>
      <c r="DG100" s="139">
        <v>0</v>
      </c>
      <c r="DH100" s="139">
        <v>0</v>
      </c>
      <c r="DI100" s="139">
        <v>0</v>
      </c>
      <c r="DJ100" s="139">
        <v>1</v>
      </c>
      <c r="DK100" s="139">
        <v>0</v>
      </c>
      <c r="DL100" s="139">
        <v>0</v>
      </c>
      <c r="DM100" s="139">
        <v>0</v>
      </c>
      <c r="DN100" s="139">
        <v>0</v>
      </c>
      <c r="DO100" s="139">
        <v>1</v>
      </c>
      <c r="DP100" s="139">
        <v>1</v>
      </c>
      <c r="DQ100" s="139">
        <v>-1</v>
      </c>
      <c r="DR100" s="139">
        <v>1</v>
      </c>
      <c r="DS100" s="139">
        <v>-1</v>
      </c>
      <c r="DT100" s="139">
        <v>1</v>
      </c>
      <c r="DU100" s="139">
        <v>0</v>
      </c>
      <c r="DV100" s="139">
        <v>0</v>
      </c>
      <c r="DW100" s="140">
        <v>0</v>
      </c>
      <c r="DX100" s="139">
        <v>0</v>
      </c>
      <c r="DY100" s="139">
        <v>0</v>
      </c>
      <c r="DZ100" s="139">
        <v>0</v>
      </c>
      <c r="EA100" s="139">
        <v>0</v>
      </c>
      <c r="EB100" s="139">
        <v>0</v>
      </c>
      <c r="EC100" s="139">
        <v>0</v>
      </c>
      <c r="ED100" s="139">
        <v>0</v>
      </c>
      <c r="EE100" s="139">
        <v>0</v>
      </c>
      <c r="EF100" s="139">
        <v>0</v>
      </c>
      <c r="EG100" s="139">
        <v>0</v>
      </c>
      <c r="EH100" s="139">
        <v>0</v>
      </c>
      <c r="EI100" s="139">
        <v>0</v>
      </c>
      <c r="EJ100" s="139">
        <v>0</v>
      </c>
      <c r="EK100" s="139">
        <v>0</v>
      </c>
      <c r="EL100" s="139">
        <v>0</v>
      </c>
      <c r="EM100" s="140">
        <v>0</v>
      </c>
      <c r="EN100" s="139">
        <v>9</v>
      </c>
      <c r="EO100" s="139">
        <v>15</v>
      </c>
      <c r="EP100" s="139">
        <v>4</v>
      </c>
      <c r="EQ100" s="139">
        <v>7</v>
      </c>
      <c r="ER100" s="139">
        <v>0</v>
      </c>
      <c r="ES100" s="140">
        <v>35</v>
      </c>
      <c r="ET100" s="139">
        <v>40.909091949462891</v>
      </c>
      <c r="EU100" s="139">
        <v>57.692306518554688</v>
      </c>
      <c r="EV100" s="139">
        <v>50</v>
      </c>
      <c r="EW100" s="139">
        <v>50</v>
      </c>
      <c r="EX100" s="139">
        <v>0</v>
      </c>
      <c r="EY100" s="140">
        <v>44.871795654296875</v>
      </c>
    </row>
    <row r="101" spans="1:155" x14ac:dyDescent="0.2">
      <c r="A101" s="137" t="s">
        <v>56</v>
      </c>
      <c r="B101" s="138" t="s">
        <v>158</v>
      </c>
      <c r="C101" s="139">
        <v>0</v>
      </c>
      <c r="D101" s="139">
        <v>0</v>
      </c>
      <c r="E101" s="139">
        <v>0</v>
      </c>
      <c r="F101" s="139">
        <v>1</v>
      </c>
      <c r="G101" s="139">
        <v>1</v>
      </c>
      <c r="H101" s="139">
        <v>0</v>
      </c>
      <c r="I101" s="139">
        <v>0</v>
      </c>
      <c r="J101" s="139">
        <v>0</v>
      </c>
      <c r="K101" s="139">
        <v>1</v>
      </c>
      <c r="L101" s="139">
        <v>1</v>
      </c>
      <c r="M101" s="139">
        <v>1</v>
      </c>
      <c r="N101" s="139">
        <v>1</v>
      </c>
      <c r="O101" s="139">
        <v>1</v>
      </c>
      <c r="P101" s="139">
        <v>0</v>
      </c>
      <c r="Q101" s="139">
        <v>1</v>
      </c>
      <c r="R101" s="139">
        <v>0</v>
      </c>
      <c r="S101" s="139">
        <v>1</v>
      </c>
      <c r="T101" s="139">
        <v>1</v>
      </c>
      <c r="U101" s="139">
        <v>0</v>
      </c>
      <c r="V101" s="139">
        <v>0</v>
      </c>
      <c r="W101" s="139">
        <v>0</v>
      </c>
      <c r="X101" s="139">
        <v>0</v>
      </c>
      <c r="Y101" s="139">
        <v>0</v>
      </c>
      <c r="Z101" s="139">
        <v>0</v>
      </c>
      <c r="AA101" s="139">
        <v>0</v>
      </c>
      <c r="AB101" s="139">
        <v>1</v>
      </c>
      <c r="AC101" s="139">
        <v>1</v>
      </c>
      <c r="AD101" s="139">
        <v>1</v>
      </c>
      <c r="AE101" s="139">
        <v>0</v>
      </c>
      <c r="AF101" s="139">
        <v>-1</v>
      </c>
      <c r="AG101" s="139">
        <v>-1</v>
      </c>
      <c r="AH101" s="139">
        <v>1</v>
      </c>
      <c r="AI101" s="139">
        <v>0</v>
      </c>
      <c r="AJ101" s="139">
        <v>0</v>
      </c>
      <c r="AK101" s="139">
        <v>0</v>
      </c>
      <c r="AL101" s="139">
        <v>1</v>
      </c>
      <c r="AM101" s="139">
        <v>0</v>
      </c>
      <c r="AN101" s="139">
        <v>0</v>
      </c>
      <c r="AO101" s="139">
        <v>0</v>
      </c>
      <c r="AP101" s="139">
        <v>0</v>
      </c>
      <c r="AQ101" s="140">
        <v>0</v>
      </c>
      <c r="AR101" s="139">
        <v>0</v>
      </c>
      <c r="AS101" s="139">
        <v>0</v>
      </c>
      <c r="AT101" s="139">
        <v>0</v>
      </c>
      <c r="AU101" s="139">
        <v>1</v>
      </c>
      <c r="AV101" s="139">
        <v>1</v>
      </c>
      <c r="AW101" s="139">
        <v>1</v>
      </c>
      <c r="AX101" s="139">
        <v>0</v>
      </c>
      <c r="AY101" s="139">
        <v>1</v>
      </c>
      <c r="AZ101" s="139">
        <v>1</v>
      </c>
      <c r="BA101" s="139">
        <v>0</v>
      </c>
      <c r="BB101" s="139">
        <v>0</v>
      </c>
      <c r="BC101" s="139">
        <v>1</v>
      </c>
      <c r="BD101" s="139">
        <v>1</v>
      </c>
      <c r="BE101" s="139">
        <v>1</v>
      </c>
      <c r="BF101" s="139">
        <v>0</v>
      </c>
      <c r="BG101" s="139">
        <v>0</v>
      </c>
      <c r="BH101" s="139">
        <v>0</v>
      </c>
      <c r="BI101" s="139">
        <v>0</v>
      </c>
      <c r="BJ101" s="139">
        <v>1</v>
      </c>
      <c r="BK101" s="139">
        <v>1</v>
      </c>
      <c r="BL101" s="139">
        <v>0</v>
      </c>
      <c r="BM101" s="139">
        <v>0</v>
      </c>
      <c r="BN101" s="139">
        <v>1</v>
      </c>
      <c r="BO101" s="139">
        <v>-1</v>
      </c>
      <c r="BP101" s="139">
        <v>0</v>
      </c>
      <c r="BQ101" s="139">
        <v>0</v>
      </c>
      <c r="BR101" s="139">
        <v>0</v>
      </c>
      <c r="BS101" s="139">
        <v>1</v>
      </c>
      <c r="BT101" s="139">
        <v>0</v>
      </c>
      <c r="BU101" s="139">
        <v>0</v>
      </c>
      <c r="BV101" s="139">
        <v>0</v>
      </c>
      <c r="BW101" s="139">
        <v>0</v>
      </c>
      <c r="BX101" s="139">
        <v>0</v>
      </c>
      <c r="BY101" s="139">
        <v>0</v>
      </c>
      <c r="BZ101" s="139">
        <v>1</v>
      </c>
      <c r="CA101" s="139">
        <v>0</v>
      </c>
      <c r="CB101" s="139">
        <v>1</v>
      </c>
      <c r="CC101" s="139">
        <v>1</v>
      </c>
      <c r="CD101" s="139">
        <v>0</v>
      </c>
      <c r="CE101" s="140">
        <v>0</v>
      </c>
      <c r="CF101" s="139">
        <v>1</v>
      </c>
      <c r="CG101" s="139">
        <v>0</v>
      </c>
      <c r="CH101" s="139">
        <v>1</v>
      </c>
      <c r="CI101" s="139">
        <v>0</v>
      </c>
      <c r="CJ101" s="139">
        <v>1</v>
      </c>
      <c r="CK101" s="139">
        <v>1</v>
      </c>
      <c r="CL101" s="139">
        <v>0</v>
      </c>
      <c r="CM101" s="139">
        <v>0</v>
      </c>
      <c r="CN101" s="139">
        <v>1</v>
      </c>
      <c r="CO101" s="139">
        <v>0</v>
      </c>
      <c r="CP101" s="139">
        <v>0</v>
      </c>
      <c r="CQ101" s="139">
        <v>1</v>
      </c>
      <c r="CR101" s="140">
        <v>0</v>
      </c>
      <c r="CS101" s="139">
        <v>0</v>
      </c>
      <c r="CT101" s="139">
        <v>0</v>
      </c>
      <c r="CU101" s="139">
        <v>1</v>
      </c>
      <c r="CV101" s="139">
        <v>0</v>
      </c>
      <c r="CW101" s="139">
        <v>1</v>
      </c>
      <c r="CX101" s="139">
        <v>0</v>
      </c>
      <c r="CY101" s="139">
        <v>1</v>
      </c>
      <c r="CZ101" s="139">
        <v>0</v>
      </c>
      <c r="DA101" s="139">
        <v>0</v>
      </c>
      <c r="DB101" s="139">
        <v>0</v>
      </c>
      <c r="DC101" s="139">
        <v>0</v>
      </c>
      <c r="DD101" s="139">
        <v>1</v>
      </c>
      <c r="DE101" s="139">
        <v>1</v>
      </c>
      <c r="DF101" s="139">
        <v>0</v>
      </c>
      <c r="DG101" s="139">
        <v>0</v>
      </c>
      <c r="DH101" s="139">
        <v>0</v>
      </c>
      <c r="DI101" s="139">
        <v>0</v>
      </c>
      <c r="DJ101" s="139">
        <v>1</v>
      </c>
      <c r="DK101" s="139">
        <v>0</v>
      </c>
      <c r="DL101" s="139">
        <v>1</v>
      </c>
      <c r="DM101" s="139">
        <v>0</v>
      </c>
      <c r="DN101" s="139">
        <v>0</v>
      </c>
      <c r="DO101" s="139">
        <v>0</v>
      </c>
      <c r="DP101" s="139">
        <v>0</v>
      </c>
      <c r="DQ101" s="139">
        <v>-1</v>
      </c>
      <c r="DR101" s="139">
        <v>1</v>
      </c>
      <c r="DS101" s="139">
        <v>0</v>
      </c>
      <c r="DT101" s="139">
        <v>1</v>
      </c>
      <c r="DU101" s="139">
        <v>0</v>
      </c>
      <c r="DV101" s="139">
        <v>0</v>
      </c>
      <c r="DW101" s="140">
        <v>0</v>
      </c>
      <c r="DX101" s="139">
        <v>0</v>
      </c>
      <c r="DY101" s="139">
        <v>0</v>
      </c>
      <c r="DZ101" s="139">
        <v>0</v>
      </c>
      <c r="EA101" s="139">
        <v>0</v>
      </c>
      <c r="EB101" s="139">
        <v>0</v>
      </c>
      <c r="EC101" s="139">
        <v>0</v>
      </c>
      <c r="ED101" s="139">
        <v>0</v>
      </c>
      <c r="EE101" s="139">
        <v>0</v>
      </c>
      <c r="EF101" s="139">
        <v>0</v>
      </c>
      <c r="EG101" s="139">
        <v>0</v>
      </c>
      <c r="EH101" s="139">
        <v>0</v>
      </c>
      <c r="EI101" s="139">
        <v>0</v>
      </c>
      <c r="EJ101" s="139">
        <v>0</v>
      </c>
      <c r="EK101" s="139">
        <v>0</v>
      </c>
      <c r="EL101" s="139">
        <v>0</v>
      </c>
      <c r="EM101" s="140">
        <v>0</v>
      </c>
      <c r="EN101" s="139">
        <v>9</v>
      </c>
      <c r="EO101" s="139">
        <v>10</v>
      </c>
      <c r="EP101" s="139">
        <v>3</v>
      </c>
      <c r="EQ101" s="139">
        <v>7</v>
      </c>
      <c r="ER101" s="139">
        <v>0</v>
      </c>
      <c r="ES101" s="140">
        <v>29</v>
      </c>
      <c r="ET101" s="139">
        <v>40.909091949462891</v>
      </c>
      <c r="EU101" s="139">
        <v>38.461540222167969</v>
      </c>
      <c r="EV101" s="139">
        <v>37.5</v>
      </c>
      <c r="EW101" s="139">
        <v>50</v>
      </c>
      <c r="EX101" s="139">
        <v>0</v>
      </c>
      <c r="EY101" s="140">
        <v>37.179485321044922</v>
      </c>
    </row>
    <row r="102" spans="1:155" x14ac:dyDescent="0.2">
      <c r="A102" s="137" t="s">
        <v>60</v>
      </c>
      <c r="B102" s="138" t="s">
        <v>159</v>
      </c>
      <c r="C102" s="139">
        <v>0</v>
      </c>
      <c r="D102" s="139">
        <v>0</v>
      </c>
      <c r="E102" s="139">
        <v>0</v>
      </c>
      <c r="F102" s="139">
        <v>1</v>
      </c>
      <c r="G102" s="139">
        <v>0</v>
      </c>
      <c r="H102" s="139">
        <v>0</v>
      </c>
      <c r="I102" s="139">
        <v>0</v>
      </c>
      <c r="J102" s="139">
        <v>0</v>
      </c>
      <c r="K102" s="139">
        <v>1</v>
      </c>
      <c r="L102" s="139">
        <v>0</v>
      </c>
      <c r="M102" s="139">
        <v>0</v>
      </c>
      <c r="N102" s="139">
        <v>0</v>
      </c>
      <c r="O102" s="139">
        <v>0</v>
      </c>
      <c r="P102" s="139">
        <v>0</v>
      </c>
      <c r="Q102" s="139">
        <v>1</v>
      </c>
      <c r="R102" s="139">
        <v>0</v>
      </c>
      <c r="S102" s="139">
        <v>0</v>
      </c>
      <c r="T102" s="139">
        <v>0</v>
      </c>
      <c r="U102" s="139">
        <v>1</v>
      </c>
      <c r="V102" s="139">
        <v>-1</v>
      </c>
      <c r="W102" s="139">
        <v>0</v>
      </c>
      <c r="X102" s="139">
        <v>0</v>
      </c>
      <c r="Y102" s="139">
        <v>1</v>
      </c>
      <c r="Z102" s="139">
        <v>0</v>
      </c>
      <c r="AA102" s="139">
        <v>0</v>
      </c>
      <c r="AB102" s="139">
        <v>0</v>
      </c>
      <c r="AC102" s="139">
        <v>0</v>
      </c>
      <c r="AD102" s="139">
        <v>0</v>
      </c>
      <c r="AE102" s="139">
        <v>0</v>
      </c>
      <c r="AF102" s="139">
        <v>0</v>
      </c>
      <c r="AG102" s="139">
        <v>0</v>
      </c>
      <c r="AH102" s="139">
        <v>1</v>
      </c>
      <c r="AI102" s="139">
        <v>0</v>
      </c>
      <c r="AJ102" s="139">
        <v>0</v>
      </c>
      <c r="AK102" s="139">
        <v>0</v>
      </c>
      <c r="AL102" s="139">
        <v>0</v>
      </c>
      <c r="AM102" s="139">
        <v>0</v>
      </c>
      <c r="AN102" s="139">
        <v>0</v>
      </c>
      <c r="AO102" s="139">
        <v>0</v>
      </c>
      <c r="AP102" s="139">
        <v>0</v>
      </c>
      <c r="AQ102" s="140">
        <v>0</v>
      </c>
      <c r="AR102" s="139">
        <v>1</v>
      </c>
      <c r="AS102" s="139">
        <v>1</v>
      </c>
      <c r="AT102" s="139">
        <v>0</v>
      </c>
      <c r="AU102" s="139">
        <v>1</v>
      </c>
      <c r="AV102" s="139">
        <v>1</v>
      </c>
      <c r="AW102" s="139">
        <v>1</v>
      </c>
      <c r="AX102" s="139">
        <v>1</v>
      </c>
      <c r="AY102" s="139">
        <v>1</v>
      </c>
      <c r="AZ102" s="139">
        <v>1</v>
      </c>
      <c r="BA102" s="139">
        <v>1</v>
      </c>
      <c r="BB102" s="139">
        <v>0</v>
      </c>
      <c r="BC102" s="139">
        <v>1</v>
      </c>
      <c r="BD102" s="139">
        <v>1</v>
      </c>
      <c r="BE102" s="139">
        <v>1</v>
      </c>
      <c r="BF102" s="139">
        <v>0</v>
      </c>
      <c r="BG102" s="139">
        <v>0</v>
      </c>
      <c r="BH102" s="139">
        <v>1</v>
      </c>
      <c r="BI102" s="139">
        <v>1</v>
      </c>
      <c r="BJ102" s="139">
        <v>1</v>
      </c>
      <c r="BK102" s="139">
        <v>1</v>
      </c>
      <c r="BL102" s="139">
        <v>0</v>
      </c>
      <c r="BM102" s="139">
        <v>0</v>
      </c>
      <c r="BN102" s="139">
        <v>1</v>
      </c>
      <c r="BO102" s="139">
        <v>-1</v>
      </c>
      <c r="BP102" s="139">
        <v>0</v>
      </c>
      <c r="BQ102" s="139">
        <v>1</v>
      </c>
      <c r="BR102" s="139">
        <v>0</v>
      </c>
      <c r="BS102" s="139">
        <v>0</v>
      </c>
      <c r="BT102" s="139">
        <v>0</v>
      </c>
      <c r="BU102" s="139">
        <v>0</v>
      </c>
      <c r="BV102" s="139">
        <v>0</v>
      </c>
      <c r="BW102" s="139">
        <v>0</v>
      </c>
      <c r="BX102" s="139">
        <v>0</v>
      </c>
      <c r="BY102" s="139">
        <v>0</v>
      </c>
      <c r="BZ102" s="139">
        <v>0</v>
      </c>
      <c r="CA102" s="139">
        <v>0</v>
      </c>
      <c r="CB102" s="139">
        <v>1</v>
      </c>
      <c r="CC102" s="139">
        <v>1</v>
      </c>
      <c r="CD102" s="139">
        <v>0</v>
      </c>
      <c r="CE102" s="140">
        <v>-1</v>
      </c>
      <c r="CF102" s="139">
        <v>1</v>
      </c>
      <c r="CG102" s="139">
        <v>0</v>
      </c>
      <c r="CH102" s="139">
        <v>1</v>
      </c>
      <c r="CI102" s="139">
        <v>0</v>
      </c>
      <c r="CJ102" s="139">
        <v>1</v>
      </c>
      <c r="CK102" s="139">
        <v>1</v>
      </c>
      <c r="CL102" s="139">
        <v>0</v>
      </c>
      <c r="CM102" s="139">
        <v>0</v>
      </c>
      <c r="CN102" s="139">
        <v>1</v>
      </c>
      <c r="CO102" s="139">
        <v>1</v>
      </c>
      <c r="CP102" s="139">
        <v>1</v>
      </c>
      <c r="CQ102" s="139">
        <v>0</v>
      </c>
      <c r="CR102" s="140">
        <v>1</v>
      </c>
      <c r="CS102" s="139">
        <v>0</v>
      </c>
      <c r="CT102" s="139">
        <v>0</v>
      </c>
      <c r="CU102" s="139">
        <v>1</v>
      </c>
      <c r="CV102" s="139">
        <v>0</v>
      </c>
      <c r="CW102" s="139">
        <v>0</v>
      </c>
      <c r="CX102" s="139">
        <v>0</v>
      </c>
      <c r="CY102" s="139">
        <v>1</v>
      </c>
      <c r="CZ102" s="139">
        <v>1</v>
      </c>
      <c r="DA102" s="139">
        <v>-1</v>
      </c>
      <c r="DB102" s="139">
        <v>0</v>
      </c>
      <c r="DC102" s="139">
        <v>0</v>
      </c>
      <c r="DD102" s="139">
        <v>0</v>
      </c>
      <c r="DE102" s="139">
        <v>1</v>
      </c>
      <c r="DF102" s="139">
        <v>0</v>
      </c>
      <c r="DG102" s="139">
        <v>0</v>
      </c>
      <c r="DH102" s="139">
        <v>0</v>
      </c>
      <c r="DI102" s="139">
        <v>0</v>
      </c>
      <c r="DJ102" s="139">
        <v>0</v>
      </c>
      <c r="DK102" s="139">
        <v>-1</v>
      </c>
      <c r="DL102" s="139">
        <v>0</v>
      </c>
      <c r="DM102" s="139">
        <v>0</v>
      </c>
      <c r="DN102" s="139">
        <v>0</v>
      </c>
      <c r="DO102" s="139">
        <v>1</v>
      </c>
      <c r="DP102" s="139">
        <v>0</v>
      </c>
      <c r="DQ102" s="139">
        <v>0</v>
      </c>
      <c r="DR102" s="139">
        <v>1</v>
      </c>
      <c r="DS102" s="139">
        <v>-1</v>
      </c>
      <c r="DT102" s="139">
        <v>0</v>
      </c>
      <c r="DU102" s="139">
        <v>0</v>
      </c>
      <c r="DV102" s="139">
        <v>0</v>
      </c>
      <c r="DW102" s="140">
        <v>-1</v>
      </c>
      <c r="DX102" s="139">
        <v>0</v>
      </c>
      <c r="DY102" s="139">
        <v>0</v>
      </c>
      <c r="DZ102" s="139">
        <v>0</v>
      </c>
      <c r="EA102" s="139">
        <v>0</v>
      </c>
      <c r="EB102" s="139">
        <v>0</v>
      </c>
      <c r="EC102" s="139">
        <v>0</v>
      </c>
      <c r="ED102" s="139">
        <v>0</v>
      </c>
      <c r="EE102" s="139">
        <v>0</v>
      </c>
      <c r="EF102" s="139">
        <v>0</v>
      </c>
      <c r="EG102" s="139">
        <v>0</v>
      </c>
      <c r="EH102" s="139">
        <v>0</v>
      </c>
      <c r="EI102" s="139">
        <v>0</v>
      </c>
      <c r="EJ102" s="139">
        <v>0</v>
      </c>
      <c r="EK102" s="139">
        <v>0</v>
      </c>
      <c r="EL102" s="139">
        <v>0</v>
      </c>
      <c r="EM102" s="140">
        <v>0</v>
      </c>
      <c r="EN102" s="139">
        <v>5</v>
      </c>
      <c r="EO102" s="139">
        <v>13</v>
      </c>
      <c r="EP102" s="139">
        <v>4</v>
      </c>
      <c r="EQ102" s="139">
        <v>2</v>
      </c>
      <c r="ER102" s="139">
        <v>0</v>
      </c>
      <c r="ES102" s="140">
        <v>24</v>
      </c>
      <c r="ET102" s="139">
        <v>22.727272033691406</v>
      </c>
      <c r="EU102" s="139">
        <v>50</v>
      </c>
      <c r="EV102" s="139">
        <v>50</v>
      </c>
      <c r="EW102" s="139">
        <v>14.285714149475098</v>
      </c>
      <c r="EX102" s="139">
        <v>0</v>
      </c>
      <c r="EY102" s="140">
        <v>30.769229888916016</v>
      </c>
    </row>
    <row r="103" spans="1:155" x14ac:dyDescent="0.2">
      <c r="A103" s="137" t="s">
        <v>58</v>
      </c>
      <c r="B103" s="138" t="s">
        <v>160</v>
      </c>
      <c r="C103" s="139">
        <v>0</v>
      </c>
      <c r="D103" s="139">
        <v>0</v>
      </c>
      <c r="E103" s="139">
        <v>0</v>
      </c>
      <c r="F103" s="139">
        <v>1</v>
      </c>
      <c r="G103" s="139">
        <v>1</v>
      </c>
      <c r="H103" s="139">
        <v>1</v>
      </c>
      <c r="I103" s="139">
        <v>1</v>
      </c>
      <c r="J103" s="139">
        <v>0</v>
      </c>
      <c r="K103" s="139">
        <v>1</v>
      </c>
      <c r="L103" s="139">
        <v>0</v>
      </c>
      <c r="M103" s="139">
        <v>1</v>
      </c>
      <c r="N103" s="139">
        <v>1</v>
      </c>
      <c r="O103" s="139">
        <v>1</v>
      </c>
      <c r="P103" s="139">
        <v>0</v>
      </c>
      <c r="Q103" s="139">
        <v>1</v>
      </c>
      <c r="R103" s="139">
        <v>0</v>
      </c>
      <c r="S103" s="139">
        <v>1</v>
      </c>
      <c r="T103" s="139">
        <v>1</v>
      </c>
      <c r="U103" s="139">
        <v>1</v>
      </c>
      <c r="V103" s="139">
        <v>0</v>
      </c>
      <c r="W103" s="139">
        <v>0</v>
      </c>
      <c r="X103" s="139">
        <v>1</v>
      </c>
      <c r="Y103" s="139">
        <v>1</v>
      </c>
      <c r="Z103" s="139">
        <v>1</v>
      </c>
      <c r="AA103" s="139">
        <v>1</v>
      </c>
      <c r="AB103" s="139">
        <v>0</v>
      </c>
      <c r="AC103" s="139">
        <v>1</v>
      </c>
      <c r="AD103" s="139">
        <v>1</v>
      </c>
      <c r="AE103" s="139">
        <v>0</v>
      </c>
      <c r="AF103" s="139">
        <v>0</v>
      </c>
      <c r="AG103" s="139">
        <v>0</v>
      </c>
      <c r="AH103" s="139">
        <v>1</v>
      </c>
      <c r="AI103" s="139">
        <v>0</v>
      </c>
      <c r="AJ103" s="139">
        <v>1</v>
      </c>
      <c r="AK103" s="139">
        <v>0</v>
      </c>
      <c r="AL103" s="139">
        <v>1</v>
      </c>
      <c r="AM103" s="139">
        <v>1</v>
      </c>
      <c r="AN103" s="139">
        <v>1</v>
      </c>
      <c r="AO103" s="139">
        <v>0</v>
      </c>
      <c r="AP103" s="139">
        <v>1</v>
      </c>
      <c r="AQ103" s="140">
        <v>1</v>
      </c>
      <c r="AR103" s="139">
        <v>1</v>
      </c>
      <c r="AS103" s="139">
        <v>1</v>
      </c>
      <c r="AT103" s="139">
        <v>0</v>
      </c>
      <c r="AU103" s="139">
        <v>1</v>
      </c>
      <c r="AV103" s="139">
        <v>1</v>
      </c>
      <c r="AW103" s="139">
        <v>1</v>
      </c>
      <c r="AX103" s="139">
        <v>1</v>
      </c>
      <c r="AY103" s="139">
        <v>1</v>
      </c>
      <c r="AZ103" s="139">
        <v>0</v>
      </c>
      <c r="BA103" s="139">
        <v>0</v>
      </c>
      <c r="BB103" s="139">
        <v>1</v>
      </c>
      <c r="BC103" s="139">
        <v>1</v>
      </c>
      <c r="BD103" s="139">
        <v>1</v>
      </c>
      <c r="BE103" s="139">
        <v>1</v>
      </c>
      <c r="BF103" s="139">
        <v>0</v>
      </c>
      <c r="BG103" s="139">
        <v>0</v>
      </c>
      <c r="BH103" s="139">
        <v>0</v>
      </c>
      <c r="BI103" s="139">
        <v>1</v>
      </c>
      <c r="BJ103" s="139">
        <v>1</v>
      </c>
      <c r="BK103" s="139">
        <v>1</v>
      </c>
      <c r="BL103" s="139">
        <v>1</v>
      </c>
      <c r="BM103" s="139">
        <v>0</v>
      </c>
      <c r="BN103" s="139">
        <v>1</v>
      </c>
      <c r="BO103" s="139">
        <v>0</v>
      </c>
      <c r="BP103" s="139">
        <v>0</v>
      </c>
      <c r="BQ103" s="139">
        <v>1</v>
      </c>
      <c r="BR103" s="139">
        <v>1</v>
      </c>
      <c r="BS103" s="139">
        <v>1</v>
      </c>
      <c r="BT103" s="139">
        <v>1</v>
      </c>
      <c r="BU103" s="139">
        <v>0</v>
      </c>
      <c r="BV103" s="139">
        <v>0</v>
      </c>
      <c r="BW103" s="139">
        <v>0</v>
      </c>
      <c r="BX103" s="139">
        <v>1</v>
      </c>
      <c r="BY103" s="139">
        <v>0</v>
      </c>
      <c r="BZ103" s="139">
        <v>1</v>
      </c>
      <c r="CA103" s="139">
        <v>-1</v>
      </c>
      <c r="CB103" s="139">
        <v>1</v>
      </c>
      <c r="CC103" s="139">
        <v>1</v>
      </c>
      <c r="CD103" s="139">
        <v>0</v>
      </c>
      <c r="CE103" s="140">
        <v>0</v>
      </c>
      <c r="CF103" s="139">
        <v>1</v>
      </c>
      <c r="CG103" s="139">
        <v>0</v>
      </c>
      <c r="CH103" s="139">
        <v>1</v>
      </c>
      <c r="CI103" s="139">
        <v>1</v>
      </c>
      <c r="CJ103" s="139">
        <v>1</v>
      </c>
      <c r="CK103" s="139">
        <v>0</v>
      </c>
      <c r="CL103" s="139">
        <v>0</v>
      </c>
      <c r="CM103" s="139">
        <v>0</v>
      </c>
      <c r="CN103" s="139">
        <v>1</v>
      </c>
      <c r="CO103" s="139">
        <v>1</v>
      </c>
      <c r="CP103" s="139">
        <v>0</v>
      </c>
      <c r="CQ103" s="139">
        <v>0</v>
      </c>
      <c r="CR103" s="140">
        <v>1</v>
      </c>
      <c r="CS103" s="139">
        <v>1</v>
      </c>
      <c r="CT103" s="139">
        <v>0</v>
      </c>
      <c r="CU103" s="139">
        <v>0</v>
      </c>
      <c r="CV103" s="139">
        <v>0</v>
      </c>
      <c r="CW103" s="139">
        <v>1</v>
      </c>
      <c r="CX103" s="139">
        <v>0</v>
      </c>
      <c r="CY103" s="139">
        <v>0</v>
      </c>
      <c r="CZ103" s="139">
        <v>1</v>
      </c>
      <c r="DA103" s="139">
        <v>0</v>
      </c>
      <c r="DB103" s="139">
        <v>0</v>
      </c>
      <c r="DC103" s="139">
        <v>0</v>
      </c>
      <c r="DD103" s="139">
        <v>1</v>
      </c>
      <c r="DE103" s="139">
        <v>1</v>
      </c>
      <c r="DF103" s="139">
        <v>0</v>
      </c>
      <c r="DG103" s="139">
        <v>-1</v>
      </c>
      <c r="DH103" s="139">
        <v>0</v>
      </c>
      <c r="DI103" s="139">
        <v>1</v>
      </c>
      <c r="DJ103" s="139">
        <v>1</v>
      </c>
      <c r="DK103" s="139">
        <v>0</v>
      </c>
      <c r="DL103" s="139">
        <v>1</v>
      </c>
      <c r="DM103" s="139">
        <v>0</v>
      </c>
      <c r="DN103" s="139">
        <v>0</v>
      </c>
      <c r="DO103" s="139">
        <v>1</v>
      </c>
      <c r="DP103" s="139">
        <v>0</v>
      </c>
      <c r="DQ103" s="139">
        <v>0</v>
      </c>
      <c r="DR103" s="139">
        <v>1</v>
      </c>
      <c r="DS103" s="139">
        <v>-1</v>
      </c>
      <c r="DT103" s="139">
        <v>0</v>
      </c>
      <c r="DU103" s="139">
        <v>0</v>
      </c>
      <c r="DV103" s="139">
        <v>0</v>
      </c>
      <c r="DW103" s="140">
        <v>0</v>
      </c>
      <c r="DX103" s="139">
        <v>1</v>
      </c>
      <c r="DY103" s="139">
        <v>1</v>
      </c>
      <c r="DZ103" s="139">
        <v>0</v>
      </c>
      <c r="EA103" s="139">
        <v>0</v>
      </c>
      <c r="EB103" s="139">
        <v>0</v>
      </c>
      <c r="EC103" s="139">
        <v>1</v>
      </c>
      <c r="ED103" s="139">
        <v>1</v>
      </c>
      <c r="EE103" s="139">
        <v>0</v>
      </c>
      <c r="EF103" s="139">
        <v>0</v>
      </c>
      <c r="EG103" s="139">
        <v>0</v>
      </c>
      <c r="EH103" s="139">
        <v>0</v>
      </c>
      <c r="EI103" s="139">
        <v>0</v>
      </c>
      <c r="EJ103" s="139">
        <v>0</v>
      </c>
      <c r="EK103" s="139">
        <v>0</v>
      </c>
      <c r="EL103" s="139">
        <v>0</v>
      </c>
      <c r="EM103" s="140">
        <v>0</v>
      </c>
      <c r="EN103" s="139">
        <v>14</v>
      </c>
      <c r="EO103" s="139">
        <v>15</v>
      </c>
      <c r="EP103" s="139">
        <v>3</v>
      </c>
      <c r="EQ103" s="139">
        <v>4</v>
      </c>
      <c r="ER103" s="139">
        <v>2</v>
      </c>
      <c r="ES103" s="140">
        <v>38</v>
      </c>
      <c r="ET103" s="139">
        <v>63.636363983154297</v>
      </c>
      <c r="EU103" s="139">
        <v>57.692306518554688</v>
      </c>
      <c r="EV103" s="139">
        <v>37.5</v>
      </c>
      <c r="EW103" s="139">
        <v>28.571428298950195</v>
      </c>
      <c r="EX103" s="139">
        <v>25</v>
      </c>
      <c r="EY103" s="140">
        <v>48.717948913574219</v>
      </c>
    </row>
    <row r="104" spans="1:155" x14ac:dyDescent="0.2">
      <c r="A104" s="137" t="s">
        <v>60</v>
      </c>
      <c r="B104" s="138" t="s">
        <v>161</v>
      </c>
      <c r="C104" s="139">
        <v>0</v>
      </c>
      <c r="D104" s="139">
        <v>0</v>
      </c>
      <c r="E104" s="139">
        <v>0</v>
      </c>
      <c r="F104" s="139">
        <v>1</v>
      </c>
      <c r="G104" s="139">
        <v>0</v>
      </c>
      <c r="H104" s="139">
        <v>0</v>
      </c>
      <c r="I104" s="139">
        <v>1</v>
      </c>
      <c r="J104" s="139">
        <v>1</v>
      </c>
      <c r="K104" s="139">
        <v>0</v>
      </c>
      <c r="L104" s="139">
        <v>0</v>
      </c>
      <c r="M104" s="139">
        <v>1</v>
      </c>
      <c r="N104" s="139">
        <v>0</v>
      </c>
      <c r="O104" s="139">
        <v>1</v>
      </c>
      <c r="P104" s="139">
        <v>0</v>
      </c>
      <c r="Q104" s="139">
        <v>1</v>
      </c>
      <c r="R104" s="139">
        <v>0</v>
      </c>
      <c r="S104" s="139">
        <v>0</v>
      </c>
      <c r="T104" s="139">
        <v>0</v>
      </c>
      <c r="U104" s="139">
        <v>1</v>
      </c>
      <c r="V104" s="139">
        <v>-1</v>
      </c>
      <c r="W104" s="139">
        <v>0</v>
      </c>
      <c r="X104" s="139">
        <v>1</v>
      </c>
      <c r="Y104" s="139">
        <v>1</v>
      </c>
      <c r="Z104" s="139">
        <v>0</v>
      </c>
      <c r="AA104" s="139">
        <v>0</v>
      </c>
      <c r="AB104" s="139">
        <v>1</v>
      </c>
      <c r="AC104" s="139">
        <v>1</v>
      </c>
      <c r="AD104" s="139">
        <v>0</v>
      </c>
      <c r="AE104" s="139">
        <v>0</v>
      </c>
      <c r="AF104" s="139">
        <v>-1</v>
      </c>
      <c r="AG104" s="139">
        <v>0</v>
      </c>
      <c r="AH104" s="139">
        <v>1</v>
      </c>
      <c r="AI104" s="139">
        <v>0</v>
      </c>
      <c r="AJ104" s="139">
        <v>0</v>
      </c>
      <c r="AK104" s="139">
        <v>0</v>
      </c>
      <c r="AL104" s="139">
        <v>0</v>
      </c>
      <c r="AM104" s="139">
        <v>0</v>
      </c>
      <c r="AN104" s="139">
        <v>0</v>
      </c>
      <c r="AO104" s="139">
        <v>0</v>
      </c>
      <c r="AP104" s="139">
        <v>0</v>
      </c>
      <c r="AQ104" s="140">
        <v>0</v>
      </c>
      <c r="AR104" s="139">
        <v>1</v>
      </c>
      <c r="AS104" s="139">
        <v>1</v>
      </c>
      <c r="AT104" s="139">
        <v>1</v>
      </c>
      <c r="AU104" s="139">
        <v>1</v>
      </c>
      <c r="AV104" s="139">
        <v>1</v>
      </c>
      <c r="AW104" s="139">
        <v>1</v>
      </c>
      <c r="AX104" s="139">
        <v>1</v>
      </c>
      <c r="AY104" s="139">
        <v>1</v>
      </c>
      <c r="AZ104" s="139">
        <v>1</v>
      </c>
      <c r="BA104" s="139">
        <v>0</v>
      </c>
      <c r="BB104" s="139">
        <v>0</v>
      </c>
      <c r="BC104" s="139">
        <v>1</v>
      </c>
      <c r="BD104" s="139">
        <v>0</v>
      </c>
      <c r="BE104" s="139">
        <v>1</v>
      </c>
      <c r="BF104" s="139">
        <v>1</v>
      </c>
      <c r="BG104" s="139">
        <v>0</v>
      </c>
      <c r="BH104" s="139">
        <v>1</v>
      </c>
      <c r="BI104" s="139">
        <v>1</v>
      </c>
      <c r="BJ104" s="139">
        <v>1</v>
      </c>
      <c r="BK104" s="139">
        <v>0</v>
      </c>
      <c r="BL104" s="139">
        <v>0</v>
      </c>
      <c r="BM104" s="139">
        <v>1</v>
      </c>
      <c r="BN104" s="139">
        <v>0</v>
      </c>
      <c r="BO104" s="139">
        <v>-1</v>
      </c>
      <c r="BP104" s="139">
        <v>1</v>
      </c>
      <c r="BQ104" s="139">
        <v>0</v>
      </c>
      <c r="BR104" s="139">
        <v>0</v>
      </c>
      <c r="BS104" s="139">
        <v>1</v>
      </c>
      <c r="BT104" s="139">
        <v>0</v>
      </c>
      <c r="BU104" s="139">
        <v>0</v>
      </c>
      <c r="BV104" s="139">
        <v>0</v>
      </c>
      <c r="BW104" s="139">
        <v>1</v>
      </c>
      <c r="BX104" s="139">
        <v>0</v>
      </c>
      <c r="BY104" s="139">
        <v>0</v>
      </c>
      <c r="BZ104" s="139">
        <v>0</v>
      </c>
      <c r="CA104" s="139">
        <v>0</v>
      </c>
      <c r="CB104" s="139">
        <v>1</v>
      </c>
      <c r="CC104" s="139">
        <v>1</v>
      </c>
      <c r="CD104" s="139">
        <v>0</v>
      </c>
      <c r="CE104" s="140">
        <v>-1</v>
      </c>
      <c r="CF104" s="139">
        <v>1</v>
      </c>
      <c r="CG104" s="139">
        <v>0</v>
      </c>
      <c r="CH104" s="139">
        <v>1</v>
      </c>
      <c r="CI104" s="139">
        <v>0</v>
      </c>
      <c r="CJ104" s="139">
        <v>1</v>
      </c>
      <c r="CK104" s="139">
        <v>0</v>
      </c>
      <c r="CL104" s="139">
        <v>0</v>
      </c>
      <c r="CM104" s="139">
        <v>0</v>
      </c>
      <c r="CN104" s="139">
        <v>1</v>
      </c>
      <c r="CO104" s="139">
        <v>1</v>
      </c>
      <c r="CP104" s="139">
        <v>0</v>
      </c>
      <c r="CQ104" s="139">
        <v>0</v>
      </c>
      <c r="CR104" s="140">
        <v>1</v>
      </c>
      <c r="CS104" s="139">
        <v>0</v>
      </c>
      <c r="CT104" s="139">
        <v>0</v>
      </c>
      <c r="CU104" s="139">
        <v>1</v>
      </c>
      <c r="CV104" s="139">
        <v>0</v>
      </c>
      <c r="CW104" s="139">
        <v>0</v>
      </c>
      <c r="CX104" s="139">
        <v>0</v>
      </c>
      <c r="CY104" s="139">
        <v>1</v>
      </c>
      <c r="CZ104" s="139">
        <v>1</v>
      </c>
      <c r="DA104" s="139">
        <v>-1</v>
      </c>
      <c r="DB104" s="139">
        <v>0</v>
      </c>
      <c r="DC104" s="139">
        <v>0</v>
      </c>
      <c r="DD104" s="139">
        <v>0</v>
      </c>
      <c r="DE104" s="139">
        <v>0</v>
      </c>
      <c r="DF104" s="139">
        <v>0</v>
      </c>
      <c r="DG104" s="139">
        <v>0</v>
      </c>
      <c r="DH104" s="139">
        <v>1</v>
      </c>
      <c r="DI104" s="139">
        <v>0</v>
      </c>
      <c r="DJ104" s="139">
        <v>0</v>
      </c>
      <c r="DK104" s="139">
        <v>0</v>
      </c>
      <c r="DL104" s="139">
        <v>0</v>
      </c>
      <c r="DM104" s="139">
        <v>1</v>
      </c>
      <c r="DN104" s="139">
        <v>0</v>
      </c>
      <c r="DO104" s="139">
        <v>1</v>
      </c>
      <c r="DP104" s="139">
        <v>1</v>
      </c>
      <c r="DQ104" s="139">
        <v>-1</v>
      </c>
      <c r="DR104" s="139">
        <v>1</v>
      </c>
      <c r="DS104" s="139">
        <v>-1</v>
      </c>
      <c r="DT104" s="139">
        <v>0</v>
      </c>
      <c r="DU104" s="139">
        <v>0</v>
      </c>
      <c r="DV104" s="139">
        <v>0</v>
      </c>
      <c r="DW104" s="140">
        <v>0</v>
      </c>
      <c r="DX104" s="139">
        <v>0</v>
      </c>
      <c r="DY104" s="139">
        <v>0</v>
      </c>
      <c r="DZ104" s="139">
        <v>0</v>
      </c>
      <c r="EA104" s="139">
        <v>0</v>
      </c>
      <c r="EB104" s="139">
        <v>0</v>
      </c>
      <c r="EC104" s="139">
        <v>0</v>
      </c>
      <c r="ED104" s="139">
        <v>0</v>
      </c>
      <c r="EE104" s="139">
        <v>0</v>
      </c>
      <c r="EF104" s="139">
        <v>0</v>
      </c>
      <c r="EG104" s="139">
        <v>0</v>
      </c>
      <c r="EH104" s="139">
        <v>0</v>
      </c>
      <c r="EI104" s="139">
        <v>0</v>
      </c>
      <c r="EJ104" s="139">
        <v>0</v>
      </c>
      <c r="EK104" s="139">
        <v>0</v>
      </c>
      <c r="EL104" s="139">
        <v>0</v>
      </c>
      <c r="EM104" s="140">
        <v>0</v>
      </c>
      <c r="EN104" s="139">
        <v>6</v>
      </c>
      <c r="EO104" s="139">
        <v>14</v>
      </c>
      <c r="EP104" s="139">
        <v>3</v>
      </c>
      <c r="EQ104" s="139">
        <v>4</v>
      </c>
      <c r="ER104" s="139">
        <v>0</v>
      </c>
      <c r="ES104" s="140">
        <v>27</v>
      </c>
      <c r="ET104" s="139">
        <v>27.272727966308594</v>
      </c>
      <c r="EU104" s="139">
        <v>53.846153259277344</v>
      </c>
      <c r="EV104" s="139">
        <v>37.5</v>
      </c>
      <c r="EW104" s="139">
        <v>28.571428298950195</v>
      </c>
      <c r="EX104" s="139">
        <v>0</v>
      </c>
      <c r="EY104" s="140">
        <v>34.615383148193359</v>
      </c>
    </row>
    <row r="105" spans="1:155" x14ac:dyDescent="0.2">
      <c r="A105" s="137" t="s">
        <v>60</v>
      </c>
      <c r="B105" s="138" t="s">
        <v>162</v>
      </c>
      <c r="C105" s="139">
        <v>0</v>
      </c>
      <c r="D105" s="139">
        <v>0</v>
      </c>
      <c r="E105" s="139">
        <v>0</v>
      </c>
      <c r="F105" s="139">
        <v>1</v>
      </c>
      <c r="G105" s="139">
        <v>1</v>
      </c>
      <c r="H105" s="139">
        <v>0</v>
      </c>
      <c r="I105" s="139">
        <v>1</v>
      </c>
      <c r="J105" s="139">
        <v>0</v>
      </c>
      <c r="K105" s="139">
        <v>1</v>
      </c>
      <c r="L105" s="139">
        <v>0</v>
      </c>
      <c r="M105" s="139">
        <v>1</v>
      </c>
      <c r="N105" s="139">
        <v>1</v>
      </c>
      <c r="O105" s="139">
        <v>0</v>
      </c>
      <c r="P105" s="139">
        <v>0</v>
      </c>
      <c r="Q105" s="139">
        <v>1</v>
      </c>
      <c r="R105" s="139">
        <v>0</v>
      </c>
      <c r="S105" s="139">
        <v>0</v>
      </c>
      <c r="T105" s="139">
        <v>1</v>
      </c>
      <c r="U105" s="139">
        <v>1</v>
      </c>
      <c r="V105" s="139">
        <v>0</v>
      </c>
      <c r="W105" s="139">
        <v>0</v>
      </c>
      <c r="X105" s="139">
        <v>0</v>
      </c>
      <c r="Y105" s="139">
        <v>1</v>
      </c>
      <c r="Z105" s="139">
        <v>0</v>
      </c>
      <c r="AA105" s="139">
        <v>0</v>
      </c>
      <c r="AB105" s="139">
        <v>0</v>
      </c>
      <c r="AC105" s="139">
        <v>1</v>
      </c>
      <c r="AD105" s="139">
        <v>0</v>
      </c>
      <c r="AE105" s="139">
        <v>0</v>
      </c>
      <c r="AF105" s="139">
        <v>0</v>
      </c>
      <c r="AG105" s="139">
        <v>0</v>
      </c>
      <c r="AH105" s="139">
        <v>1</v>
      </c>
      <c r="AI105" s="139">
        <v>0</v>
      </c>
      <c r="AJ105" s="139">
        <v>0</v>
      </c>
      <c r="AK105" s="139">
        <v>0</v>
      </c>
      <c r="AL105" s="139">
        <v>0</v>
      </c>
      <c r="AM105" s="139">
        <v>0</v>
      </c>
      <c r="AN105" s="139">
        <v>0</v>
      </c>
      <c r="AO105" s="139">
        <v>0</v>
      </c>
      <c r="AP105" s="139">
        <v>0</v>
      </c>
      <c r="AQ105" s="140">
        <v>0</v>
      </c>
      <c r="AR105" s="139">
        <v>1</v>
      </c>
      <c r="AS105" s="139">
        <v>1</v>
      </c>
      <c r="AT105" s="139">
        <v>0</v>
      </c>
      <c r="AU105" s="139">
        <v>1</v>
      </c>
      <c r="AV105" s="139">
        <v>1</v>
      </c>
      <c r="AW105" s="139">
        <v>1</v>
      </c>
      <c r="AX105" s="139">
        <v>0</v>
      </c>
      <c r="AY105" s="139">
        <v>1</v>
      </c>
      <c r="AZ105" s="139">
        <v>0</v>
      </c>
      <c r="BA105" s="139">
        <v>0</v>
      </c>
      <c r="BB105" s="139">
        <v>0</v>
      </c>
      <c r="BC105" s="139">
        <v>1</v>
      </c>
      <c r="BD105" s="139">
        <v>1</v>
      </c>
      <c r="BE105" s="139">
        <v>1</v>
      </c>
      <c r="BF105" s="139">
        <v>0</v>
      </c>
      <c r="BG105" s="139">
        <v>1</v>
      </c>
      <c r="BH105" s="139">
        <v>0</v>
      </c>
      <c r="BI105" s="139">
        <v>1</v>
      </c>
      <c r="BJ105" s="139">
        <v>1</v>
      </c>
      <c r="BK105" s="139">
        <v>1</v>
      </c>
      <c r="BL105" s="139">
        <v>1</v>
      </c>
      <c r="BM105" s="139">
        <v>0</v>
      </c>
      <c r="BN105" s="139">
        <v>0</v>
      </c>
      <c r="BO105" s="139">
        <v>0</v>
      </c>
      <c r="BP105" s="139">
        <v>0</v>
      </c>
      <c r="BQ105" s="139">
        <v>0</v>
      </c>
      <c r="BR105" s="139">
        <v>0</v>
      </c>
      <c r="BS105" s="139">
        <v>1</v>
      </c>
      <c r="BT105" s="139">
        <v>0</v>
      </c>
      <c r="BU105" s="139">
        <v>0</v>
      </c>
      <c r="BV105" s="139">
        <v>0</v>
      </c>
      <c r="BW105" s="139">
        <v>0</v>
      </c>
      <c r="BX105" s="139">
        <v>1</v>
      </c>
      <c r="BY105" s="139">
        <v>0</v>
      </c>
      <c r="BZ105" s="139">
        <v>1</v>
      </c>
      <c r="CA105" s="139">
        <v>0</v>
      </c>
      <c r="CB105" s="139">
        <v>1</v>
      </c>
      <c r="CC105" s="139">
        <v>1</v>
      </c>
      <c r="CD105" s="139">
        <v>0</v>
      </c>
      <c r="CE105" s="140">
        <v>0</v>
      </c>
      <c r="CF105" s="139">
        <v>1</v>
      </c>
      <c r="CG105" s="139">
        <v>0</v>
      </c>
      <c r="CH105" s="139">
        <v>0</v>
      </c>
      <c r="CI105" s="139">
        <v>0</v>
      </c>
      <c r="CJ105" s="139">
        <v>0</v>
      </c>
      <c r="CK105" s="139">
        <v>0</v>
      </c>
      <c r="CL105" s="139">
        <v>0</v>
      </c>
      <c r="CM105" s="139">
        <v>0</v>
      </c>
      <c r="CN105" s="139">
        <v>1</v>
      </c>
      <c r="CO105" s="139">
        <v>0</v>
      </c>
      <c r="CP105" s="139">
        <v>0</v>
      </c>
      <c r="CQ105" s="139">
        <v>0</v>
      </c>
      <c r="CR105" s="140">
        <v>0</v>
      </c>
      <c r="CS105" s="139">
        <v>0</v>
      </c>
      <c r="CT105" s="139">
        <v>0</v>
      </c>
      <c r="CU105" s="139">
        <v>1</v>
      </c>
      <c r="CV105" s="139">
        <v>0</v>
      </c>
      <c r="CW105" s="139">
        <v>1</v>
      </c>
      <c r="CX105" s="139">
        <v>0</v>
      </c>
      <c r="CY105" s="139">
        <v>1</v>
      </c>
      <c r="CZ105" s="139">
        <v>1</v>
      </c>
      <c r="DA105" s="139">
        <v>0</v>
      </c>
      <c r="DB105" s="139">
        <v>0</v>
      </c>
      <c r="DC105" s="139">
        <v>0</v>
      </c>
      <c r="DD105" s="139">
        <v>0</v>
      </c>
      <c r="DE105" s="139">
        <v>0</v>
      </c>
      <c r="DF105" s="139">
        <v>0</v>
      </c>
      <c r="DG105" s="139">
        <v>-1</v>
      </c>
      <c r="DH105" s="139">
        <v>0</v>
      </c>
      <c r="DI105" s="139">
        <v>0</v>
      </c>
      <c r="DJ105" s="139">
        <v>1</v>
      </c>
      <c r="DK105" s="139">
        <v>0</v>
      </c>
      <c r="DL105" s="139">
        <v>0</v>
      </c>
      <c r="DM105" s="139">
        <v>0</v>
      </c>
      <c r="DN105" s="139">
        <v>0</v>
      </c>
      <c r="DO105" s="139">
        <v>1</v>
      </c>
      <c r="DP105" s="139">
        <v>0</v>
      </c>
      <c r="DQ105" s="139">
        <v>-1</v>
      </c>
      <c r="DR105" s="139">
        <v>1</v>
      </c>
      <c r="DS105" s="139">
        <v>0</v>
      </c>
      <c r="DT105" s="139">
        <v>1</v>
      </c>
      <c r="DU105" s="139">
        <v>0</v>
      </c>
      <c r="DV105" s="139">
        <v>0</v>
      </c>
      <c r="DW105" s="140">
        <v>0</v>
      </c>
      <c r="DX105" s="139">
        <v>0</v>
      </c>
      <c r="DY105" s="139">
        <v>0</v>
      </c>
      <c r="DZ105" s="139">
        <v>0</v>
      </c>
      <c r="EA105" s="139">
        <v>0</v>
      </c>
      <c r="EB105" s="139">
        <v>0</v>
      </c>
      <c r="EC105" s="139">
        <v>0</v>
      </c>
      <c r="ED105" s="139">
        <v>0</v>
      </c>
      <c r="EE105" s="139">
        <v>0</v>
      </c>
      <c r="EF105" s="139">
        <v>0</v>
      </c>
      <c r="EG105" s="139">
        <v>0</v>
      </c>
      <c r="EH105" s="139">
        <v>0</v>
      </c>
      <c r="EI105" s="139">
        <v>0</v>
      </c>
      <c r="EJ105" s="139">
        <v>0</v>
      </c>
      <c r="EK105" s="139">
        <v>0</v>
      </c>
      <c r="EL105" s="139">
        <v>0</v>
      </c>
      <c r="EM105" s="140">
        <v>0</v>
      </c>
      <c r="EN105" s="139">
        <v>7</v>
      </c>
      <c r="EO105" s="139">
        <v>13</v>
      </c>
      <c r="EP105" s="139">
        <v>2</v>
      </c>
      <c r="EQ105" s="139">
        <v>6</v>
      </c>
      <c r="ER105" s="139">
        <v>0</v>
      </c>
      <c r="ES105" s="140">
        <v>28</v>
      </c>
      <c r="ET105" s="139">
        <v>31.818181991577148</v>
      </c>
      <c r="EU105" s="139">
        <v>50</v>
      </c>
      <c r="EV105" s="139">
        <v>25</v>
      </c>
      <c r="EW105" s="139">
        <v>42.857143402099609</v>
      </c>
      <c r="EX105" s="139">
        <v>0</v>
      </c>
      <c r="EY105" s="140">
        <v>35.897434234619141</v>
      </c>
    </row>
    <row r="106" spans="1:155" x14ac:dyDescent="0.2">
      <c r="A106" s="137" t="s">
        <v>63</v>
      </c>
      <c r="B106" s="138" t="s">
        <v>163</v>
      </c>
      <c r="C106" s="139">
        <v>1</v>
      </c>
      <c r="D106" s="139">
        <v>1</v>
      </c>
      <c r="E106" s="139">
        <v>0</v>
      </c>
      <c r="F106" s="139">
        <v>1</v>
      </c>
      <c r="G106" s="139">
        <v>1</v>
      </c>
      <c r="H106" s="139">
        <v>1</v>
      </c>
      <c r="I106" s="139">
        <v>1</v>
      </c>
      <c r="J106" s="139">
        <v>1</v>
      </c>
      <c r="K106" s="139">
        <v>1</v>
      </c>
      <c r="L106" s="139">
        <v>0</v>
      </c>
      <c r="M106" s="139">
        <v>1</v>
      </c>
      <c r="N106" s="139">
        <v>1</v>
      </c>
      <c r="O106" s="139">
        <v>0</v>
      </c>
      <c r="P106" s="139">
        <v>0</v>
      </c>
      <c r="Q106" s="139">
        <v>1</v>
      </c>
      <c r="R106" s="139">
        <v>-1</v>
      </c>
      <c r="S106" s="139">
        <v>0</v>
      </c>
      <c r="T106" s="139">
        <v>1</v>
      </c>
      <c r="U106" s="139">
        <v>1</v>
      </c>
      <c r="V106" s="139">
        <v>-1</v>
      </c>
      <c r="W106" s="139">
        <v>0</v>
      </c>
      <c r="X106" s="139">
        <v>0</v>
      </c>
      <c r="Y106" s="139">
        <v>0</v>
      </c>
      <c r="Z106" s="139">
        <v>1</v>
      </c>
      <c r="AA106" s="139">
        <v>1</v>
      </c>
      <c r="AB106" s="139">
        <v>1</v>
      </c>
      <c r="AC106" s="139">
        <v>1</v>
      </c>
      <c r="AD106" s="139">
        <v>1</v>
      </c>
      <c r="AE106" s="139">
        <v>1</v>
      </c>
      <c r="AF106" s="139">
        <v>0</v>
      </c>
      <c r="AG106" s="139">
        <v>0</v>
      </c>
      <c r="AH106" s="139">
        <v>1</v>
      </c>
      <c r="AI106" s="139">
        <v>0</v>
      </c>
      <c r="AJ106" s="139">
        <v>1</v>
      </c>
      <c r="AK106" s="139">
        <v>0</v>
      </c>
      <c r="AL106" s="139">
        <v>0</v>
      </c>
      <c r="AM106" s="139">
        <v>0</v>
      </c>
      <c r="AN106" s="139">
        <v>0</v>
      </c>
      <c r="AO106" s="139">
        <v>0</v>
      </c>
      <c r="AP106" s="139">
        <v>0</v>
      </c>
      <c r="AQ106" s="140">
        <v>0</v>
      </c>
      <c r="AR106" s="139">
        <v>1</v>
      </c>
      <c r="AS106" s="139">
        <v>1</v>
      </c>
      <c r="AT106" s="139">
        <v>1</v>
      </c>
      <c r="AU106" s="139">
        <v>1</v>
      </c>
      <c r="AV106" s="139">
        <v>0</v>
      </c>
      <c r="AW106" s="139">
        <v>1</v>
      </c>
      <c r="AX106" s="139">
        <v>0</v>
      </c>
      <c r="AY106" s="139">
        <v>1</v>
      </c>
      <c r="AZ106" s="139">
        <v>1</v>
      </c>
      <c r="BA106" s="139">
        <v>1</v>
      </c>
      <c r="BB106" s="139">
        <v>1</v>
      </c>
      <c r="BC106" s="139">
        <v>1</v>
      </c>
      <c r="BD106" s="139">
        <v>1</v>
      </c>
      <c r="BE106" s="139">
        <v>1</v>
      </c>
      <c r="BF106" s="139">
        <v>0</v>
      </c>
      <c r="BG106" s="139">
        <v>0</v>
      </c>
      <c r="BH106" s="139">
        <v>1</v>
      </c>
      <c r="BI106" s="139">
        <v>1</v>
      </c>
      <c r="BJ106" s="139">
        <v>1</v>
      </c>
      <c r="BK106" s="139">
        <v>1</v>
      </c>
      <c r="BL106" s="139">
        <v>1</v>
      </c>
      <c r="BM106" s="139">
        <v>1</v>
      </c>
      <c r="BN106" s="139">
        <v>1</v>
      </c>
      <c r="BO106" s="139">
        <v>-1</v>
      </c>
      <c r="BP106" s="139">
        <v>1</v>
      </c>
      <c r="BQ106" s="139">
        <v>1</v>
      </c>
      <c r="BR106" s="139">
        <v>1</v>
      </c>
      <c r="BS106" s="139">
        <v>1</v>
      </c>
      <c r="BT106" s="139">
        <v>1</v>
      </c>
      <c r="BU106" s="139">
        <v>0</v>
      </c>
      <c r="BV106" s="139">
        <v>0</v>
      </c>
      <c r="BW106" s="139">
        <v>1</v>
      </c>
      <c r="BX106" s="139">
        <v>0</v>
      </c>
      <c r="BY106" s="139">
        <v>0</v>
      </c>
      <c r="BZ106" s="139">
        <v>1</v>
      </c>
      <c r="CA106" s="139">
        <v>-1</v>
      </c>
      <c r="CB106" s="139">
        <v>1</v>
      </c>
      <c r="CC106" s="139">
        <v>1</v>
      </c>
      <c r="CD106" s="139">
        <v>1</v>
      </c>
      <c r="CE106" s="140">
        <v>-1</v>
      </c>
      <c r="CF106" s="139">
        <v>1</v>
      </c>
      <c r="CG106" s="139">
        <v>0</v>
      </c>
      <c r="CH106" s="139">
        <v>1</v>
      </c>
      <c r="CI106" s="139">
        <v>1</v>
      </c>
      <c r="CJ106" s="139">
        <v>1</v>
      </c>
      <c r="CK106" s="139">
        <v>0</v>
      </c>
      <c r="CL106" s="139">
        <v>1</v>
      </c>
      <c r="CM106" s="139">
        <v>1</v>
      </c>
      <c r="CN106" s="139">
        <v>1</v>
      </c>
      <c r="CO106" s="139">
        <v>1</v>
      </c>
      <c r="CP106" s="139">
        <v>1</v>
      </c>
      <c r="CQ106" s="139">
        <v>1</v>
      </c>
      <c r="CR106" s="140">
        <v>1</v>
      </c>
      <c r="CS106" s="139">
        <v>1</v>
      </c>
      <c r="CT106" s="139">
        <v>0</v>
      </c>
      <c r="CU106" s="139">
        <v>1</v>
      </c>
      <c r="CV106" s="139">
        <v>1</v>
      </c>
      <c r="CW106" s="139">
        <v>1</v>
      </c>
      <c r="CX106" s="139">
        <v>0</v>
      </c>
      <c r="CY106" s="139">
        <v>1</v>
      </c>
      <c r="CZ106" s="139">
        <v>0</v>
      </c>
      <c r="DA106" s="139">
        <v>0</v>
      </c>
      <c r="DB106" s="139">
        <v>0</v>
      </c>
      <c r="DC106" s="139">
        <v>0</v>
      </c>
      <c r="DD106" s="139">
        <v>0</v>
      </c>
      <c r="DE106" s="139">
        <v>1</v>
      </c>
      <c r="DF106" s="139">
        <v>0</v>
      </c>
      <c r="DG106" s="139">
        <v>0</v>
      </c>
      <c r="DH106" s="139">
        <v>1</v>
      </c>
      <c r="DI106" s="139">
        <v>0</v>
      </c>
      <c r="DJ106" s="139">
        <v>1</v>
      </c>
      <c r="DK106" s="139">
        <v>0</v>
      </c>
      <c r="DL106" s="139">
        <v>1</v>
      </c>
      <c r="DM106" s="139">
        <v>0</v>
      </c>
      <c r="DN106" s="139">
        <v>0</v>
      </c>
      <c r="DO106" s="139">
        <v>1</v>
      </c>
      <c r="DP106" s="139">
        <v>1</v>
      </c>
      <c r="DQ106" s="139">
        <v>0</v>
      </c>
      <c r="DR106" s="139">
        <v>1</v>
      </c>
      <c r="DS106" s="139">
        <v>-1</v>
      </c>
      <c r="DT106" s="139">
        <v>1</v>
      </c>
      <c r="DU106" s="139">
        <v>1</v>
      </c>
      <c r="DV106" s="139">
        <v>0</v>
      </c>
      <c r="DW106" s="140">
        <v>0</v>
      </c>
      <c r="DX106" s="139">
        <v>0</v>
      </c>
      <c r="DY106" s="139">
        <v>0</v>
      </c>
      <c r="DZ106" s="139">
        <v>0</v>
      </c>
      <c r="EA106" s="139">
        <v>0</v>
      </c>
      <c r="EB106" s="139">
        <v>0</v>
      </c>
      <c r="EC106" s="139">
        <v>0</v>
      </c>
      <c r="ED106" s="139">
        <v>0</v>
      </c>
      <c r="EE106" s="139">
        <v>0</v>
      </c>
      <c r="EF106" s="139">
        <v>0</v>
      </c>
      <c r="EG106" s="139">
        <v>0</v>
      </c>
      <c r="EH106" s="139">
        <v>0</v>
      </c>
      <c r="EI106" s="139">
        <v>0</v>
      </c>
      <c r="EJ106" s="139">
        <v>0</v>
      </c>
      <c r="EK106" s="139">
        <v>0</v>
      </c>
      <c r="EL106" s="139">
        <v>0</v>
      </c>
      <c r="EM106" s="140">
        <v>0</v>
      </c>
      <c r="EN106" s="139">
        <v>11</v>
      </c>
      <c r="EO106" s="139">
        <v>17</v>
      </c>
      <c r="EP106" s="139">
        <v>7</v>
      </c>
      <c r="EQ106" s="139">
        <v>8</v>
      </c>
      <c r="ER106" s="139">
        <v>0</v>
      </c>
      <c r="ES106" s="140">
        <v>43</v>
      </c>
      <c r="ET106" s="139">
        <v>50</v>
      </c>
      <c r="EU106" s="139">
        <v>65.384613037109375</v>
      </c>
      <c r="EV106" s="139">
        <v>87.5</v>
      </c>
      <c r="EW106" s="139">
        <v>57.142856597900391</v>
      </c>
      <c r="EX106" s="139">
        <v>0</v>
      </c>
      <c r="EY106" s="140">
        <v>55.128204345703125</v>
      </c>
    </row>
    <row r="107" spans="1:155" x14ac:dyDescent="0.2">
      <c r="A107" s="137" t="s">
        <v>58</v>
      </c>
      <c r="B107" s="138" t="s">
        <v>164</v>
      </c>
      <c r="C107" s="139">
        <v>0</v>
      </c>
      <c r="D107" s="139">
        <v>0</v>
      </c>
      <c r="E107" s="139">
        <v>0</v>
      </c>
      <c r="F107" s="139">
        <v>1</v>
      </c>
      <c r="G107" s="139">
        <v>1</v>
      </c>
      <c r="H107" s="139">
        <v>0</v>
      </c>
      <c r="I107" s="139">
        <v>0</v>
      </c>
      <c r="J107" s="139">
        <v>1</v>
      </c>
      <c r="K107" s="139">
        <v>1</v>
      </c>
      <c r="L107" s="139">
        <v>0</v>
      </c>
      <c r="M107" s="139">
        <v>1</v>
      </c>
      <c r="N107" s="139">
        <v>1</v>
      </c>
      <c r="O107" s="139">
        <v>1</v>
      </c>
      <c r="P107" s="139">
        <v>0</v>
      </c>
      <c r="Q107" s="139">
        <v>1</v>
      </c>
      <c r="R107" s="139">
        <v>0</v>
      </c>
      <c r="S107" s="139">
        <v>1</v>
      </c>
      <c r="T107" s="139">
        <v>1</v>
      </c>
      <c r="U107" s="139">
        <v>1</v>
      </c>
      <c r="V107" s="139">
        <v>0</v>
      </c>
      <c r="W107" s="139">
        <v>0</v>
      </c>
      <c r="X107" s="139">
        <v>0</v>
      </c>
      <c r="Y107" s="139">
        <v>0</v>
      </c>
      <c r="Z107" s="139">
        <v>0</v>
      </c>
      <c r="AA107" s="139">
        <v>0</v>
      </c>
      <c r="AB107" s="139">
        <v>1</v>
      </c>
      <c r="AC107" s="139">
        <v>0</v>
      </c>
      <c r="AD107" s="139">
        <v>0</v>
      </c>
      <c r="AE107" s="139">
        <v>0</v>
      </c>
      <c r="AF107" s="139">
        <v>0</v>
      </c>
      <c r="AG107" s="139">
        <v>0</v>
      </c>
      <c r="AH107" s="139">
        <v>1</v>
      </c>
      <c r="AI107" s="139">
        <v>0</v>
      </c>
      <c r="AJ107" s="139">
        <v>1</v>
      </c>
      <c r="AK107" s="139">
        <v>0</v>
      </c>
      <c r="AL107" s="139">
        <v>1</v>
      </c>
      <c r="AM107" s="139">
        <v>1</v>
      </c>
      <c r="AN107" s="139">
        <v>0</v>
      </c>
      <c r="AO107" s="139">
        <v>0</v>
      </c>
      <c r="AP107" s="139">
        <v>0</v>
      </c>
      <c r="AQ107" s="140">
        <v>0</v>
      </c>
      <c r="AR107" s="139">
        <v>0</v>
      </c>
      <c r="AS107" s="139">
        <v>0</v>
      </c>
      <c r="AT107" s="139">
        <v>1</v>
      </c>
      <c r="AU107" s="139">
        <v>1</v>
      </c>
      <c r="AV107" s="139">
        <v>1</v>
      </c>
      <c r="AW107" s="139">
        <v>1</v>
      </c>
      <c r="AX107" s="139">
        <v>0</v>
      </c>
      <c r="AY107" s="139">
        <v>1</v>
      </c>
      <c r="AZ107" s="139">
        <v>1</v>
      </c>
      <c r="BA107" s="139">
        <v>0</v>
      </c>
      <c r="BB107" s="139">
        <v>0</v>
      </c>
      <c r="BC107" s="139">
        <v>1</v>
      </c>
      <c r="BD107" s="139">
        <v>1</v>
      </c>
      <c r="BE107" s="139">
        <v>1</v>
      </c>
      <c r="BF107" s="139">
        <v>0</v>
      </c>
      <c r="BG107" s="139">
        <v>0</v>
      </c>
      <c r="BH107" s="139">
        <v>0</v>
      </c>
      <c r="BI107" s="139">
        <v>1</v>
      </c>
      <c r="BJ107" s="139">
        <v>1</v>
      </c>
      <c r="BK107" s="139">
        <v>1</v>
      </c>
      <c r="BL107" s="139">
        <v>0</v>
      </c>
      <c r="BM107" s="139">
        <v>1</v>
      </c>
      <c r="BN107" s="139">
        <v>1</v>
      </c>
      <c r="BO107" s="139">
        <v>-1</v>
      </c>
      <c r="BP107" s="139">
        <v>1</v>
      </c>
      <c r="BQ107" s="139">
        <v>1</v>
      </c>
      <c r="BR107" s="139">
        <v>1</v>
      </c>
      <c r="BS107" s="139">
        <v>1</v>
      </c>
      <c r="BT107" s="139">
        <v>0</v>
      </c>
      <c r="BU107" s="139">
        <v>0</v>
      </c>
      <c r="BV107" s="139">
        <v>0</v>
      </c>
      <c r="BW107" s="139">
        <v>0</v>
      </c>
      <c r="BX107" s="139">
        <v>1</v>
      </c>
      <c r="BY107" s="139">
        <v>0</v>
      </c>
      <c r="BZ107" s="139">
        <v>1</v>
      </c>
      <c r="CA107" s="139">
        <v>-1</v>
      </c>
      <c r="CB107" s="139">
        <v>1</v>
      </c>
      <c r="CC107" s="139">
        <v>1</v>
      </c>
      <c r="CD107" s="139">
        <v>1</v>
      </c>
      <c r="CE107" s="140">
        <v>-1</v>
      </c>
      <c r="CF107" s="139">
        <v>1</v>
      </c>
      <c r="CG107" s="139">
        <v>0</v>
      </c>
      <c r="CH107" s="139">
        <v>1</v>
      </c>
      <c r="CI107" s="139">
        <v>1</v>
      </c>
      <c r="CJ107" s="139">
        <v>1</v>
      </c>
      <c r="CK107" s="139">
        <v>0</v>
      </c>
      <c r="CL107" s="139">
        <v>0</v>
      </c>
      <c r="CM107" s="139">
        <v>0</v>
      </c>
      <c r="CN107" s="139">
        <v>1</v>
      </c>
      <c r="CO107" s="139">
        <v>1</v>
      </c>
      <c r="CP107" s="139">
        <v>1</v>
      </c>
      <c r="CQ107" s="139">
        <v>1</v>
      </c>
      <c r="CR107" s="140">
        <v>1</v>
      </c>
      <c r="CS107" s="139">
        <v>1</v>
      </c>
      <c r="CT107" s="139">
        <v>0</v>
      </c>
      <c r="CU107" s="139">
        <v>1</v>
      </c>
      <c r="CV107" s="139">
        <v>1</v>
      </c>
      <c r="CW107" s="139">
        <v>0</v>
      </c>
      <c r="CX107" s="139">
        <v>0</v>
      </c>
      <c r="CY107" s="139">
        <v>1</v>
      </c>
      <c r="CZ107" s="139">
        <v>1</v>
      </c>
      <c r="DA107" s="139">
        <v>0</v>
      </c>
      <c r="DB107" s="139">
        <v>1</v>
      </c>
      <c r="DC107" s="139">
        <v>0</v>
      </c>
      <c r="DD107" s="139">
        <v>0</v>
      </c>
      <c r="DE107" s="139">
        <v>1</v>
      </c>
      <c r="DF107" s="139">
        <v>0</v>
      </c>
      <c r="DG107" s="139">
        <v>-1</v>
      </c>
      <c r="DH107" s="139">
        <v>1</v>
      </c>
      <c r="DI107" s="139">
        <v>0</v>
      </c>
      <c r="DJ107" s="139">
        <v>1</v>
      </c>
      <c r="DK107" s="139">
        <v>0</v>
      </c>
      <c r="DL107" s="139">
        <v>1</v>
      </c>
      <c r="DM107" s="139">
        <v>1</v>
      </c>
      <c r="DN107" s="139">
        <v>0</v>
      </c>
      <c r="DO107" s="139">
        <v>1</v>
      </c>
      <c r="DP107" s="139">
        <v>0</v>
      </c>
      <c r="DQ107" s="139">
        <v>0</v>
      </c>
      <c r="DR107" s="139">
        <v>1</v>
      </c>
      <c r="DS107" s="139">
        <v>-1</v>
      </c>
      <c r="DT107" s="139">
        <v>1</v>
      </c>
      <c r="DU107" s="139">
        <v>1</v>
      </c>
      <c r="DV107" s="139">
        <v>0</v>
      </c>
      <c r="DW107" s="140">
        <v>0</v>
      </c>
      <c r="DX107" s="139">
        <v>1</v>
      </c>
      <c r="DY107" s="139">
        <v>1</v>
      </c>
      <c r="DZ107" s="139">
        <v>0</v>
      </c>
      <c r="EA107" s="139">
        <v>0</v>
      </c>
      <c r="EB107" s="139">
        <v>0</v>
      </c>
      <c r="EC107" s="139">
        <v>0</v>
      </c>
      <c r="ED107" s="139">
        <v>0</v>
      </c>
      <c r="EE107" s="139">
        <v>0</v>
      </c>
      <c r="EF107" s="139">
        <v>0</v>
      </c>
      <c r="EG107" s="139">
        <v>0</v>
      </c>
      <c r="EH107" s="139">
        <v>0</v>
      </c>
      <c r="EI107" s="139">
        <v>0</v>
      </c>
      <c r="EJ107" s="139">
        <v>0</v>
      </c>
      <c r="EK107" s="139">
        <v>0</v>
      </c>
      <c r="EL107" s="139">
        <v>0</v>
      </c>
      <c r="EM107" s="140">
        <v>0</v>
      </c>
      <c r="EN107" s="139">
        <v>10</v>
      </c>
      <c r="EO107" s="139">
        <v>13</v>
      </c>
      <c r="EP107" s="139">
        <v>5</v>
      </c>
      <c r="EQ107" s="139">
        <v>8</v>
      </c>
      <c r="ER107" s="139">
        <v>1</v>
      </c>
      <c r="ES107" s="140">
        <v>37</v>
      </c>
      <c r="ET107" s="139">
        <v>45.454544067382812</v>
      </c>
      <c r="EU107" s="139">
        <v>50</v>
      </c>
      <c r="EV107" s="139">
        <v>62.5</v>
      </c>
      <c r="EW107" s="139">
        <v>57.142856597900391</v>
      </c>
      <c r="EX107" s="139">
        <v>12.5</v>
      </c>
      <c r="EY107" s="140">
        <v>47.435897827148438</v>
      </c>
    </row>
    <row r="108" spans="1:155" x14ac:dyDescent="0.2">
      <c r="A108" s="137" t="s">
        <v>56</v>
      </c>
      <c r="B108" s="138" t="s">
        <v>165</v>
      </c>
      <c r="C108" s="139">
        <v>1</v>
      </c>
      <c r="D108" s="139">
        <v>1</v>
      </c>
      <c r="E108" s="139">
        <v>0</v>
      </c>
      <c r="F108" s="139">
        <v>1</v>
      </c>
      <c r="G108" s="139">
        <v>1</v>
      </c>
      <c r="H108" s="139">
        <v>1</v>
      </c>
      <c r="I108" s="139">
        <v>1</v>
      </c>
      <c r="J108" s="139">
        <v>0</v>
      </c>
      <c r="K108" s="139">
        <v>1</v>
      </c>
      <c r="L108" s="139">
        <v>1</v>
      </c>
      <c r="M108" s="139">
        <v>1</v>
      </c>
      <c r="N108" s="139">
        <v>1</v>
      </c>
      <c r="O108" s="139">
        <v>1</v>
      </c>
      <c r="P108" s="139">
        <v>0</v>
      </c>
      <c r="Q108" s="139">
        <v>1</v>
      </c>
      <c r="R108" s="139">
        <v>0</v>
      </c>
      <c r="S108" s="139">
        <v>0</v>
      </c>
      <c r="T108" s="139">
        <v>1</v>
      </c>
      <c r="U108" s="139">
        <v>0</v>
      </c>
      <c r="V108" s="139">
        <v>-1</v>
      </c>
      <c r="W108" s="139">
        <v>0</v>
      </c>
      <c r="X108" s="139">
        <v>1</v>
      </c>
      <c r="Y108" s="139">
        <v>0</v>
      </c>
      <c r="Z108" s="139">
        <v>0</v>
      </c>
      <c r="AA108" s="139">
        <v>1</v>
      </c>
      <c r="AB108" s="139">
        <v>0</v>
      </c>
      <c r="AC108" s="139">
        <v>0</v>
      </c>
      <c r="AD108" s="139">
        <v>0</v>
      </c>
      <c r="AE108" s="139">
        <v>0</v>
      </c>
      <c r="AF108" s="139">
        <v>0</v>
      </c>
      <c r="AG108" s="139">
        <v>-1</v>
      </c>
      <c r="AH108" s="139">
        <v>0</v>
      </c>
      <c r="AI108" s="139">
        <v>0</v>
      </c>
      <c r="AJ108" s="139">
        <v>0</v>
      </c>
      <c r="AK108" s="139">
        <v>0</v>
      </c>
      <c r="AL108" s="139">
        <v>0</v>
      </c>
      <c r="AM108" s="139">
        <v>0</v>
      </c>
      <c r="AN108" s="139">
        <v>0</v>
      </c>
      <c r="AO108" s="139">
        <v>0</v>
      </c>
      <c r="AP108" s="139">
        <v>0</v>
      </c>
      <c r="AQ108" s="140">
        <v>0</v>
      </c>
      <c r="AR108" s="139">
        <v>1</v>
      </c>
      <c r="AS108" s="139">
        <v>1</v>
      </c>
      <c r="AT108" s="139">
        <v>1</v>
      </c>
      <c r="AU108" s="139">
        <v>1</v>
      </c>
      <c r="AV108" s="139">
        <v>0</v>
      </c>
      <c r="AW108" s="139">
        <v>1</v>
      </c>
      <c r="AX108" s="139">
        <v>0</v>
      </c>
      <c r="AY108" s="139">
        <v>1</v>
      </c>
      <c r="AZ108" s="139">
        <v>0</v>
      </c>
      <c r="BA108" s="139">
        <v>1</v>
      </c>
      <c r="BB108" s="139">
        <v>0</v>
      </c>
      <c r="BC108" s="139">
        <v>1</v>
      </c>
      <c r="BD108" s="139">
        <v>1</v>
      </c>
      <c r="BE108" s="139">
        <v>1</v>
      </c>
      <c r="BF108" s="139">
        <v>0</v>
      </c>
      <c r="BG108" s="139">
        <v>0</v>
      </c>
      <c r="BH108" s="139">
        <v>0</v>
      </c>
      <c r="BI108" s="139">
        <v>1</v>
      </c>
      <c r="BJ108" s="139">
        <v>1</v>
      </c>
      <c r="BK108" s="139">
        <v>1</v>
      </c>
      <c r="BL108" s="139">
        <v>0</v>
      </c>
      <c r="BM108" s="139">
        <v>1</v>
      </c>
      <c r="BN108" s="139">
        <v>0</v>
      </c>
      <c r="BO108" s="139">
        <v>-1</v>
      </c>
      <c r="BP108" s="139">
        <v>1</v>
      </c>
      <c r="BQ108" s="139">
        <v>0</v>
      </c>
      <c r="BR108" s="139">
        <v>1</v>
      </c>
      <c r="BS108" s="139">
        <v>1</v>
      </c>
      <c r="BT108" s="139">
        <v>1</v>
      </c>
      <c r="BU108" s="139">
        <v>0</v>
      </c>
      <c r="BV108" s="139">
        <v>0</v>
      </c>
      <c r="BW108" s="139">
        <v>1</v>
      </c>
      <c r="BX108" s="139">
        <v>0</v>
      </c>
      <c r="BY108" s="139">
        <v>0</v>
      </c>
      <c r="BZ108" s="139">
        <v>1</v>
      </c>
      <c r="CA108" s="139">
        <v>-1</v>
      </c>
      <c r="CB108" s="139">
        <v>1</v>
      </c>
      <c r="CC108" s="139">
        <v>1</v>
      </c>
      <c r="CD108" s="139">
        <v>1</v>
      </c>
      <c r="CE108" s="140">
        <v>0</v>
      </c>
      <c r="CF108" s="139">
        <v>1</v>
      </c>
      <c r="CG108" s="139">
        <v>0</v>
      </c>
      <c r="CH108" s="139">
        <v>1</v>
      </c>
      <c r="CI108" s="139">
        <v>1</v>
      </c>
      <c r="CJ108" s="139">
        <v>1</v>
      </c>
      <c r="CK108" s="139">
        <v>0</v>
      </c>
      <c r="CL108" s="139">
        <v>0</v>
      </c>
      <c r="CM108" s="139">
        <v>0</v>
      </c>
      <c r="CN108" s="139">
        <v>1</v>
      </c>
      <c r="CO108" s="139">
        <v>1</v>
      </c>
      <c r="CP108" s="139">
        <v>0</v>
      </c>
      <c r="CQ108" s="139">
        <v>0</v>
      </c>
      <c r="CR108" s="140">
        <v>0</v>
      </c>
      <c r="CS108" s="139">
        <v>1</v>
      </c>
      <c r="CT108" s="139">
        <v>0</v>
      </c>
      <c r="CU108" s="139">
        <v>1</v>
      </c>
      <c r="CV108" s="139">
        <v>1</v>
      </c>
      <c r="CW108" s="139">
        <v>1</v>
      </c>
      <c r="CX108" s="139">
        <v>0</v>
      </c>
      <c r="CY108" s="139">
        <v>1</v>
      </c>
      <c r="CZ108" s="139">
        <v>1</v>
      </c>
      <c r="DA108" s="139">
        <v>-1</v>
      </c>
      <c r="DB108" s="139">
        <v>0</v>
      </c>
      <c r="DC108" s="139">
        <v>0</v>
      </c>
      <c r="DD108" s="139">
        <v>0</v>
      </c>
      <c r="DE108" s="139">
        <v>1</v>
      </c>
      <c r="DF108" s="139">
        <v>1</v>
      </c>
      <c r="DG108" s="139">
        <v>0</v>
      </c>
      <c r="DH108" s="139">
        <v>0</v>
      </c>
      <c r="DI108" s="139">
        <v>0</v>
      </c>
      <c r="DJ108" s="139">
        <v>1</v>
      </c>
      <c r="DK108" s="139">
        <v>-1</v>
      </c>
      <c r="DL108" s="139">
        <v>1</v>
      </c>
      <c r="DM108" s="139">
        <v>1</v>
      </c>
      <c r="DN108" s="139">
        <v>1</v>
      </c>
      <c r="DO108" s="139">
        <v>0</v>
      </c>
      <c r="DP108" s="139">
        <v>1</v>
      </c>
      <c r="DQ108" s="139">
        <v>0</v>
      </c>
      <c r="DR108" s="139">
        <v>1</v>
      </c>
      <c r="DS108" s="139">
        <v>-1</v>
      </c>
      <c r="DT108" s="139">
        <v>1</v>
      </c>
      <c r="DU108" s="139">
        <v>1</v>
      </c>
      <c r="DV108" s="139">
        <v>0</v>
      </c>
      <c r="DW108" s="140">
        <v>-1</v>
      </c>
      <c r="DX108" s="139">
        <v>1</v>
      </c>
      <c r="DY108" s="139">
        <v>0</v>
      </c>
      <c r="DZ108" s="139">
        <v>0</v>
      </c>
      <c r="EA108" s="139">
        <v>0</v>
      </c>
      <c r="EB108" s="139">
        <v>0</v>
      </c>
      <c r="EC108" s="139">
        <v>0</v>
      </c>
      <c r="ED108" s="139">
        <v>0</v>
      </c>
      <c r="EE108" s="139">
        <v>0</v>
      </c>
      <c r="EF108" s="139">
        <v>0</v>
      </c>
      <c r="EG108" s="139">
        <v>0</v>
      </c>
      <c r="EH108" s="139">
        <v>0</v>
      </c>
      <c r="EI108" s="139">
        <v>0</v>
      </c>
      <c r="EJ108" s="139">
        <v>0</v>
      </c>
      <c r="EK108" s="139">
        <v>0</v>
      </c>
      <c r="EL108" s="139">
        <v>0</v>
      </c>
      <c r="EM108" s="140">
        <v>0</v>
      </c>
      <c r="EN108" s="139">
        <v>8</v>
      </c>
      <c r="EO108" s="139">
        <v>14</v>
      </c>
      <c r="EP108" s="139">
        <v>2</v>
      </c>
      <c r="EQ108" s="139">
        <v>6</v>
      </c>
      <c r="ER108" s="139">
        <v>1</v>
      </c>
      <c r="ES108" s="140">
        <v>31</v>
      </c>
      <c r="ET108" s="139">
        <v>36.363636016845703</v>
      </c>
      <c r="EU108" s="139">
        <v>53.846153259277344</v>
      </c>
      <c r="EV108" s="139">
        <v>25</v>
      </c>
      <c r="EW108" s="139">
        <v>42.857143402099609</v>
      </c>
      <c r="EX108" s="139">
        <v>12.5</v>
      </c>
      <c r="EY108" s="140">
        <v>39.74359130859375</v>
      </c>
    </row>
    <row r="109" spans="1:155" x14ac:dyDescent="0.2">
      <c r="A109" s="137" t="s">
        <v>58</v>
      </c>
      <c r="B109" s="138" t="s">
        <v>166</v>
      </c>
      <c r="C109" s="139">
        <v>1</v>
      </c>
      <c r="D109" s="139">
        <v>1</v>
      </c>
      <c r="E109" s="139">
        <v>0</v>
      </c>
      <c r="F109" s="139">
        <v>1</v>
      </c>
      <c r="G109" s="139">
        <v>1</v>
      </c>
      <c r="H109" s="139">
        <v>1</v>
      </c>
      <c r="I109" s="139">
        <v>1</v>
      </c>
      <c r="J109" s="139">
        <v>1</v>
      </c>
      <c r="K109" s="139">
        <v>1</v>
      </c>
      <c r="L109" s="139">
        <v>0</v>
      </c>
      <c r="M109" s="139">
        <v>1</v>
      </c>
      <c r="N109" s="139">
        <v>1</v>
      </c>
      <c r="O109" s="139">
        <v>1</v>
      </c>
      <c r="P109" s="139">
        <v>0</v>
      </c>
      <c r="Q109" s="139">
        <v>1</v>
      </c>
      <c r="R109" s="139">
        <v>0</v>
      </c>
      <c r="S109" s="139">
        <v>1</v>
      </c>
      <c r="T109" s="139">
        <v>1</v>
      </c>
      <c r="U109" s="139">
        <v>1</v>
      </c>
      <c r="V109" s="139">
        <v>0</v>
      </c>
      <c r="W109" s="139">
        <v>0</v>
      </c>
      <c r="X109" s="139">
        <v>0</v>
      </c>
      <c r="Y109" s="139">
        <v>1</v>
      </c>
      <c r="Z109" s="139">
        <v>1</v>
      </c>
      <c r="AA109" s="139">
        <v>0</v>
      </c>
      <c r="AB109" s="139">
        <v>0</v>
      </c>
      <c r="AC109" s="139">
        <v>1</v>
      </c>
      <c r="AD109" s="139">
        <v>0</v>
      </c>
      <c r="AE109" s="139">
        <v>1</v>
      </c>
      <c r="AF109" s="139">
        <v>0</v>
      </c>
      <c r="AG109" s="139">
        <v>0</v>
      </c>
      <c r="AH109" s="139">
        <v>1</v>
      </c>
      <c r="AI109" s="139">
        <v>0</v>
      </c>
      <c r="AJ109" s="139">
        <v>1</v>
      </c>
      <c r="AK109" s="139">
        <v>0</v>
      </c>
      <c r="AL109" s="139">
        <v>1</v>
      </c>
      <c r="AM109" s="139">
        <v>1</v>
      </c>
      <c r="AN109" s="139">
        <v>1</v>
      </c>
      <c r="AO109" s="139">
        <v>0</v>
      </c>
      <c r="AP109" s="139">
        <v>1</v>
      </c>
      <c r="AQ109" s="140">
        <v>1</v>
      </c>
      <c r="AR109" s="139">
        <v>1</v>
      </c>
      <c r="AS109" s="139">
        <v>1</v>
      </c>
      <c r="AT109" s="139">
        <v>1</v>
      </c>
      <c r="AU109" s="139">
        <v>1</v>
      </c>
      <c r="AV109" s="139">
        <v>1</v>
      </c>
      <c r="AW109" s="139">
        <v>1</v>
      </c>
      <c r="AX109" s="139">
        <v>0</v>
      </c>
      <c r="AY109" s="139">
        <v>1</v>
      </c>
      <c r="AZ109" s="139">
        <v>0</v>
      </c>
      <c r="BA109" s="139">
        <v>1</v>
      </c>
      <c r="BB109" s="139">
        <v>0</v>
      </c>
      <c r="BC109" s="139">
        <v>1</v>
      </c>
      <c r="BD109" s="139">
        <v>1</v>
      </c>
      <c r="BE109" s="139">
        <v>1</v>
      </c>
      <c r="BF109" s="139">
        <v>0</v>
      </c>
      <c r="BG109" s="139">
        <v>0</v>
      </c>
      <c r="BH109" s="139">
        <v>0</v>
      </c>
      <c r="BI109" s="139">
        <v>1</v>
      </c>
      <c r="BJ109" s="139">
        <v>1</v>
      </c>
      <c r="BK109" s="139">
        <v>1</v>
      </c>
      <c r="BL109" s="139">
        <v>0</v>
      </c>
      <c r="BM109" s="139">
        <v>1</v>
      </c>
      <c r="BN109" s="139">
        <v>0</v>
      </c>
      <c r="BO109" s="139">
        <v>-1</v>
      </c>
      <c r="BP109" s="139">
        <v>1</v>
      </c>
      <c r="BQ109" s="139">
        <v>1</v>
      </c>
      <c r="BR109" s="139">
        <v>1</v>
      </c>
      <c r="BS109" s="139">
        <v>1</v>
      </c>
      <c r="BT109" s="139">
        <v>1</v>
      </c>
      <c r="BU109" s="139">
        <v>1</v>
      </c>
      <c r="BV109" s="139">
        <v>0</v>
      </c>
      <c r="BW109" s="139">
        <v>0</v>
      </c>
      <c r="BX109" s="139">
        <v>1</v>
      </c>
      <c r="BY109" s="139">
        <v>1</v>
      </c>
      <c r="BZ109" s="139">
        <v>1</v>
      </c>
      <c r="CA109" s="139">
        <v>0</v>
      </c>
      <c r="CB109" s="139">
        <v>1</v>
      </c>
      <c r="CC109" s="139">
        <v>1</v>
      </c>
      <c r="CD109" s="139">
        <v>1</v>
      </c>
      <c r="CE109" s="140">
        <v>0</v>
      </c>
      <c r="CF109" s="139">
        <v>1</v>
      </c>
      <c r="CG109" s="139">
        <v>0</v>
      </c>
      <c r="CH109" s="139">
        <v>1</v>
      </c>
      <c r="CI109" s="139">
        <v>1</v>
      </c>
      <c r="CJ109" s="139">
        <v>1</v>
      </c>
      <c r="CK109" s="139">
        <v>1</v>
      </c>
      <c r="CL109" s="139">
        <v>0</v>
      </c>
      <c r="CM109" s="139">
        <v>1</v>
      </c>
      <c r="CN109" s="139">
        <v>1</v>
      </c>
      <c r="CO109" s="139">
        <v>1</v>
      </c>
      <c r="CP109" s="139">
        <v>1</v>
      </c>
      <c r="CQ109" s="139">
        <v>1</v>
      </c>
      <c r="CR109" s="140">
        <v>0</v>
      </c>
      <c r="CS109" s="139">
        <v>1</v>
      </c>
      <c r="CT109" s="139">
        <v>0</v>
      </c>
      <c r="CU109" s="139">
        <v>1</v>
      </c>
      <c r="CV109" s="139">
        <v>1</v>
      </c>
      <c r="CW109" s="139">
        <v>1</v>
      </c>
      <c r="CX109" s="139">
        <v>0</v>
      </c>
      <c r="CY109" s="139">
        <v>1</v>
      </c>
      <c r="CZ109" s="139">
        <v>1</v>
      </c>
      <c r="DA109" s="139">
        <v>0</v>
      </c>
      <c r="DB109" s="139">
        <v>0</v>
      </c>
      <c r="DC109" s="139">
        <v>0</v>
      </c>
      <c r="DD109" s="139">
        <v>0</v>
      </c>
      <c r="DE109" s="139">
        <v>0</v>
      </c>
      <c r="DF109" s="139">
        <v>0</v>
      </c>
      <c r="DG109" s="139">
        <v>-1</v>
      </c>
      <c r="DH109" s="139">
        <v>0</v>
      </c>
      <c r="DI109" s="139">
        <v>0</v>
      </c>
      <c r="DJ109" s="139">
        <v>1</v>
      </c>
      <c r="DK109" s="139">
        <v>0</v>
      </c>
      <c r="DL109" s="139">
        <v>1</v>
      </c>
      <c r="DM109" s="139">
        <v>1</v>
      </c>
      <c r="DN109" s="139">
        <v>0</v>
      </c>
      <c r="DO109" s="139">
        <v>0</v>
      </c>
      <c r="DP109" s="139">
        <v>0</v>
      </c>
      <c r="DQ109" s="139">
        <v>0</v>
      </c>
      <c r="DR109" s="139">
        <v>1</v>
      </c>
      <c r="DS109" s="139">
        <v>0</v>
      </c>
      <c r="DT109" s="139">
        <v>0</v>
      </c>
      <c r="DU109" s="139">
        <v>1</v>
      </c>
      <c r="DV109" s="139">
        <v>0</v>
      </c>
      <c r="DW109" s="140">
        <v>0</v>
      </c>
      <c r="DX109" s="139">
        <v>0</v>
      </c>
      <c r="DY109" s="139">
        <v>0</v>
      </c>
      <c r="DZ109" s="139">
        <v>0</v>
      </c>
      <c r="EA109" s="139">
        <v>0</v>
      </c>
      <c r="EB109" s="139">
        <v>0</v>
      </c>
      <c r="EC109" s="139">
        <v>0</v>
      </c>
      <c r="ED109" s="139">
        <v>0</v>
      </c>
      <c r="EE109" s="139">
        <v>0</v>
      </c>
      <c r="EF109" s="139">
        <v>0</v>
      </c>
      <c r="EG109" s="139">
        <v>0</v>
      </c>
      <c r="EH109" s="139">
        <v>0</v>
      </c>
      <c r="EI109" s="139">
        <v>0</v>
      </c>
      <c r="EJ109" s="139">
        <v>0</v>
      </c>
      <c r="EK109" s="139">
        <v>0</v>
      </c>
      <c r="EL109" s="139">
        <v>0</v>
      </c>
      <c r="EM109" s="140">
        <v>0</v>
      </c>
      <c r="EN109" s="139">
        <v>15</v>
      </c>
      <c r="EO109" s="139">
        <v>19</v>
      </c>
      <c r="EP109" s="139">
        <v>5</v>
      </c>
      <c r="EQ109" s="139">
        <v>8</v>
      </c>
      <c r="ER109" s="139">
        <v>0</v>
      </c>
      <c r="ES109" s="140">
        <v>47</v>
      </c>
      <c r="ET109" s="139">
        <v>68.181816101074219</v>
      </c>
      <c r="EU109" s="139">
        <v>73.076919555664062</v>
      </c>
      <c r="EV109" s="139">
        <v>62.5</v>
      </c>
      <c r="EW109" s="139">
        <v>57.142856597900391</v>
      </c>
      <c r="EX109" s="139">
        <v>0</v>
      </c>
      <c r="EY109" s="140">
        <v>60.25640869140625</v>
      </c>
    </row>
    <row r="110" spans="1:155" x14ac:dyDescent="0.2">
      <c r="A110" s="137" t="s">
        <v>60</v>
      </c>
      <c r="B110" s="138" t="s">
        <v>167</v>
      </c>
      <c r="C110" s="139">
        <v>0</v>
      </c>
      <c r="D110" s="139">
        <v>0</v>
      </c>
      <c r="E110" s="139">
        <v>0</v>
      </c>
      <c r="F110" s="139">
        <v>1</v>
      </c>
      <c r="G110" s="139">
        <v>0</v>
      </c>
      <c r="H110" s="139">
        <v>0</v>
      </c>
      <c r="I110" s="139">
        <v>0</v>
      </c>
      <c r="J110" s="139">
        <v>0</v>
      </c>
      <c r="K110" s="139">
        <v>1</v>
      </c>
      <c r="L110" s="139">
        <v>0</v>
      </c>
      <c r="M110" s="139">
        <v>1</v>
      </c>
      <c r="N110" s="139">
        <v>1</v>
      </c>
      <c r="O110" s="139">
        <v>0</v>
      </c>
      <c r="P110" s="139">
        <v>0</v>
      </c>
      <c r="Q110" s="139">
        <v>0</v>
      </c>
      <c r="R110" s="139">
        <v>0</v>
      </c>
      <c r="S110" s="139">
        <v>0</v>
      </c>
      <c r="T110" s="139">
        <v>0</v>
      </c>
      <c r="U110" s="139">
        <v>0</v>
      </c>
      <c r="V110" s="139">
        <v>0</v>
      </c>
      <c r="W110" s="139">
        <v>0</v>
      </c>
      <c r="X110" s="139">
        <v>0</v>
      </c>
      <c r="Y110" s="139">
        <v>0</v>
      </c>
      <c r="Z110" s="139">
        <v>0</v>
      </c>
      <c r="AA110" s="139">
        <v>0</v>
      </c>
      <c r="AB110" s="139">
        <v>0</v>
      </c>
      <c r="AC110" s="139">
        <v>1</v>
      </c>
      <c r="AD110" s="139">
        <v>0</v>
      </c>
      <c r="AE110" s="139">
        <v>1</v>
      </c>
      <c r="AF110" s="139">
        <v>-1</v>
      </c>
      <c r="AG110" s="139">
        <v>0</v>
      </c>
      <c r="AH110" s="139">
        <v>0</v>
      </c>
      <c r="AI110" s="139">
        <v>1</v>
      </c>
      <c r="AJ110" s="139">
        <v>0</v>
      </c>
      <c r="AK110" s="139">
        <v>0</v>
      </c>
      <c r="AL110" s="139">
        <v>0</v>
      </c>
      <c r="AM110" s="139">
        <v>0</v>
      </c>
      <c r="AN110" s="139">
        <v>0</v>
      </c>
      <c r="AO110" s="139">
        <v>0</v>
      </c>
      <c r="AP110" s="139">
        <v>0</v>
      </c>
      <c r="AQ110" s="140">
        <v>0</v>
      </c>
      <c r="AR110" s="139">
        <v>1</v>
      </c>
      <c r="AS110" s="139">
        <v>1</v>
      </c>
      <c r="AT110" s="139">
        <v>0</v>
      </c>
      <c r="AU110" s="139">
        <v>1</v>
      </c>
      <c r="AV110" s="139">
        <v>1</v>
      </c>
      <c r="AW110" s="139">
        <v>1</v>
      </c>
      <c r="AX110" s="139">
        <v>0</v>
      </c>
      <c r="AY110" s="139">
        <v>1</v>
      </c>
      <c r="AZ110" s="139">
        <v>1</v>
      </c>
      <c r="BA110" s="139">
        <v>0</v>
      </c>
      <c r="BB110" s="139">
        <v>1</v>
      </c>
      <c r="BC110" s="139">
        <v>1</v>
      </c>
      <c r="BD110" s="139">
        <v>1</v>
      </c>
      <c r="BE110" s="139">
        <v>1</v>
      </c>
      <c r="BF110" s="139">
        <v>0</v>
      </c>
      <c r="BG110" s="139">
        <v>0</v>
      </c>
      <c r="BH110" s="139">
        <v>1</v>
      </c>
      <c r="BI110" s="139">
        <v>0</v>
      </c>
      <c r="BJ110" s="139">
        <v>1</v>
      </c>
      <c r="BK110" s="139">
        <v>1</v>
      </c>
      <c r="BL110" s="139">
        <v>0</v>
      </c>
      <c r="BM110" s="139">
        <v>1</v>
      </c>
      <c r="BN110" s="139">
        <v>1</v>
      </c>
      <c r="BO110" s="139">
        <v>0</v>
      </c>
      <c r="BP110" s="139">
        <v>1</v>
      </c>
      <c r="BQ110" s="139">
        <v>0</v>
      </c>
      <c r="BR110" s="139">
        <v>0</v>
      </c>
      <c r="BS110" s="139">
        <v>1</v>
      </c>
      <c r="BT110" s="139">
        <v>1</v>
      </c>
      <c r="BU110" s="139">
        <v>0</v>
      </c>
      <c r="BV110" s="139">
        <v>0</v>
      </c>
      <c r="BW110" s="139">
        <v>1</v>
      </c>
      <c r="BX110" s="139">
        <v>0</v>
      </c>
      <c r="BY110" s="139">
        <v>0</v>
      </c>
      <c r="BZ110" s="139">
        <v>0</v>
      </c>
      <c r="CA110" s="139">
        <v>0</v>
      </c>
      <c r="CB110" s="139">
        <v>1</v>
      </c>
      <c r="CC110" s="139">
        <v>1</v>
      </c>
      <c r="CD110" s="139">
        <v>1</v>
      </c>
      <c r="CE110" s="140">
        <v>0</v>
      </c>
      <c r="CF110" s="139">
        <v>1</v>
      </c>
      <c r="CG110" s="139">
        <v>0</v>
      </c>
      <c r="CH110" s="139">
        <v>0</v>
      </c>
      <c r="CI110" s="139">
        <v>0</v>
      </c>
      <c r="CJ110" s="139">
        <v>1</v>
      </c>
      <c r="CK110" s="139">
        <v>0</v>
      </c>
      <c r="CL110" s="139">
        <v>0</v>
      </c>
      <c r="CM110" s="139">
        <v>0</v>
      </c>
      <c r="CN110" s="139">
        <v>1</v>
      </c>
      <c r="CO110" s="139">
        <v>1</v>
      </c>
      <c r="CP110" s="139">
        <v>1</v>
      </c>
      <c r="CQ110" s="139">
        <v>0</v>
      </c>
      <c r="CR110" s="140">
        <v>1</v>
      </c>
      <c r="CS110" s="139">
        <v>1</v>
      </c>
      <c r="CT110" s="139">
        <v>0</v>
      </c>
      <c r="CU110" s="139">
        <v>1</v>
      </c>
      <c r="CV110" s="139">
        <v>0</v>
      </c>
      <c r="CW110" s="139">
        <v>1</v>
      </c>
      <c r="CX110" s="139">
        <v>0</v>
      </c>
      <c r="CY110" s="139">
        <v>1</v>
      </c>
      <c r="CZ110" s="139">
        <v>1</v>
      </c>
      <c r="DA110" s="139">
        <v>-1</v>
      </c>
      <c r="DB110" s="139">
        <v>0</v>
      </c>
      <c r="DC110" s="139">
        <v>0</v>
      </c>
      <c r="DD110" s="139">
        <v>0</v>
      </c>
      <c r="DE110" s="139">
        <v>1</v>
      </c>
      <c r="DF110" s="139">
        <v>0</v>
      </c>
      <c r="DG110" s="139">
        <v>0</v>
      </c>
      <c r="DH110" s="139">
        <v>0</v>
      </c>
      <c r="DI110" s="139">
        <v>0</v>
      </c>
      <c r="DJ110" s="139">
        <v>1</v>
      </c>
      <c r="DK110" s="139">
        <v>-1</v>
      </c>
      <c r="DL110" s="139">
        <v>1</v>
      </c>
      <c r="DM110" s="139">
        <v>0</v>
      </c>
      <c r="DN110" s="139">
        <v>0</v>
      </c>
      <c r="DO110" s="139">
        <v>1</v>
      </c>
      <c r="DP110" s="139">
        <v>0</v>
      </c>
      <c r="DQ110" s="139">
        <v>-1</v>
      </c>
      <c r="DR110" s="139">
        <v>1</v>
      </c>
      <c r="DS110" s="139">
        <v>0</v>
      </c>
      <c r="DT110" s="139">
        <v>1</v>
      </c>
      <c r="DU110" s="139">
        <v>1</v>
      </c>
      <c r="DV110" s="139">
        <v>-1</v>
      </c>
      <c r="DW110" s="140">
        <v>0</v>
      </c>
      <c r="DX110" s="139">
        <v>0</v>
      </c>
      <c r="DY110" s="139">
        <v>0</v>
      </c>
      <c r="DZ110" s="139">
        <v>0</v>
      </c>
      <c r="EA110" s="139">
        <v>0</v>
      </c>
      <c r="EB110" s="139">
        <v>0</v>
      </c>
      <c r="EC110" s="139">
        <v>0</v>
      </c>
      <c r="ED110" s="139">
        <v>0</v>
      </c>
      <c r="EE110" s="139">
        <v>0</v>
      </c>
      <c r="EF110" s="139">
        <v>0</v>
      </c>
      <c r="EG110" s="139">
        <v>0</v>
      </c>
      <c r="EH110" s="139">
        <v>0</v>
      </c>
      <c r="EI110" s="139">
        <v>0</v>
      </c>
      <c r="EJ110" s="139">
        <v>0</v>
      </c>
      <c r="EK110" s="139">
        <v>0</v>
      </c>
      <c r="EL110" s="139">
        <v>0</v>
      </c>
      <c r="EM110" s="140">
        <v>0</v>
      </c>
      <c r="EN110" s="139">
        <v>5</v>
      </c>
      <c r="EO110" s="139">
        <v>14</v>
      </c>
      <c r="EP110" s="139">
        <v>4</v>
      </c>
      <c r="EQ110" s="139">
        <v>8</v>
      </c>
      <c r="ER110" s="139">
        <v>0</v>
      </c>
      <c r="ES110" s="140">
        <v>31</v>
      </c>
      <c r="ET110" s="139">
        <v>22.727272033691406</v>
      </c>
      <c r="EU110" s="139">
        <v>53.846153259277344</v>
      </c>
      <c r="EV110" s="139">
        <v>50</v>
      </c>
      <c r="EW110" s="139">
        <v>57.142856597900391</v>
      </c>
      <c r="EX110" s="139">
        <v>0</v>
      </c>
      <c r="EY110" s="140">
        <v>39.74359130859375</v>
      </c>
    </row>
    <row r="111" spans="1:155" x14ac:dyDescent="0.2">
      <c r="A111" s="137" t="s">
        <v>60</v>
      </c>
      <c r="B111" s="138" t="s">
        <v>168</v>
      </c>
      <c r="C111" s="139">
        <v>0</v>
      </c>
      <c r="D111" s="139">
        <v>0</v>
      </c>
      <c r="E111" s="139">
        <v>0</v>
      </c>
      <c r="F111" s="139">
        <v>1</v>
      </c>
      <c r="G111" s="139">
        <v>0</v>
      </c>
      <c r="H111" s="139">
        <v>1</v>
      </c>
      <c r="I111" s="139">
        <v>0</v>
      </c>
      <c r="J111" s="139">
        <v>1</v>
      </c>
      <c r="K111" s="139">
        <v>1</v>
      </c>
      <c r="L111" s="139">
        <v>1</v>
      </c>
      <c r="M111" s="139">
        <v>1</v>
      </c>
      <c r="N111" s="139">
        <v>1</v>
      </c>
      <c r="O111" s="139">
        <v>1</v>
      </c>
      <c r="P111" s="139">
        <v>0</v>
      </c>
      <c r="Q111" s="139">
        <v>1</v>
      </c>
      <c r="R111" s="139">
        <v>0</v>
      </c>
      <c r="S111" s="139">
        <v>0</v>
      </c>
      <c r="T111" s="139">
        <v>1</v>
      </c>
      <c r="U111" s="139">
        <v>1</v>
      </c>
      <c r="V111" s="139">
        <v>0</v>
      </c>
      <c r="W111" s="139">
        <v>0</v>
      </c>
      <c r="X111" s="139">
        <v>0</v>
      </c>
      <c r="Y111" s="139">
        <v>0</v>
      </c>
      <c r="Z111" s="139">
        <v>1</v>
      </c>
      <c r="AA111" s="139">
        <v>1</v>
      </c>
      <c r="AB111" s="139">
        <v>0</v>
      </c>
      <c r="AC111" s="139">
        <v>1</v>
      </c>
      <c r="AD111" s="139">
        <v>0</v>
      </c>
      <c r="AE111" s="139">
        <v>0</v>
      </c>
      <c r="AF111" s="139">
        <v>0</v>
      </c>
      <c r="AG111" s="139">
        <v>0</v>
      </c>
      <c r="AH111" s="139">
        <v>1</v>
      </c>
      <c r="AI111" s="139">
        <v>1</v>
      </c>
      <c r="AJ111" s="139">
        <v>1</v>
      </c>
      <c r="AK111" s="139">
        <v>0</v>
      </c>
      <c r="AL111" s="139">
        <v>0</v>
      </c>
      <c r="AM111" s="139">
        <v>0</v>
      </c>
      <c r="AN111" s="139">
        <v>0</v>
      </c>
      <c r="AO111" s="139">
        <v>0</v>
      </c>
      <c r="AP111" s="139">
        <v>0</v>
      </c>
      <c r="AQ111" s="140">
        <v>0</v>
      </c>
      <c r="AR111" s="139">
        <v>0</v>
      </c>
      <c r="AS111" s="139">
        <v>0</v>
      </c>
      <c r="AT111" s="139">
        <v>1</v>
      </c>
      <c r="AU111" s="139">
        <v>1</v>
      </c>
      <c r="AV111" s="139">
        <v>1</v>
      </c>
      <c r="AW111" s="139">
        <v>1</v>
      </c>
      <c r="AX111" s="139">
        <v>1</v>
      </c>
      <c r="AY111" s="139">
        <v>1</v>
      </c>
      <c r="AZ111" s="139">
        <v>0</v>
      </c>
      <c r="BA111" s="139">
        <v>0</v>
      </c>
      <c r="BB111" s="139">
        <v>0</v>
      </c>
      <c r="BC111" s="139">
        <v>1</v>
      </c>
      <c r="BD111" s="139">
        <v>1</v>
      </c>
      <c r="BE111" s="139">
        <v>1</v>
      </c>
      <c r="BF111" s="139">
        <v>0</v>
      </c>
      <c r="BG111" s="139">
        <v>0</v>
      </c>
      <c r="BH111" s="139">
        <v>1</v>
      </c>
      <c r="BI111" s="139">
        <v>1</v>
      </c>
      <c r="BJ111" s="139">
        <v>1</v>
      </c>
      <c r="BK111" s="139">
        <v>1</v>
      </c>
      <c r="BL111" s="139">
        <v>0</v>
      </c>
      <c r="BM111" s="139">
        <v>0</v>
      </c>
      <c r="BN111" s="139">
        <v>1</v>
      </c>
      <c r="BO111" s="139">
        <v>0</v>
      </c>
      <c r="BP111" s="139">
        <v>1</v>
      </c>
      <c r="BQ111" s="139">
        <v>1</v>
      </c>
      <c r="BR111" s="139">
        <v>1</v>
      </c>
      <c r="BS111" s="139">
        <v>1</v>
      </c>
      <c r="BT111" s="139">
        <v>0</v>
      </c>
      <c r="BU111" s="139">
        <v>0</v>
      </c>
      <c r="BV111" s="139">
        <v>0</v>
      </c>
      <c r="BW111" s="139">
        <v>0</v>
      </c>
      <c r="BX111" s="139">
        <v>0</v>
      </c>
      <c r="BY111" s="139">
        <v>0</v>
      </c>
      <c r="BZ111" s="139">
        <v>1</v>
      </c>
      <c r="CA111" s="139">
        <v>0</v>
      </c>
      <c r="CB111" s="139">
        <v>1</v>
      </c>
      <c r="CC111" s="139">
        <v>1</v>
      </c>
      <c r="CD111" s="139">
        <v>0</v>
      </c>
      <c r="CE111" s="140">
        <v>0</v>
      </c>
      <c r="CF111" s="139">
        <v>1</v>
      </c>
      <c r="CG111" s="139">
        <v>0</v>
      </c>
      <c r="CH111" s="139">
        <v>1</v>
      </c>
      <c r="CI111" s="139">
        <v>1</v>
      </c>
      <c r="CJ111" s="139">
        <v>1</v>
      </c>
      <c r="CK111" s="139">
        <v>0</v>
      </c>
      <c r="CL111" s="139">
        <v>0</v>
      </c>
      <c r="CM111" s="139">
        <v>0</v>
      </c>
      <c r="CN111" s="139">
        <v>1</v>
      </c>
      <c r="CO111" s="139">
        <v>1</v>
      </c>
      <c r="CP111" s="139">
        <v>1</v>
      </c>
      <c r="CQ111" s="139">
        <v>1</v>
      </c>
      <c r="CR111" s="140">
        <v>0</v>
      </c>
      <c r="CS111" s="139">
        <v>0</v>
      </c>
      <c r="CT111" s="139">
        <v>0</v>
      </c>
      <c r="CU111" s="139">
        <v>1</v>
      </c>
      <c r="CV111" s="139">
        <v>1</v>
      </c>
      <c r="CW111" s="139">
        <v>0</v>
      </c>
      <c r="CX111" s="139">
        <v>0</v>
      </c>
      <c r="CY111" s="139">
        <v>1</v>
      </c>
      <c r="CZ111" s="139">
        <v>1</v>
      </c>
      <c r="DA111" s="139">
        <v>-1</v>
      </c>
      <c r="DB111" s="139">
        <v>0</v>
      </c>
      <c r="DC111" s="139">
        <v>0</v>
      </c>
      <c r="DD111" s="139">
        <v>0</v>
      </c>
      <c r="DE111" s="139">
        <v>0</v>
      </c>
      <c r="DF111" s="139">
        <v>0</v>
      </c>
      <c r="DG111" s="139">
        <v>0</v>
      </c>
      <c r="DH111" s="139">
        <v>1</v>
      </c>
      <c r="DI111" s="139">
        <v>0</v>
      </c>
      <c r="DJ111" s="139">
        <v>1</v>
      </c>
      <c r="DK111" s="139">
        <v>-1</v>
      </c>
      <c r="DL111" s="139">
        <v>0</v>
      </c>
      <c r="DM111" s="139">
        <v>0</v>
      </c>
      <c r="DN111" s="139">
        <v>1</v>
      </c>
      <c r="DO111" s="139">
        <v>1</v>
      </c>
      <c r="DP111" s="139">
        <v>1</v>
      </c>
      <c r="DQ111" s="139">
        <v>0</v>
      </c>
      <c r="DR111" s="139">
        <v>1</v>
      </c>
      <c r="DS111" s="139">
        <v>-1</v>
      </c>
      <c r="DT111" s="139">
        <v>0</v>
      </c>
      <c r="DU111" s="139">
        <v>1</v>
      </c>
      <c r="DV111" s="139">
        <v>0</v>
      </c>
      <c r="DW111" s="140">
        <v>0</v>
      </c>
      <c r="DX111" s="139">
        <v>0</v>
      </c>
      <c r="DY111" s="139">
        <v>0</v>
      </c>
      <c r="DZ111" s="139">
        <v>0</v>
      </c>
      <c r="EA111" s="139">
        <v>0</v>
      </c>
      <c r="EB111" s="139">
        <v>0</v>
      </c>
      <c r="EC111" s="139">
        <v>0</v>
      </c>
      <c r="ED111" s="139">
        <v>0</v>
      </c>
      <c r="EE111" s="139">
        <v>0</v>
      </c>
      <c r="EF111" s="139">
        <v>0</v>
      </c>
      <c r="EG111" s="139">
        <v>0</v>
      </c>
      <c r="EH111" s="139">
        <v>0</v>
      </c>
      <c r="EI111" s="139">
        <v>0</v>
      </c>
      <c r="EJ111" s="139">
        <v>0</v>
      </c>
      <c r="EK111" s="139">
        <v>0</v>
      </c>
      <c r="EL111" s="139">
        <v>0</v>
      </c>
      <c r="EM111" s="140">
        <v>0</v>
      </c>
      <c r="EN111" s="139">
        <v>11</v>
      </c>
      <c r="EO111" s="139">
        <v>14</v>
      </c>
      <c r="EP111" s="139">
        <v>4</v>
      </c>
      <c r="EQ111" s="139">
        <v>6</v>
      </c>
      <c r="ER111" s="139">
        <v>0</v>
      </c>
      <c r="ES111" s="140">
        <v>35</v>
      </c>
      <c r="ET111" s="139">
        <v>50</v>
      </c>
      <c r="EU111" s="139">
        <v>53.846153259277344</v>
      </c>
      <c r="EV111" s="139">
        <v>50</v>
      </c>
      <c r="EW111" s="139">
        <v>42.857143402099609</v>
      </c>
      <c r="EX111" s="139">
        <v>0</v>
      </c>
      <c r="EY111" s="140">
        <v>44.871795654296875</v>
      </c>
    </row>
    <row r="112" spans="1:155" x14ac:dyDescent="0.2">
      <c r="A112" s="137" t="s">
        <v>56</v>
      </c>
      <c r="B112" s="138" t="s">
        <v>169</v>
      </c>
      <c r="C112" s="139">
        <v>1</v>
      </c>
      <c r="D112" s="139">
        <v>1</v>
      </c>
      <c r="E112" s="139">
        <v>0</v>
      </c>
      <c r="F112" s="139">
        <v>1</v>
      </c>
      <c r="G112" s="139">
        <v>1</v>
      </c>
      <c r="H112" s="139">
        <v>0</v>
      </c>
      <c r="I112" s="139">
        <v>1</v>
      </c>
      <c r="J112" s="139">
        <v>0</v>
      </c>
      <c r="K112" s="139">
        <v>1</v>
      </c>
      <c r="L112" s="139">
        <v>1</v>
      </c>
      <c r="M112" s="139">
        <v>1</v>
      </c>
      <c r="N112" s="139">
        <v>1</v>
      </c>
      <c r="O112" s="139">
        <v>1</v>
      </c>
      <c r="P112" s="139">
        <v>0</v>
      </c>
      <c r="Q112" s="139">
        <v>1</v>
      </c>
      <c r="R112" s="139">
        <v>0</v>
      </c>
      <c r="S112" s="139">
        <v>0</v>
      </c>
      <c r="T112" s="139">
        <v>1</v>
      </c>
      <c r="U112" s="139">
        <v>1</v>
      </c>
      <c r="V112" s="139">
        <v>0</v>
      </c>
      <c r="W112" s="139">
        <v>0</v>
      </c>
      <c r="X112" s="139">
        <v>1</v>
      </c>
      <c r="Y112" s="139">
        <v>0</v>
      </c>
      <c r="Z112" s="139">
        <v>0</v>
      </c>
      <c r="AA112" s="139">
        <v>0</v>
      </c>
      <c r="AB112" s="139">
        <v>0</v>
      </c>
      <c r="AC112" s="139">
        <v>0</v>
      </c>
      <c r="AD112" s="139">
        <v>0</v>
      </c>
      <c r="AE112" s="139">
        <v>0</v>
      </c>
      <c r="AF112" s="139">
        <v>0</v>
      </c>
      <c r="AG112" s="139">
        <v>0</v>
      </c>
      <c r="AH112" s="139">
        <v>1</v>
      </c>
      <c r="AI112" s="139">
        <v>1</v>
      </c>
      <c r="AJ112" s="139">
        <v>1</v>
      </c>
      <c r="AK112" s="139">
        <v>0</v>
      </c>
      <c r="AL112" s="139">
        <v>0</v>
      </c>
      <c r="AM112" s="139">
        <v>0</v>
      </c>
      <c r="AN112" s="139">
        <v>0</v>
      </c>
      <c r="AO112" s="139">
        <v>0</v>
      </c>
      <c r="AP112" s="139">
        <v>0</v>
      </c>
      <c r="AQ112" s="140">
        <v>0</v>
      </c>
      <c r="AR112" s="139">
        <v>1</v>
      </c>
      <c r="AS112" s="139">
        <v>0</v>
      </c>
      <c r="AT112" s="139">
        <v>1</v>
      </c>
      <c r="AU112" s="139">
        <v>1</v>
      </c>
      <c r="AV112" s="139">
        <v>0</v>
      </c>
      <c r="AW112" s="139">
        <v>0</v>
      </c>
      <c r="AX112" s="139">
        <v>0</v>
      </c>
      <c r="AY112" s="139">
        <v>1</v>
      </c>
      <c r="AZ112" s="139">
        <v>1</v>
      </c>
      <c r="BA112" s="139">
        <v>0</v>
      </c>
      <c r="BB112" s="139">
        <v>0</v>
      </c>
      <c r="BC112" s="139">
        <v>1</v>
      </c>
      <c r="BD112" s="139">
        <v>1</v>
      </c>
      <c r="BE112" s="139">
        <v>1</v>
      </c>
      <c r="BF112" s="139">
        <v>0</v>
      </c>
      <c r="BG112" s="139">
        <v>1</v>
      </c>
      <c r="BH112" s="139">
        <v>0</v>
      </c>
      <c r="BI112" s="139">
        <v>1</v>
      </c>
      <c r="BJ112" s="139">
        <v>1</v>
      </c>
      <c r="BK112" s="139">
        <v>0</v>
      </c>
      <c r="BL112" s="139">
        <v>0</v>
      </c>
      <c r="BM112" s="139">
        <v>0</v>
      </c>
      <c r="BN112" s="139">
        <v>0</v>
      </c>
      <c r="BO112" s="139">
        <v>-1</v>
      </c>
      <c r="BP112" s="139">
        <v>1</v>
      </c>
      <c r="BQ112" s="139">
        <v>1</v>
      </c>
      <c r="BR112" s="139">
        <v>0</v>
      </c>
      <c r="BS112" s="139">
        <v>1</v>
      </c>
      <c r="BT112" s="139">
        <v>0</v>
      </c>
      <c r="BU112" s="139">
        <v>1</v>
      </c>
      <c r="BV112" s="139">
        <v>0</v>
      </c>
      <c r="BW112" s="139">
        <v>0</v>
      </c>
      <c r="BX112" s="139">
        <v>1</v>
      </c>
      <c r="BY112" s="139">
        <v>0</v>
      </c>
      <c r="BZ112" s="139">
        <v>1</v>
      </c>
      <c r="CA112" s="139">
        <v>-1</v>
      </c>
      <c r="CB112" s="139">
        <v>1</v>
      </c>
      <c r="CC112" s="139">
        <v>1</v>
      </c>
      <c r="CD112" s="139">
        <v>0</v>
      </c>
      <c r="CE112" s="140">
        <v>-1</v>
      </c>
      <c r="CF112" s="139">
        <v>1</v>
      </c>
      <c r="CG112" s="139">
        <v>0</v>
      </c>
      <c r="CH112" s="139">
        <v>1</v>
      </c>
      <c r="CI112" s="139">
        <v>0</v>
      </c>
      <c r="CJ112" s="139">
        <v>1</v>
      </c>
      <c r="CK112" s="139">
        <v>0</v>
      </c>
      <c r="CL112" s="139">
        <v>0</v>
      </c>
      <c r="CM112" s="139">
        <v>1</v>
      </c>
      <c r="CN112" s="139">
        <v>1</v>
      </c>
      <c r="CO112" s="139">
        <v>1</v>
      </c>
      <c r="CP112" s="139">
        <v>1</v>
      </c>
      <c r="CQ112" s="139">
        <v>1</v>
      </c>
      <c r="CR112" s="140">
        <v>1</v>
      </c>
      <c r="CS112" s="139">
        <v>1</v>
      </c>
      <c r="CT112" s="139">
        <v>0</v>
      </c>
      <c r="CU112" s="139">
        <v>1</v>
      </c>
      <c r="CV112" s="139">
        <v>1</v>
      </c>
      <c r="CW112" s="139">
        <v>0</v>
      </c>
      <c r="CX112" s="139">
        <v>0</v>
      </c>
      <c r="CY112" s="139">
        <v>0</v>
      </c>
      <c r="CZ112" s="139">
        <v>1</v>
      </c>
      <c r="DA112" s="139">
        <v>0</v>
      </c>
      <c r="DB112" s="139">
        <v>0</v>
      </c>
      <c r="DC112" s="139">
        <v>0</v>
      </c>
      <c r="DD112" s="139">
        <v>0</v>
      </c>
      <c r="DE112" s="139">
        <v>0</v>
      </c>
      <c r="DF112" s="139">
        <v>0</v>
      </c>
      <c r="DG112" s="139">
        <v>0</v>
      </c>
      <c r="DH112" s="139">
        <v>0</v>
      </c>
      <c r="DI112" s="139">
        <v>0</v>
      </c>
      <c r="DJ112" s="139">
        <v>1</v>
      </c>
      <c r="DK112" s="139">
        <v>0</v>
      </c>
      <c r="DL112" s="139">
        <v>0</v>
      </c>
      <c r="DM112" s="139">
        <v>0</v>
      </c>
      <c r="DN112" s="139">
        <v>0</v>
      </c>
      <c r="DO112" s="139">
        <v>1</v>
      </c>
      <c r="DP112" s="139">
        <v>1</v>
      </c>
      <c r="DQ112" s="139">
        <v>-1</v>
      </c>
      <c r="DR112" s="139">
        <v>1</v>
      </c>
      <c r="DS112" s="139">
        <v>-1</v>
      </c>
      <c r="DT112" s="139">
        <v>1</v>
      </c>
      <c r="DU112" s="139">
        <v>1</v>
      </c>
      <c r="DV112" s="139">
        <v>0</v>
      </c>
      <c r="DW112" s="140">
        <v>-1</v>
      </c>
      <c r="DX112" s="139">
        <v>0</v>
      </c>
      <c r="DY112" s="139">
        <v>0</v>
      </c>
      <c r="DZ112" s="139">
        <v>0</v>
      </c>
      <c r="EA112" s="139">
        <v>0</v>
      </c>
      <c r="EB112" s="139">
        <v>0</v>
      </c>
      <c r="EC112" s="139">
        <v>0</v>
      </c>
      <c r="ED112" s="139">
        <v>0</v>
      </c>
      <c r="EE112" s="139">
        <v>0</v>
      </c>
      <c r="EF112" s="139">
        <v>0</v>
      </c>
      <c r="EG112" s="139">
        <v>0</v>
      </c>
      <c r="EH112" s="139">
        <v>0</v>
      </c>
      <c r="EI112" s="139">
        <v>0</v>
      </c>
      <c r="EJ112" s="139">
        <v>0</v>
      </c>
      <c r="EK112" s="139">
        <v>0</v>
      </c>
      <c r="EL112" s="139">
        <v>0</v>
      </c>
      <c r="EM112" s="140">
        <v>0</v>
      </c>
      <c r="EN112" s="139">
        <v>11</v>
      </c>
      <c r="EO112" s="139">
        <v>11</v>
      </c>
      <c r="EP112" s="139">
        <v>6</v>
      </c>
      <c r="EQ112" s="139">
        <v>5</v>
      </c>
      <c r="ER112" s="139">
        <v>0</v>
      </c>
      <c r="ES112" s="140">
        <v>33</v>
      </c>
      <c r="ET112" s="139">
        <v>50</v>
      </c>
      <c r="EU112" s="139">
        <v>42.307693481445312</v>
      </c>
      <c r="EV112" s="139">
        <v>75</v>
      </c>
      <c r="EW112" s="139">
        <v>35.714286804199219</v>
      </c>
      <c r="EX112" s="139">
        <v>0</v>
      </c>
      <c r="EY112" s="140">
        <v>42.307693481445312</v>
      </c>
    </row>
    <row r="113" spans="1:155" x14ac:dyDescent="0.2">
      <c r="A113" s="137" t="s">
        <v>60</v>
      </c>
      <c r="B113" s="138" t="s">
        <v>170</v>
      </c>
      <c r="C113" s="139">
        <v>1</v>
      </c>
      <c r="D113" s="139">
        <v>0</v>
      </c>
      <c r="E113" s="139">
        <v>0</v>
      </c>
      <c r="F113" s="139">
        <v>1</v>
      </c>
      <c r="G113" s="139">
        <v>1</v>
      </c>
      <c r="H113" s="139">
        <v>0</v>
      </c>
      <c r="I113" s="139">
        <v>0</v>
      </c>
      <c r="J113" s="139">
        <v>0</v>
      </c>
      <c r="K113" s="139">
        <v>1</v>
      </c>
      <c r="L113" s="139">
        <v>0</v>
      </c>
      <c r="M113" s="139">
        <v>1</v>
      </c>
      <c r="N113" s="139">
        <v>1</v>
      </c>
      <c r="O113" s="139">
        <v>1</v>
      </c>
      <c r="P113" s="139">
        <v>0</v>
      </c>
      <c r="Q113" s="139">
        <v>1</v>
      </c>
      <c r="R113" s="139">
        <v>-1</v>
      </c>
      <c r="S113" s="139">
        <v>0</v>
      </c>
      <c r="T113" s="139">
        <v>1</v>
      </c>
      <c r="U113" s="139">
        <v>1</v>
      </c>
      <c r="V113" s="139">
        <v>-1</v>
      </c>
      <c r="W113" s="139">
        <v>0</v>
      </c>
      <c r="X113" s="139">
        <v>0</v>
      </c>
      <c r="Y113" s="139">
        <v>1</v>
      </c>
      <c r="Z113" s="139">
        <v>1</v>
      </c>
      <c r="AA113" s="139">
        <v>1</v>
      </c>
      <c r="AB113" s="139">
        <v>1</v>
      </c>
      <c r="AC113" s="139">
        <v>0</v>
      </c>
      <c r="AD113" s="139">
        <v>0</v>
      </c>
      <c r="AE113" s="139">
        <v>0</v>
      </c>
      <c r="AF113" s="139">
        <v>0</v>
      </c>
      <c r="AG113" s="139">
        <v>0</v>
      </c>
      <c r="AH113" s="139">
        <v>1</v>
      </c>
      <c r="AI113" s="139">
        <v>0</v>
      </c>
      <c r="AJ113" s="139">
        <v>0</v>
      </c>
      <c r="AK113" s="139">
        <v>0</v>
      </c>
      <c r="AL113" s="139">
        <v>1</v>
      </c>
      <c r="AM113" s="139">
        <v>0</v>
      </c>
      <c r="AN113" s="139">
        <v>1</v>
      </c>
      <c r="AO113" s="139">
        <v>0</v>
      </c>
      <c r="AP113" s="139">
        <v>1</v>
      </c>
      <c r="AQ113" s="140">
        <v>1</v>
      </c>
      <c r="AR113" s="139">
        <v>0</v>
      </c>
      <c r="AS113" s="139">
        <v>0</v>
      </c>
      <c r="AT113" s="139">
        <v>0</v>
      </c>
      <c r="AU113" s="139">
        <v>1</v>
      </c>
      <c r="AV113" s="139">
        <v>1</v>
      </c>
      <c r="AW113" s="139">
        <v>1</v>
      </c>
      <c r="AX113" s="139">
        <v>1</v>
      </c>
      <c r="AY113" s="139">
        <v>1</v>
      </c>
      <c r="AZ113" s="139">
        <v>1</v>
      </c>
      <c r="BA113" s="139">
        <v>0</v>
      </c>
      <c r="BB113" s="139">
        <v>0</v>
      </c>
      <c r="BC113" s="139">
        <v>1</v>
      </c>
      <c r="BD113" s="139">
        <v>1</v>
      </c>
      <c r="BE113" s="139">
        <v>1</v>
      </c>
      <c r="BF113" s="139">
        <v>0</v>
      </c>
      <c r="BG113" s="139">
        <v>0</v>
      </c>
      <c r="BH113" s="139">
        <v>0</v>
      </c>
      <c r="BI113" s="139">
        <v>1</v>
      </c>
      <c r="BJ113" s="139">
        <v>1</v>
      </c>
      <c r="BK113" s="139">
        <v>1</v>
      </c>
      <c r="BL113" s="139">
        <v>1</v>
      </c>
      <c r="BM113" s="139">
        <v>0</v>
      </c>
      <c r="BN113" s="139">
        <v>1</v>
      </c>
      <c r="BO113" s="139">
        <v>0</v>
      </c>
      <c r="BP113" s="139">
        <v>0</v>
      </c>
      <c r="BQ113" s="139">
        <v>1</v>
      </c>
      <c r="BR113" s="139">
        <v>1</v>
      </c>
      <c r="BS113" s="139">
        <v>1</v>
      </c>
      <c r="BT113" s="139">
        <v>1</v>
      </c>
      <c r="BU113" s="139">
        <v>0</v>
      </c>
      <c r="BV113" s="139">
        <v>1</v>
      </c>
      <c r="BW113" s="139">
        <v>0</v>
      </c>
      <c r="BX113" s="139">
        <v>0</v>
      </c>
      <c r="BY113" s="139">
        <v>0</v>
      </c>
      <c r="BZ113" s="139">
        <v>0</v>
      </c>
      <c r="CA113" s="139">
        <v>0</v>
      </c>
      <c r="CB113" s="139">
        <v>0</v>
      </c>
      <c r="CC113" s="139">
        <v>1</v>
      </c>
      <c r="CD113" s="139">
        <v>0</v>
      </c>
      <c r="CE113" s="140">
        <v>0</v>
      </c>
      <c r="CF113" s="139">
        <v>1</v>
      </c>
      <c r="CG113" s="139">
        <v>0</v>
      </c>
      <c r="CH113" s="139">
        <v>1</v>
      </c>
      <c r="CI113" s="139">
        <v>0</v>
      </c>
      <c r="CJ113" s="139">
        <v>1</v>
      </c>
      <c r="CK113" s="139">
        <v>0</v>
      </c>
      <c r="CL113" s="139">
        <v>0</v>
      </c>
      <c r="CM113" s="139">
        <v>0</v>
      </c>
      <c r="CN113" s="139">
        <v>1</v>
      </c>
      <c r="CO113" s="139">
        <v>1</v>
      </c>
      <c r="CP113" s="139">
        <v>0</v>
      </c>
      <c r="CQ113" s="139">
        <v>0</v>
      </c>
      <c r="CR113" s="140">
        <v>0</v>
      </c>
      <c r="CS113" s="139">
        <v>0</v>
      </c>
      <c r="CT113" s="139">
        <v>0</v>
      </c>
      <c r="CU113" s="139">
        <v>1</v>
      </c>
      <c r="CV113" s="139">
        <v>0</v>
      </c>
      <c r="CW113" s="139">
        <v>0</v>
      </c>
      <c r="CX113" s="139">
        <v>0</v>
      </c>
      <c r="CY113" s="139">
        <v>1</v>
      </c>
      <c r="CZ113" s="139">
        <v>1</v>
      </c>
      <c r="DA113" s="139">
        <v>-1</v>
      </c>
      <c r="DB113" s="139">
        <v>0</v>
      </c>
      <c r="DC113" s="139">
        <v>0</v>
      </c>
      <c r="DD113" s="139">
        <v>0</v>
      </c>
      <c r="DE113" s="139">
        <v>1</v>
      </c>
      <c r="DF113" s="139">
        <v>0</v>
      </c>
      <c r="DG113" s="139">
        <v>-1</v>
      </c>
      <c r="DH113" s="139">
        <v>1</v>
      </c>
      <c r="DI113" s="139">
        <v>0</v>
      </c>
      <c r="DJ113" s="139">
        <v>1</v>
      </c>
      <c r="DK113" s="139">
        <v>0</v>
      </c>
      <c r="DL113" s="139">
        <v>0</v>
      </c>
      <c r="DM113" s="139">
        <v>1</v>
      </c>
      <c r="DN113" s="139">
        <v>0</v>
      </c>
      <c r="DO113" s="139">
        <v>1</v>
      </c>
      <c r="DP113" s="139">
        <v>0</v>
      </c>
      <c r="DQ113" s="139">
        <v>-1</v>
      </c>
      <c r="DR113" s="139">
        <v>1</v>
      </c>
      <c r="DS113" s="139">
        <v>0</v>
      </c>
      <c r="DT113" s="139">
        <v>1</v>
      </c>
      <c r="DU113" s="139">
        <v>1</v>
      </c>
      <c r="DV113" s="139">
        <v>0</v>
      </c>
      <c r="DW113" s="140">
        <v>0</v>
      </c>
      <c r="DX113" s="139">
        <v>0</v>
      </c>
      <c r="DY113" s="139">
        <v>0</v>
      </c>
      <c r="DZ113" s="139">
        <v>0</v>
      </c>
      <c r="EA113" s="139">
        <v>0</v>
      </c>
      <c r="EB113" s="139">
        <v>0</v>
      </c>
      <c r="EC113" s="139">
        <v>0</v>
      </c>
      <c r="ED113" s="139">
        <v>0</v>
      </c>
      <c r="EE113" s="139">
        <v>0</v>
      </c>
      <c r="EF113" s="139">
        <v>0</v>
      </c>
      <c r="EG113" s="139">
        <v>0</v>
      </c>
      <c r="EH113" s="139">
        <v>0</v>
      </c>
      <c r="EI113" s="139">
        <v>0</v>
      </c>
      <c r="EJ113" s="139">
        <v>0</v>
      </c>
      <c r="EK113" s="139">
        <v>0</v>
      </c>
      <c r="EL113" s="139">
        <v>0</v>
      </c>
      <c r="EM113" s="140">
        <v>0</v>
      </c>
      <c r="EN113" s="139">
        <v>12</v>
      </c>
      <c r="EO113" s="139">
        <v>12</v>
      </c>
      <c r="EP113" s="139">
        <v>2</v>
      </c>
      <c r="EQ113" s="139">
        <v>8</v>
      </c>
      <c r="ER113" s="139">
        <v>0</v>
      </c>
      <c r="ES113" s="140">
        <v>34</v>
      </c>
      <c r="ET113" s="139">
        <v>54.545455932617188</v>
      </c>
      <c r="EU113" s="139">
        <v>46.153846740722656</v>
      </c>
      <c r="EV113" s="139">
        <v>25</v>
      </c>
      <c r="EW113" s="139">
        <v>57.142856597900391</v>
      </c>
      <c r="EX113" s="139">
        <v>0</v>
      </c>
      <c r="EY113" s="140">
        <v>43.589744567871094</v>
      </c>
    </row>
    <row r="114" spans="1:155" x14ac:dyDescent="0.2">
      <c r="A114" s="137" t="s">
        <v>56</v>
      </c>
      <c r="B114" s="138" t="s">
        <v>171</v>
      </c>
      <c r="C114" s="139">
        <v>1</v>
      </c>
      <c r="D114" s="139">
        <v>1</v>
      </c>
      <c r="E114" s="139">
        <v>0</v>
      </c>
      <c r="F114" s="139">
        <v>1</v>
      </c>
      <c r="G114" s="139">
        <v>1</v>
      </c>
      <c r="H114" s="139">
        <v>1</v>
      </c>
      <c r="I114" s="139">
        <v>1</v>
      </c>
      <c r="J114" s="139">
        <v>0</v>
      </c>
      <c r="K114" s="139">
        <v>1</v>
      </c>
      <c r="L114" s="139">
        <v>1</v>
      </c>
      <c r="M114" s="139">
        <v>1</v>
      </c>
      <c r="N114" s="139">
        <v>0</v>
      </c>
      <c r="O114" s="139">
        <v>0</v>
      </c>
      <c r="P114" s="139">
        <v>0</v>
      </c>
      <c r="Q114" s="139">
        <v>1</v>
      </c>
      <c r="R114" s="139">
        <v>0</v>
      </c>
      <c r="S114" s="139">
        <v>0</v>
      </c>
      <c r="T114" s="139">
        <v>1</v>
      </c>
      <c r="U114" s="139">
        <v>0</v>
      </c>
      <c r="V114" s="139">
        <v>-1</v>
      </c>
      <c r="W114" s="139">
        <v>0</v>
      </c>
      <c r="X114" s="139">
        <v>0</v>
      </c>
      <c r="Y114" s="139">
        <v>0</v>
      </c>
      <c r="Z114" s="139">
        <v>0</v>
      </c>
      <c r="AA114" s="139">
        <v>1</v>
      </c>
      <c r="AB114" s="139">
        <v>0</v>
      </c>
      <c r="AC114" s="139">
        <v>0</v>
      </c>
      <c r="AD114" s="139">
        <v>0</v>
      </c>
      <c r="AE114" s="139">
        <v>0</v>
      </c>
      <c r="AF114" s="139">
        <v>0</v>
      </c>
      <c r="AG114" s="139">
        <v>-1</v>
      </c>
      <c r="AH114" s="139">
        <v>0</v>
      </c>
      <c r="AI114" s="139">
        <v>1</v>
      </c>
      <c r="AJ114" s="139">
        <v>0</v>
      </c>
      <c r="AK114" s="139">
        <v>0</v>
      </c>
      <c r="AL114" s="139">
        <v>0</v>
      </c>
      <c r="AM114" s="139">
        <v>0</v>
      </c>
      <c r="AN114" s="139">
        <v>0</v>
      </c>
      <c r="AO114" s="139">
        <v>0</v>
      </c>
      <c r="AP114" s="139">
        <v>0</v>
      </c>
      <c r="AQ114" s="140">
        <v>0</v>
      </c>
      <c r="AR114" s="139">
        <v>1</v>
      </c>
      <c r="AS114" s="139">
        <v>1</v>
      </c>
      <c r="AT114" s="139">
        <v>1</v>
      </c>
      <c r="AU114" s="139">
        <v>1</v>
      </c>
      <c r="AV114" s="139">
        <v>0</v>
      </c>
      <c r="AW114" s="139">
        <v>1</v>
      </c>
      <c r="AX114" s="139">
        <v>0</v>
      </c>
      <c r="AY114" s="139">
        <v>1</v>
      </c>
      <c r="AZ114" s="139">
        <v>0</v>
      </c>
      <c r="BA114" s="139">
        <v>0</v>
      </c>
      <c r="BB114" s="139">
        <v>1</v>
      </c>
      <c r="BC114" s="139">
        <v>1</v>
      </c>
      <c r="BD114" s="139">
        <v>1</v>
      </c>
      <c r="BE114" s="139">
        <v>1</v>
      </c>
      <c r="BF114" s="139">
        <v>0</v>
      </c>
      <c r="BG114" s="139">
        <v>0</v>
      </c>
      <c r="BH114" s="139">
        <v>0</v>
      </c>
      <c r="BI114" s="139">
        <v>0</v>
      </c>
      <c r="BJ114" s="139">
        <v>1</v>
      </c>
      <c r="BK114" s="139">
        <v>1</v>
      </c>
      <c r="BL114" s="139">
        <v>0</v>
      </c>
      <c r="BM114" s="139">
        <v>1</v>
      </c>
      <c r="BN114" s="139">
        <v>0</v>
      </c>
      <c r="BO114" s="139">
        <v>-1</v>
      </c>
      <c r="BP114" s="139">
        <v>1</v>
      </c>
      <c r="BQ114" s="139">
        <v>1</v>
      </c>
      <c r="BR114" s="139">
        <v>1</v>
      </c>
      <c r="BS114" s="139">
        <v>1</v>
      </c>
      <c r="BT114" s="139">
        <v>1</v>
      </c>
      <c r="BU114" s="139">
        <v>0</v>
      </c>
      <c r="BV114" s="139">
        <v>0</v>
      </c>
      <c r="BW114" s="139">
        <v>0</v>
      </c>
      <c r="BX114" s="139">
        <v>0</v>
      </c>
      <c r="BY114" s="139">
        <v>1</v>
      </c>
      <c r="BZ114" s="139">
        <v>1</v>
      </c>
      <c r="CA114" s="139">
        <v>-1</v>
      </c>
      <c r="CB114" s="139">
        <v>1</v>
      </c>
      <c r="CC114" s="139">
        <v>1</v>
      </c>
      <c r="CD114" s="139">
        <v>1</v>
      </c>
      <c r="CE114" s="140">
        <v>0</v>
      </c>
      <c r="CF114" s="139">
        <v>1</v>
      </c>
      <c r="CG114" s="139">
        <v>0</v>
      </c>
      <c r="CH114" s="139">
        <v>1</v>
      </c>
      <c r="CI114" s="139">
        <v>1</v>
      </c>
      <c r="CJ114" s="139">
        <v>1</v>
      </c>
      <c r="CK114" s="139">
        <v>0</v>
      </c>
      <c r="CL114" s="139">
        <v>1</v>
      </c>
      <c r="CM114" s="139">
        <v>1</v>
      </c>
      <c r="CN114" s="139">
        <v>1</v>
      </c>
      <c r="CO114" s="139">
        <v>0</v>
      </c>
      <c r="CP114" s="139">
        <v>1</v>
      </c>
      <c r="CQ114" s="139">
        <v>0</v>
      </c>
      <c r="CR114" s="140">
        <v>1</v>
      </c>
      <c r="CS114" s="139">
        <v>1</v>
      </c>
      <c r="CT114" s="139">
        <v>0</v>
      </c>
      <c r="CU114" s="139">
        <v>1</v>
      </c>
      <c r="CV114" s="139">
        <v>0</v>
      </c>
      <c r="CW114" s="139">
        <v>0</v>
      </c>
      <c r="CX114" s="139">
        <v>0</v>
      </c>
      <c r="CY114" s="139">
        <v>1</v>
      </c>
      <c r="CZ114" s="139">
        <v>1</v>
      </c>
      <c r="DA114" s="139">
        <v>0</v>
      </c>
      <c r="DB114" s="139">
        <v>0</v>
      </c>
      <c r="DC114" s="139">
        <v>0</v>
      </c>
      <c r="DD114" s="139">
        <v>1</v>
      </c>
      <c r="DE114" s="139">
        <v>0</v>
      </c>
      <c r="DF114" s="139">
        <v>1</v>
      </c>
      <c r="DG114" s="139">
        <v>0</v>
      </c>
      <c r="DH114" s="139">
        <v>1</v>
      </c>
      <c r="DI114" s="139">
        <v>0</v>
      </c>
      <c r="DJ114" s="139">
        <v>1</v>
      </c>
      <c r="DK114" s="139">
        <v>0</v>
      </c>
      <c r="DL114" s="139">
        <v>0</v>
      </c>
      <c r="DM114" s="139">
        <v>0</v>
      </c>
      <c r="DN114" s="139">
        <v>1</v>
      </c>
      <c r="DO114" s="139">
        <v>1</v>
      </c>
      <c r="DP114" s="139">
        <v>1</v>
      </c>
      <c r="DQ114" s="139">
        <v>0</v>
      </c>
      <c r="DR114" s="139">
        <v>1</v>
      </c>
      <c r="DS114" s="139">
        <v>-1</v>
      </c>
      <c r="DT114" s="139">
        <v>1</v>
      </c>
      <c r="DU114" s="139">
        <v>1</v>
      </c>
      <c r="DV114" s="139">
        <v>0</v>
      </c>
      <c r="DW114" s="140">
        <v>0</v>
      </c>
      <c r="DX114" s="139">
        <v>0</v>
      </c>
      <c r="DY114" s="139">
        <v>0</v>
      </c>
      <c r="DZ114" s="139">
        <v>0</v>
      </c>
      <c r="EA114" s="139">
        <v>0</v>
      </c>
      <c r="EB114" s="139">
        <v>0</v>
      </c>
      <c r="EC114" s="139">
        <v>0</v>
      </c>
      <c r="ED114" s="139">
        <v>0</v>
      </c>
      <c r="EE114" s="139">
        <v>0</v>
      </c>
      <c r="EF114" s="139">
        <v>0</v>
      </c>
      <c r="EG114" s="139">
        <v>0</v>
      </c>
      <c r="EH114" s="139">
        <v>0</v>
      </c>
      <c r="EI114" s="139">
        <v>0</v>
      </c>
      <c r="EJ114" s="139">
        <v>0</v>
      </c>
      <c r="EK114" s="139">
        <v>0</v>
      </c>
      <c r="EL114" s="139">
        <v>0</v>
      </c>
      <c r="EM114" s="140">
        <v>0</v>
      </c>
      <c r="EN114" s="139">
        <v>8</v>
      </c>
      <c r="EO114" s="139">
        <v>15</v>
      </c>
      <c r="EP114" s="139">
        <v>5</v>
      </c>
      <c r="EQ114" s="139">
        <v>7</v>
      </c>
      <c r="ER114" s="139">
        <v>0</v>
      </c>
      <c r="ES114" s="140">
        <v>35</v>
      </c>
      <c r="ET114" s="139">
        <v>36.363636016845703</v>
      </c>
      <c r="EU114" s="139">
        <v>57.692306518554688</v>
      </c>
      <c r="EV114" s="139">
        <v>62.5</v>
      </c>
      <c r="EW114" s="139">
        <v>50</v>
      </c>
      <c r="EX114" s="139">
        <v>0</v>
      </c>
      <c r="EY114" s="140">
        <v>44.871795654296875</v>
      </c>
    </row>
    <row r="115" spans="1:155" x14ac:dyDescent="0.2">
      <c r="A115" s="137" t="s">
        <v>58</v>
      </c>
      <c r="B115" s="138" t="s">
        <v>172</v>
      </c>
      <c r="C115" s="139">
        <v>1</v>
      </c>
      <c r="D115" s="139">
        <v>1</v>
      </c>
      <c r="E115" s="139">
        <v>1</v>
      </c>
      <c r="F115" s="139">
        <v>1</v>
      </c>
      <c r="G115" s="139">
        <v>1</v>
      </c>
      <c r="H115" s="139">
        <v>1</v>
      </c>
      <c r="I115" s="139">
        <v>0</v>
      </c>
      <c r="J115" s="139">
        <v>0</v>
      </c>
      <c r="K115" s="139">
        <v>1</v>
      </c>
      <c r="L115" s="139">
        <v>1</v>
      </c>
      <c r="M115" s="139">
        <v>1</v>
      </c>
      <c r="N115" s="139">
        <v>1</v>
      </c>
      <c r="O115" s="139">
        <v>1</v>
      </c>
      <c r="P115" s="139">
        <v>0</v>
      </c>
      <c r="Q115" s="139">
        <v>1</v>
      </c>
      <c r="R115" s="139">
        <v>0</v>
      </c>
      <c r="S115" s="139">
        <v>1</v>
      </c>
      <c r="T115" s="139">
        <v>1</v>
      </c>
      <c r="U115" s="139">
        <v>1</v>
      </c>
      <c r="V115" s="139">
        <v>0</v>
      </c>
      <c r="W115" s="139">
        <v>0</v>
      </c>
      <c r="X115" s="139">
        <v>1</v>
      </c>
      <c r="Y115" s="139">
        <v>1</v>
      </c>
      <c r="Z115" s="139">
        <v>0</v>
      </c>
      <c r="AA115" s="139">
        <v>1</v>
      </c>
      <c r="AB115" s="139">
        <v>1</v>
      </c>
      <c r="AC115" s="139">
        <v>1</v>
      </c>
      <c r="AD115" s="139">
        <v>1</v>
      </c>
      <c r="AE115" s="139">
        <v>1</v>
      </c>
      <c r="AF115" s="139">
        <v>0</v>
      </c>
      <c r="AG115" s="139">
        <v>0</v>
      </c>
      <c r="AH115" s="139">
        <v>1</v>
      </c>
      <c r="AI115" s="139">
        <v>0</v>
      </c>
      <c r="AJ115" s="139">
        <v>1</v>
      </c>
      <c r="AK115" s="139">
        <v>0</v>
      </c>
      <c r="AL115" s="139">
        <v>1</v>
      </c>
      <c r="AM115" s="139">
        <v>0</v>
      </c>
      <c r="AN115" s="139">
        <v>0</v>
      </c>
      <c r="AO115" s="139">
        <v>1</v>
      </c>
      <c r="AP115" s="139">
        <v>1</v>
      </c>
      <c r="AQ115" s="140">
        <v>1</v>
      </c>
      <c r="AR115" s="139">
        <v>1</v>
      </c>
      <c r="AS115" s="139">
        <v>1</v>
      </c>
      <c r="AT115" s="139">
        <v>0</v>
      </c>
      <c r="AU115" s="139">
        <v>1</v>
      </c>
      <c r="AV115" s="139">
        <v>1</v>
      </c>
      <c r="AW115" s="139">
        <v>1</v>
      </c>
      <c r="AX115" s="139">
        <v>1</v>
      </c>
      <c r="AY115" s="139">
        <v>1</v>
      </c>
      <c r="AZ115" s="139">
        <v>0</v>
      </c>
      <c r="BA115" s="139">
        <v>1</v>
      </c>
      <c r="BB115" s="139">
        <v>1</v>
      </c>
      <c r="BC115" s="139">
        <v>1</v>
      </c>
      <c r="BD115" s="139">
        <v>1</v>
      </c>
      <c r="BE115" s="139">
        <v>1</v>
      </c>
      <c r="BF115" s="139">
        <v>0</v>
      </c>
      <c r="BG115" s="139">
        <v>0</v>
      </c>
      <c r="BH115" s="139">
        <v>0</v>
      </c>
      <c r="BI115" s="139">
        <v>1</v>
      </c>
      <c r="BJ115" s="139">
        <v>1</v>
      </c>
      <c r="BK115" s="139">
        <v>1</v>
      </c>
      <c r="BL115" s="139">
        <v>0</v>
      </c>
      <c r="BM115" s="139">
        <v>1</v>
      </c>
      <c r="BN115" s="139">
        <v>0</v>
      </c>
      <c r="BO115" s="139">
        <v>0</v>
      </c>
      <c r="BP115" s="139">
        <v>1</v>
      </c>
      <c r="BQ115" s="139">
        <v>1</v>
      </c>
      <c r="BR115" s="139">
        <v>0</v>
      </c>
      <c r="BS115" s="139">
        <v>1</v>
      </c>
      <c r="BT115" s="139">
        <v>1</v>
      </c>
      <c r="BU115" s="139">
        <v>1</v>
      </c>
      <c r="BV115" s="139">
        <v>0</v>
      </c>
      <c r="BW115" s="139">
        <v>1</v>
      </c>
      <c r="BX115" s="139">
        <v>1</v>
      </c>
      <c r="BY115" s="139">
        <v>0</v>
      </c>
      <c r="BZ115" s="139">
        <v>1</v>
      </c>
      <c r="CA115" s="139">
        <v>0</v>
      </c>
      <c r="CB115" s="139">
        <v>1</v>
      </c>
      <c r="CC115" s="139">
        <v>1</v>
      </c>
      <c r="CD115" s="139">
        <v>1</v>
      </c>
      <c r="CE115" s="140">
        <v>-1</v>
      </c>
      <c r="CF115" s="139">
        <v>1</v>
      </c>
      <c r="CG115" s="139">
        <v>1</v>
      </c>
      <c r="CH115" s="139">
        <v>1</v>
      </c>
      <c r="CI115" s="139">
        <v>1</v>
      </c>
      <c r="CJ115" s="139">
        <v>1</v>
      </c>
      <c r="CK115" s="139">
        <v>0</v>
      </c>
      <c r="CL115" s="139">
        <v>1</v>
      </c>
      <c r="CM115" s="139">
        <v>1</v>
      </c>
      <c r="CN115" s="139">
        <v>1</v>
      </c>
      <c r="CO115" s="139">
        <v>1</v>
      </c>
      <c r="CP115" s="139">
        <v>1</v>
      </c>
      <c r="CQ115" s="139">
        <v>1</v>
      </c>
      <c r="CR115" s="140">
        <v>1</v>
      </c>
      <c r="CS115" s="139">
        <v>1</v>
      </c>
      <c r="CT115" s="139">
        <v>1</v>
      </c>
      <c r="CU115" s="139">
        <v>1</v>
      </c>
      <c r="CV115" s="139">
        <v>1</v>
      </c>
      <c r="CW115" s="139">
        <v>1</v>
      </c>
      <c r="CX115" s="139">
        <v>0</v>
      </c>
      <c r="CY115" s="139">
        <v>1</v>
      </c>
      <c r="CZ115" s="139">
        <v>1</v>
      </c>
      <c r="DA115" s="139">
        <v>0</v>
      </c>
      <c r="DB115" s="139">
        <v>0</v>
      </c>
      <c r="DC115" s="139">
        <v>0</v>
      </c>
      <c r="DD115" s="139">
        <v>0</v>
      </c>
      <c r="DE115" s="139">
        <v>0</v>
      </c>
      <c r="DF115" s="139">
        <v>0</v>
      </c>
      <c r="DG115" s="139">
        <v>0</v>
      </c>
      <c r="DH115" s="139">
        <v>0</v>
      </c>
      <c r="DI115" s="139">
        <v>1</v>
      </c>
      <c r="DJ115" s="139">
        <v>1</v>
      </c>
      <c r="DK115" s="139">
        <v>0</v>
      </c>
      <c r="DL115" s="139">
        <v>1</v>
      </c>
      <c r="DM115" s="139">
        <v>0</v>
      </c>
      <c r="DN115" s="139">
        <v>1</v>
      </c>
      <c r="DO115" s="139">
        <v>1</v>
      </c>
      <c r="DP115" s="139">
        <v>1</v>
      </c>
      <c r="DQ115" s="139">
        <v>0</v>
      </c>
      <c r="DR115" s="139">
        <v>1</v>
      </c>
      <c r="DS115" s="139">
        <v>0</v>
      </c>
      <c r="DT115" s="139">
        <v>1</v>
      </c>
      <c r="DU115" s="139">
        <v>0</v>
      </c>
      <c r="DV115" s="139">
        <v>0</v>
      </c>
      <c r="DW115" s="140">
        <v>0</v>
      </c>
      <c r="DX115" s="139">
        <v>1</v>
      </c>
      <c r="DY115" s="139">
        <v>1</v>
      </c>
      <c r="DZ115" s="139">
        <v>0</v>
      </c>
      <c r="EA115" s="139">
        <v>0</v>
      </c>
      <c r="EB115" s="139">
        <v>0</v>
      </c>
      <c r="EC115" s="139">
        <v>1</v>
      </c>
      <c r="ED115" s="139">
        <v>0</v>
      </c>
      <c r="EE115" s="139">
        <v>0</v>
      </c>
      <c r="EF115" s="139">
        <v>0</v>
      </c>
      <c r="EG115" s="139">
        <v>0</v>
      </c>
      <c r="EH115" s="139">
        <v>0</v>
      </c>
      <c r="EI115" s="139">
        <v>0</v>
      </c>
      <c r="EJ115" s="139">
        <v>1</v>
      </c>
      <c r="EK115" s="139">
        <v>0</v>
      </c>
      <c r="EL115" s="139">
        <v>0</v>
      </c>
      <c r="EM115" s="140">
        <v>1</v>
      </c>
      <c r="EN115" s="139">
        <v>17</v>
      </c>
      <c r="EO115" s="139">
        <v>16</v>
      </c>
      <c r="EP115" s="139">
        <v>7</v>
      </c>
      <c r="EQ115" s="139">
        <v>9</v>
      </c>
      <c r="ER115" s="139">
        <v>3</v>
      </c>
      <c r="ES115" s="140">
        <v>52</v>
      </c>
      <c r="ET115" s="139">
        <v>77.272727966308594</v>
      </c>
      <c r="EU115" s="139">
        <v>61.538459777832031</v>
      </c>
      <c r="EV115" s="139">
        <v>87.5</v>
      </c>
      <c r="EW115" s="139">
        <v>64.285713195800781</v>
      </c>
      <c r="EX115" s="139">
        <v>37.5</v>
      </c>
      <c r="EY115" s="140">
        <v>66.666664123535156</v>
      </c>
    </row>
    <row r="116" spans="1:155" x14ac:dyDescent="0.2">
      <c r="A116" s="137" t="s">
        <v>56</v>
      </c>
      <c r="B116" s="138" t="s">
        <v>173</v>
      </c>
      <c r="C116" s="139">
        <v>1</v>
      </c>
      <c r="D116" s="139">
        <v>0</v>
      </c>
      <c r="E116" s="139">
        <v>0</v>
      </c>
      <c r="F116" s="139">
        <v>1</v>
      </c>
      <c r="G116" s="139">
        <v>0</v>
      </c>
      <c r="H116" s="139">
        <v>1</v>
      </c>
      <c r="I116" s="139">
        <v>0</v>
      </c>
      <c r="J116" s="139">
        <v>1</v>
      </c>
      <c r="K116" s="139">
        <v>1</v>
      </c>
      <c r="L116" s="139">
        <v>0</v>
      </c>
      <c r="M116" s="139">
        <v>1</v>
      </c>
      <c r="N116" s="139">
        <v>1</v>
      </c>
      <c r="O116" s="139">
        <v>1</v>
      </c>
      <c r="P116" s="139">
        <v>0</v>
      </c>
      <c r="Q116" s="139">
        <v>1</v>
      </c>
      <c r="R116" s="139">
        <v>0</v>
      </c>
      <c r="S116" s="139">
        <v>1</v>
      </c>
      <c r="T116" s="139">
        <v>1</v>
      </c>
      <c r="U116" s="139">
        <v>1</v>
      </c>
      <c r="V116" s="139">
        <v>-1</v>
      </c>
      <c r="W116" s="139">
        <v>0</v>
      </c>
      <c r="X116" s="139">
        <v>1</v>
      </c>
      <c r="Y116" s="139">
        <v>1</v>
      </c>
      <c r="Z116" s="139">
        <v>1</v>
      </c>
      <c r="AA116" s="139">
        <v>1</v>
      </c>
      <c r="AB116" s="139">
        <v>1</v>
      </c>
      <c r="AC116" s="139">
        <v>1</v>
      </c>
      <c r="AD116" s="139">
        <v>1</v>
      </c>
      <c r="AE116" s="139">
        <v>1</v>
      </c>
      <c r="AF116" s="139">
        <v>0</v>
      </c>
      <c r="AG116" s="139">
        <v>0</v>
      </c>
      <c r="AH116" s="139">
        <v>0</v>
      </c>
      <c r="AI116" s="139">
        <v>0</v>
      </c>
      <c r="AJ116" s="139">
        <v>0</v>
      </c>
      <c r="AK116" s="139">
        <v>0</v>
      </c>
      <c r="AL116" s="139">
        <v>0</v>
      </c>
      <c r="AM116" s="139">
        <v>0</v>
      </c>
      <c r="AN116" s="139">
        <v>0</v>
      </c>
      <c r="AO116" s="139">
        <v>0</v>
      </c>
      <c r="AP116" s="139">
        <v>0</v>
      </c>
      <c r="AQ116" s="140">
        <v>0</v>
      </c>
      <c r="AR116" s="139">
        <v>1</v>
      </c>
      <c r="AS116" s="139">
        <v>1</v>
      </c>
      <c r="AT116" s="139">
        <v>1</v>
      </c>
      <c r="AU116" s="139">
        <v>1</v>
      </c>
      <c r="AV116" s="139">
        <v>1</v>
      </c>
      <c r="AW116" s="139">
        <v>1</v>
      </c>
      <c r="AX116" s="139">
        <v>1</v>
      </c>
      <c r="AY116" s="139">
        <v>1</v>
      </c>
      <c r="AZ116" s="139">
        <v>0</v>
      </c>
      <c r="BA116" s="139">
        <v>1</v>
      </c>
      <c r="BB116" s="139">
        <v>1</v>
      </c>
      <c r="BC116" s="139">
        <v>1</v>
      </c>
      <c r="BD116" s="139">
        <v>1</v>
      </c>
      <c r="BE116" s="139">
        <v>1</v>
      </c>
      <c r="BF116" s="139">
        <v>0</v>
      </c>
      <c r="BG116" s="139">
        <v>1</v>
      </c>
      <c r="BH116" s="139">
        <v>0</v>
      </c>
      <c r="BI116" s="139">
        <v>1</v>
      </c>
      <c r="BJ116" s="139">
        <v>1</v>
      </c>
      <c r="BK116" s="139">
        <v>1</v>
      </c>
      <c r="BL116" s="139">
        <v>0</v>
      </c>
      <c r="BM116" s="139">
        <v>1</v>
      </c>
      <c r="BN116" s="139">
        <v>0</v>
      </c>
      <c r="BO116" s="139">
        <v>0</v>
      </c>
      <c r="BP116" s="139">
        <v>0</v>
      </c>
      <c r="BQ116" s="139">
        <v>1</v>
      </c>
      <c r="BR116" s="139">
        <v>1</v>
      </c>
      <c r="BS116" s="139">
        <v>1</v>
      </c>
      <c r="BT116" s="139">
        <v>0</v>
      </c>
      <c r="BU116" s="139">
        <v>1</v>
      </c>
      <c r="BV116" s="139">
        <v>1</v>
      </c>
      <c r="BW116" s="139">
        <v>1</v>
      </c>
      <c r="BX116" s="139">
        <v>1</v>
      </c>
      <c r="BY116" s="139">
        <v>1</v>
      </c>
      <c r="BZ116" s="139">
        <v>1</v>
      </c>
      <c r="CA116" s="139">
        <v>0</v>
      </c>
      <c r="CB116" s="139">
        <v>0</v>
      </c>
      <c r="CC116" s="139">
        <v>0</v>
      </c>
      <c r="CD116" s="139">
        <v>0</v>
      </c>
      <c r="CE116" s="140">
        <v>-1</v>
      </c>
      <c r="CF116" s="139">
        <v>1</v>
      </c>
      <c r="CG116" s="139">
        <v>0</v>
      </c>
      <c r="CH116" s="139">
        <v>0</v>
      </c>
      <c r="CI116" s="139">
        <v>0</v>
      </c>
      <c r="CJ116" s="139">
        <v>1</v>
      </c>
      <c r="CK116" s="139">
        <v>0</v>
      </c>
      <c r="CL116" s="139">
        <v>0</v>
      </c>
      <c r="CM116" s="139">
        <v>1</v>
      </c>
      <c r="CN116" s="139">
        <v>1</v>
      </c>
      <c r="CO116" s="139">
        <v>0</v>
      </c>
      <c r="CP116" s="139">
        <v>1</v>
      </c>
      <c r="CQ116" s="139">
        <v>0</v>
      </c>
      <c r="CR116" s="140">
        <v>1</v>
      </c>
      <c r="CS116" s="139">
        <v>1</v>
      </c>
      <c r="CT116" s="139">
        <v>1</v>
      </c>
      <c r="CU116" s="139">
        <v>0</v>
      </c>
      <c r="CV116" s="139">
        <v>0</v>
      </c>
      <c r="CW116" s="139">
        <v>1</v>
      </c>
      <c r="CX116" s="139">
        <v>0</v>
      </c>
      <c r="CY116" s="139">
        <v>0</v>
      </c>
      <c r="CZ116" s="139">
        <v>1</v>
      </c>
      <c r="DA116" s="139">
        <v>-1</v>
      </c>
      <c r="DB116" s="139">
        <v>0</v>
      </c>
      <c r="DC116" s="139">
        <v>0</v>
      </c>
      <c r="DD116" s="139">
        <v>0</v>
      </c>
      <c r="DE116" s="139">
        <v>1</v>
      </c>
      <c r="DF116" s="139">
        <v>1</v>
      </c>
      <c r="DG116" s="139">
        <v>0</v>
      </c>
      <c r="DH116" s="139">
        <v>1</v>
      </c>
      <c r="DI116" s="139">
        <v>1</v>
      </c>
      <c r="DJ116" s="139">
        <v>1</v>
      </c>
      <c r="DK116" s="139">
        <v>0</v>
      </c>
      <c r="DL116" s="139">
        <v>1</v>
      </c>
      <c r="DM116" s="139">
        <v>0</v>
      </c>
      <c r="DN116" s="139">
        <v>0</v>
      </c>
      <c r="DO116" s="139">
        <v>1</v>
      </c>
      <c r="DP116" s="139">
        <v>1</v>
      </c>
      <c r="DQ116" s="139">
        <v>0</v>
      </c>
      <c r="DR116" s="139">
        <v>1</v>
      </c>
      <c r="DS116" s="139">
        <v>0</v>
      </c>
      <c r="DT116" s="139">
        <v>1</v>
      </c>
      <c r="DU116" s="139">
        <v>1</v>
      </c>
      <c r="DV116" s="139">
        <v>0</v>
      </c>
      <c r="DW116" s="140">
        <v>0</v>
      </c>
      <c r="DX116" s="139">
        <v>1</v>
      </c>
      <c r="DY116" s="139">
        <v>0</v>
      </c>
      <c r="DZ116" s="139">
        <v>0</v>
      </c>
      <c r="EA116" s="139">
        <v>0</v>
      </c>
      <c r="EB116" s="139">
        <v>0</v>
      </c>
      <c r="EC116" s="139">
        <v>0</v>
      </c>
      <c r="ED116" s="139">
        <v>0</v>
      </c>
      <c r="EE116" s="139">
        <v>0</v>
      </c>
      <c r="EF116" s="139">
        <v>0</v>
      </c>
      <c r="EG116" s="139">
        <v>0</v>
      </c>
      <c r="EH116" s="139">
        <v>0</v>
      </c>
      <c r="EI116" s="139">
        <v>0</v>
      </c>
      <c r="EJ116" s="139">
        <v>1</v>
      </c>
      <c r="EK116" s="139">
        <v>0</v>
      </c>
      <c r="EL116" s="139">
        <v>0</v>
      </c>
      <c r="EM116" s="140">
        <v>0</v>
      </c>
      <c r="EN116" s="139">
        <v>10</v>
      </c>
      <c r="EO116" s="139">
        <v>17</v>
      </c>
      <c r="EP116" s="139">
        <v>4</v>
      </c>
      <c r="EQ116" s="139">
        <v>9</v>
      </c>
      <c r="ER116" s="139">
        <v>2</v>
      </c>
      <c r="ES116" s="140">
        <v>42</v>
      </c>
      <c r="ET116" s="139">
        <v>45.454544067382812</v>
      </c>
      <c r="EU116" s="139">
        <v>65.384613037109375</v>
      </c>
      <c r="EV116" s="139">
        <v>50</v>
      </c>
      <c r="EW116" s="139">
        <v>64.285713195800781</v>
      </c>
      <c r="EX116" s="139">
        <v>25</v>
      </c>
      <c r="EY116" s="140">
        <v>53.846153259277344</v>
      </c>
    </row>
    <row r="117" spans="1:155" x14ac:dyDescent="0.2">
      <c r="A117" s="137" t="s">
        <v>63</v>
      </c>
      <c r="B117" s="138" t="s">
        <v>174</v>
      </c>
      <c r="C117" s="139">
        <v>0</v>
      </c>
      <c r="D117" s="139">
        <v>0</v>
      </c>
      <c r="E117" s="139">
        <v>0</v>
      </c>
      <c r="F117" s="139">
        <v>1</v>
      </c>
      <c r="G117" s="139">
        <v>1</v>
      </c>
      <c r="H117" s="139">
        <v>1</v>
      </c>
      <c r="I117" s="139">
        <v>1</v>
      </c>
      <c r="J117" s="139">
        <v>0</v>
      </c>
      <c r="K117" s="139">
        <v>1</v>
      </c>
      <c r="L117" s="139">
        <v>0</v>
      </c>
      <c r="M117" s="139">
        <v>1</v>
      </c>
      <c r="N117" s="139">
        <v>1</v>
      </c>
      <c r="O117" s="139">
        <v>0</v>
      </c>
      <c r="P117" s="139">
        <v>0</v>
      </c>
      <c r="Q117" s="139">
        <v>1</v>
      </c>
      <c r="R117" s="139">
        <v>0</v>
      </c>
      <c r="S117" s="139">
        <v>0</v>
      </c>
      <c r="T117" s="139">
        <v>0</v>
      </c>
      <c r="U117" s="139">
        <v>0</v>
      </c>
      <c r="V117" s="139">
        <v>-1</v>
      </c>
      <c r="W117" s="139">
        <v>0</v>
      </c>
      <c r="X117" s="139">
        <v>0</v>
      </c>
      <c r="Y117" s="139">
        <v>0</v>
      </c>
      <c r="Z117" s="139">
        <v>1</v>
      </c>
      <c r="AA117" s="139">
        <v>1</v>
      </c>
      <c r="AB117" s="139">
        <v>0</v>
      </c>
      <c r="AC117" s="139">
        <v>1</v>
      </c>
      <c r="AD117" s="139">
        <v>0</v>
      </c>
      <c r="AE117" s="139">
        <v>1</v>
      </c>
      <c r="AF117" s="139">
        <v>0</v>
      </c>
      <c r="AG117" s="139">
        <v>0</v>
      </c>
      <c r="AH117" s="139">
        <v>0</v>
      </c>
      <c r="AI117" s="139">
        <v>0</v>
      </c>
      <c r="AJ117" s="139">
        <v>0</v>
      </c>
      <c r="AK117" s="139">
        <v>0</v>
      </c>
      <c r="AL117" s="139">
        <v>0</v>
      </c>
      <c r="AM117" s="139">
        <v>0</v>
      </c>
      <c r="AN117" s="139">
        <v>0</v>
      </c>
      <c r="AO117" s="139">
        <v>0</v>
      </c>
      <c r="AP117" s="139">
        <v>0</v>
      </c>
      <c r="AQ117" s="140">
        <v>0</v>
      </c>
      <c r="AR117" s="139">
        <v>1</v>
      </c>
      <c r="AS117" s="139">
        <v>1</v>
      </c>
      <c r="AT117" s="139">
        <v>1</v>
      </c>
      <c r="AU117" s="139">
        <v>1</v>
      </c>
      <c r="AV117" s="139">
        <v>0</v>
      </c>
      <c r="AW117" s="139">
        <v>1</v>
      </c>
      <c r="AX117" s="139">
        <v>0</v>
      </c>
      <c r="AY117" s="139">
        <v>1</v>
      </c>
      <c r="AZ117" s="139">
        <v>1</v>
      </c>
      <c r="BA117" s="139">
        <v>0</v>
      </c>
      <c r="BB117" s="139">
        <v>0</v>
      </c>
      <c r="BC117" s="139">
        <v>1</v>
      </c>
      <c r="BD117" s="139">
        <v>1</v>
      </c>
      <c r="BE117" s="139">
        <v>1</v>
      </c>
      <c r="BF117" s="139">
        <v>1</v>
      </c>
      <c r="BG117" s="139">
        <v>0</v>
      </c>
      <c r="BH117" s="139">
        <v>1</v>
      </c>
      <c r="BI117" s="139">
        <v>1</v>
      </c>
      <c r="BJ117" s="139">
        <v>1</v>
      </c>
      <c r="BK117" s="139">
        <v>0</v>
      </c>
      <c r="BL117" s="139">
        <v>1</v>
      </c>
      <c r="BM117" s="139">
        <v>1</v>
      </c>
      <c r="BN117" s="139">
        <v>0</v>
      </c>
      <c r="BO117" s="139">
        <v>0</v>
      </c>
      <c r="BP117" s="139">
        <v>1</v>
      </c>
      <c r="BQ117" s="139">
        <v>0</v>
      </c>
      <c r="BR117" s="139">
        <v>1</v>
      </c>
      <c r="BS117" s="139">
        <v>1</v>
      </c>
      <c r="BT117" s="139">
        <v>1</v>
      </c>
      <c r="BU117" s="139">
        <v>0</v>
      </c>
      <c r="BV117" s="139">
        <v>0</v>
      </c>
      <c r="BW117" s="139">
        <v>0</v>
      </c>
      <c r="BX117" s="139">
        <v>0</v>
      </c>
      <c r="BY117" s="139">
        <v>0</v>
      </c>
      <c r="BZ117" s="139">
        <v>1</v>
      </c>
      <c r="CA117" s="139">
        <v>-1</v>
      </c>
      <c r="CB117" s="139">
        <v>1</v>
      </c>
      <c r="CC117" s="139">
        <v>1</v>
      </c>
      <c r="CD117" s="139">
        <v>0</v>
      </c>
      <c r="CE117" s="140">
        <v>0</v>
      </c>
      <c r="CF117" s="139">
        <v>1</v>
      </c>
      <c r="CG117" s="139">
        <v>0</v>
      </c>
      <c r="CH117" s="139">
        <v>0</v>
      </c>
      <c r="CI117" s="139">
        <v>0</v>
      </c>
      <c r="CJ117" s="139">
        <v>1</v>
      </c>
      <c r="CK117" s="139">
        <v>0</v>
      </c>
      <c r="CL117" s="139">
        <v>0</v>
      </c>
      <c r="CM117" s="139">
        <v>0</v>
      </c>
      <c r="CN117" s="139">
        <v>1</v>
      </c>
      <c r="CO117" s="139">
        <v>1</v>
      </c>
      <c r="CP117" s="139">
        <v>1</v>
      </c>
      <c r="CQ117" s="139">
        <v>0</v>
      </c>
      <c r="CR117" s="140">
        <v>0</v>
      </c>
      <c r="CS117" s="139">
        <v>0</v>
      </c>
      <c r="CT117" s="139">
        <v>0</v>
      </c>
      <c r="CU117" s="139">
        <v>1</v>
      </c>
      <c r="CV117" s="139">
        <v>1</v>
      </c>
      <c r="CW117" s="139">
        <v>1</v>
      </c>
      <c r="CX117" s="139">
        <v>0</v>
      </c>
      <c r="CY117" s="139">
        <v>1</v>
      </c>
      <c r="CZ117" s="139">
        <v>1</v>
      </c>
      <c r="DA117" s="139">
        <v>0</v>
      </c>
      <c r="DB117" s="139">
        <v>0</v>
      </c>
      <c r="DC117" s="139">
        <v>0</v>
      </c>
      <c r="DD117" s="139">
        <v>0</v>
      </c>
      <c r="DE117" s="139">
        <v>1</v>
      </c>
      <c r="DF117" s="139">
        <v>0</v>
      </c>
      <c r="DG117" s="139">
        <v>0</v>
      </c>
      <c r="DH117" s="139">
        <v>0</v>
      </c>
      <c r="DI117" s="139">
        <v>0</v>
      </c>
      <c r="DJ117" s="139">
        <v>1</v>
      </c>
      <c r="DK117" s="139">
        <v>0</v>
      </c>
      <c r="DL117" s="139">
        <v>0</v>
      </c>
      <c r="DM117" s="139">
        <v>0</v>
      </c>
      <c r="DN117" s="139">
        <v>0</v>
      </c>
      <c r="DO117" s="139">
        <v>1</v>
      </c>
      <c r="DP117" s="139">
        <v>1</v>
      </c>
      <c r="DQ117" s="139">
        <v>0</v>
      </c>
      <c r="DR117" s="139">
        <v>1</v>
      </c>
      <c r="DS117" s="139">
        <v>-1</v>
      </c>
      <c r="DT117" s="139">
        <v>1</v>
      </c>
      <c r="DU117" s="139">
        <v>0</v>
      </c>
      <c r="DV117" s="139">
        <v>0</v>
      </c>
      <c r="DW117" s="140">
        <v>0</v>
      </c>
      <c r="DX117" s="139">
        <v>0</v>
      </c>
      <c r="DY117" s="139">
        <v>0</v>
      </c>
      <c r="DZ117" s="139">
        <v>0</v>
      </c>
      <c r="EA117" s="139">
        <v>0</v>
      </c>
      <c r="EB117" s="139">
        <v>0</v>
      </c>
      <c r="EC117" s="139">
        <v>0</v>
      </c>
      <c r="ED117" s="139">
        <v>0</v>
      </c>
      <c r="EE117" s="139">
        <v>0</v>
      </c>
      <c r="EF117" s="139">
        <v>0</v>
      </c>
      <c r="EG117" s="139">
        <v>0</v>
      </c>
      <c r="EH117" s="139">
        <v>0</v>
      </c>
      <c r="EI117" s="139">
        <v>0</v>
      </c>
      <c r="EJ117" s="139">
        <v>0</v>
      </c>
      <c r="EK117" s="139">
        <v>0</v>
      </c>
      <c r="EL117" s="139">
        <v>0</v>
      </c>
      <c r="EM117" s="140">
        <v>0</v>
      </c>
      <c r="EN117" s="139">
        <v>6</v>
      </c>
      <c r="EO117" s="139">
        <v>13</v>
      </c>
      <c r="EP117" s="139">
        <v>3</v>
      </c>
      <c r="EQ117" s="139">
        <v>6</v>
      </c>
      <c r="ER117" s="139">
        <v>0</v>
      </c>
      <c r="ES117" s="140">
        <v>28</v>
      </c>
      <c r="ET117" s="139">
        <v>27.272727966308594</v>
      </c>
      <c r="EU117" s="139">
        <v>50</v>
      </c>
      <c r="EV117" s="139">
        <v>37.5</v>
      </c>
      <c r="EW117" s="139">
        <v>42.857143402099609</v>
      </c>
      <c r="EX117" s="139">
        <v>0</v>
      </c>
      <c r="EY117" s="140">
        <v>35.897434234619141</v>
      </c>
    </row>
    <row r="118" spans="1:155" x14ac:dyDescent="0.2">
      <c r="A118" s="137" t="s">
        <v>60</v>
      </c>
      <c r="B118" s="138" t="s">
        <v>175</v>
      </c>
      <c r="C118" s="139">
        <v>1</v>
      </c>
      <c r="D118" s="139">
        <v>1</v>
      </c>
      <c r="E118" s="139">
        <v>0</v>
      </c>
      <c r="F118" s="139">
        <v>0</v>
      </c>
      <c r="G118" s="139">
        <v>0</v>
      </c>
      <c r="H118" s="139">
        <v>0</v>
      </c>
      <c r="I118" s="139">
        <v>0</v>
      </c>
      <c r="J118" s="139">
        <v>0</v>
      </c>
      <c r="K118" s="139">
        <v>1</v>
      </c>
      <c r="L118" s="139">
        <v>0</v>
      </c>
      <c r="M118" s="139">
        <v>0</v>
      </c>
      <c r="N118" s="139">
        <v>0</v>
      </c>
      <c r="O118" s="139">
        <v>0</v>
      </c>
      <c r="P118" s="139">
        <v>0</v>
      </c>
      <c r="Q118" s="139">
        <v>0</v>
      </c>
      <c r="R118" s="139">
        <v>0</v>
      </c>
      <c r="S118" s="139">
        <v>0</v>
      </c>
      <c r="T118" s="139">
        <v>0</v>
      </c>
      <c r="U118" s="139">
        <v>0</v>
      </c>
      <c r="V118" s="139">
        <v>0</v>
      </c>
      <c r="W118" s="139">
        <v>0</v>
      </c>
      <c r="X118" s="139">
        <v>0</v>
      </c>
      <c r="Y118" s="139">
        <v>0</v>
      </c>
      <c r="Z118" s="139">
        <v>0</v>
      </c>
      <c r="AA118" s="139">
        <v>0</v>
      </c>
      <c r="AB118" s="139">
        <v>0</v>
      </c>
      <c r="AC118" s="139">
        <v>1</v>
      </c>
      <c r="AD118" s="139">
        <v>1</v>
      </c>
      <c r="AE118" s="139">
        <v>0</v>
      </c>
      <c r="AF118" s="139">
        <v>0</v>
      </c>
      <c r="AG118" s="139">
        <v>0</v>
      </c>
      <c r="AH118" s="139">
        <v>0</v>
      </c>
      <c r="AI118" s="139">
        <v>1</v>
      </c>
      <c r="AJ118" s="139">
        <v>0</v>
      </c>
      <c r="AK118" s="139">
        <v>0</v>
      </c>
      <c r="AL118" s="139">
        <v>0</v>
      </c>
      <c r="AM118" s="139">
        <v>0</v>
      </c>
      <c r="AN118" s="139">
        <v>0</v>
      </c>
      <c r="AO118" s="139">
        <v>0</v>
      </c>
      <c r="AP118" s="139">
        <v>1</v>
      </c>
      <c r="AQ118" s="140">
        <v>0</v>
      </c>
      <c r="AR118" s="139">
        <v>1</v>
      </c>
      <c r="AS118" s="139">
        <v>1</v>
      </c>
      <c r="AT118" s="139">
        <v>1</v>
      </c>
      <c r="AU118" s="139">
        <v>1</v>
      </c>
      <c r="AV118" s="139">
        <v>1</v>
      </c>
      <c r="AW118" s="139">
        <v>1</v>
      </c>
      <c r="AX118" s="139">
        <v>1</v>
      </c>
      <c r="AY118" s="139">
        <v>1</v>
      </c>
      <c r="AZ118" s="139">
        <v>1</v>
      </c>
      <c r="BA118" s="139">
        <v>1</v>
      </c>
      <c r="BB118" s="139">
        <v>0</v>
      </c>
      <c r="BC118" s="139">
        <v>1</v>
      </c>
      <c r="BD118" s="139">
        <v>1</v>
      </c>
      <c r="BE118" s="139">
        <v>1</v>
      </c>
      <c r="BF118" s="139">
        <v>0</v>
      </c>
      <c r="BG118" s="139">
        <v>1</v>
      </c>
      <c r="BH118" s="139">
        <v>1</v>
      </c>
      <c r="BI118" s="139">
        <v>1</v>
      </c>
      <c r="BJ118" s="139">
        <v>1</v>
      </c>
      <c r="BK118" s="139">
        <v>1</v>
      </c>
      <c r="BL118" s="139">
        <v>0</v>
      </c>
      <c r="BM118" s="139">
        <v>0</v>
      </c>
      <c r="BN118" s="139">
        <v>0</v>
      </c>
      <c r="BO118" s="139">
        <v>0</v>
      </c>
      <c r="BP118" s="139">
        <v>1</v>
      </c>
      <c r="BQ118" s="139">
        <v>1</v>
      </c>
      <c r="BR118" s="139">
        <v>1</v>
      </c>
      <c r="BS118" s="139">
        <v>0</v>
      </c>
      <c r="BT118" s="139">
        <v>1</v>
      </c>
      <c r="BU118" s="139">
        <v>0</v>
      </c>
      <c r="BV118" s="139">
        <v>0</v>
      </c>
      <c r="BW118" s="139">
        <v>0</v>
      </c>
      <c r="BX118" s="139">
        <v>0</v>
      </c>
      <c r="BY118" s="139">
        <v>0</v>
      </c>
      <c r="BZ118" s="139">
        <v>0</v>
      </c>
      <c r="CA118" s="139">
        <v>0</v>
      </c>
      <c r="CB118" s="139">
        <v>1</v>
      </c>
      <c r="CC118" s="139">
        <v>1</v>
      </c>
      <c r="CD118" s="139">
        <v>0</v>
      </c>
      <c r="CE118" s="140">
        <v>0</v>
      </c>
      <c r="CF118" s="139">
        <v>1</v>
      </c>
      <c r="CG118" s="139">
        <v>0</v>
      </c>
      <c r="CH118" s="139">
        <v>1</v>
      </c>
      <c r="CI118" s="139">
        <v>1</v>
      </c>
      <c r="CJ118" s="139">
        <v>0</v>
      </c>
      <c r="CK118" s="139">
        <v>0</v>
      </c>
      <c r="CL118" s="139">
        <v>0</v>
      </c>
      <c r="CM118" s="139">
        <v>0</v>
      </c>
      <c r="CN118" s="139">
        <v>1</v>
      </c>
      <c r="CO118" s="139">
        <v>1</v>
      </c>
      <c r="CP118" s="139">
        <v>1</v>
      </c>
      <c r="CQ118" s="139">
        <v>0</v>
      </c>
      <c r="CR118" s="140">
        <v>1</v>
      </c>
      <c r="CS118" s="139">
        <v>1</v>
      </c>
      <c r="CT118" s="139">
        <v>0</v>
      </c>
      <c r="CU118" s="139">
        <v>1</v>
      </c>
      <c r="CV118" s="139">
        <v>0</v>
      </c>
      <c r="CW118" s="139">
        <v>0</v>
      </c>
      <c r="CX118" s="139">
        <v>0</v>
      </c>
      <c r="CY118" s="139">
        <v>1</v>
      </c>
      <c r="CZ118" s="139">
        <v>1</v>
      </c>
      <c r="DA118" s="139">
        <v>-1</v>
      </c>
      <c r="DB118" s="139">
        <v>0</v>
      </c>
      <c r="DC118" s="139">
        <v>0</v>
      </c>
      <c r="DD118" s="139">
        <v>0</v>
      </c>
      <c r="DE118" s="139">
        <v>0</v>
      </c>
      <c r="DF118" s="139">
        <v>1</v>
      </c>
      <c r="DG118" s="139">
        <v>0</v>
      </c>
      <c r="DH118" s="139">
        <v>0</v>
      </c>
      <c r="DI118" s="139">
        <v>0</v>
      </c>
      <c r="DJ118" s="139">
        <v>0</v>
      </c>
      <c r="DK118" s="139">
        <v>-1</v>
      </c>
      <c r="DL118" s="139">
        <v>0</v>
      </c>
      <c r="DM118" s="139">
        <v>0</v>
      </c>
      <c r="DN118" s="139">
        <v>0</v>
      </c>
      <c r="DO118" s="139">
        <v>1</v>
      </c>
      <c r="DP118" s="139">
        <v>0</v>
      </c>
      <c r="DQ118" s="139">
        <v>0</v>
      </c>
      <c r="DR118" s="139">
        <v>1</v>
      </c>
      <c r="DS118" s="139">
        <v>-1</v>
      </c>
      <c r="DT118" s="139">
        <v>1</v>
      </c>
      <c r="DU118" s="139">
        <v>0</v>
      </c>
      <c r="DV118" s="139">
        <v>0</v>
      </c>
      <c r="DW118" s="140">
        <v>0</v>
      </c>
      <c r="DX118" s="139">
        <v>0</v>
      </c>
      <c r="DY118" s="139">
        <v>0</v>
      </c>
      <c r="DZ118" s="139">
        <v>0</v>
      </c>
      <c r="EA118" s="139">
        <v>0</v>
      </c>
      <c r="EB118" s="139">
        <v>0</v>
      </c>
      <c r="EC118" s="139">
        <v>0</v>
      </c>
      <c r="ED118" s="139">
        <v>0</v>
      </c>
      <c r="EE118" s="139">
        <v>0</v>
      </c>
      <c r="EF118" s="139">
        <v>0</v>
      </c>
      <c r="EG118" s="139">
        <v>0</v>
      </c>
      <c r="EH118" s="139">
        <v>0</v>
      </c>
      <c r="EI118" s="139">
        <v>0</v>
      </c>
      <c r="EJ118" s="139">
        <v>0</v>
      </c>
      <c r="EK118" s="139">
        <v>0</v>
      </c>
      <c r="EL118" s="139">
        <v>0</v>
      </c>
      <c r="EM118" s="140">
        <v>0</v>
      </c>
      <c r="EN118" s="139">
        <v>5</v>
      </c>
      <c r="EO118" s="139">
        <v>14</v>
      </c>
      <c r="EP118" s="139">
        <v>4</v>
      </c>
      <c r="EQ118" s="139">
        <v>6</v>
      </c>
      <c r="ER118" s="139">
        <v>0</v>
      </c>
      <c r="ES118" s="140">
        <v>29</v>
      </c>
      <c r="ET118" s="139">
        <v>22.727272033691406</v>
      </c>
      <c r="EU118" s="139">
        <v>53.846153259277344</v>
      </c>
      <c r="EV118" s="139">
        <v>50</v>
      </c>
      <c r="EW118" s="139">
        <v>42.857143402099609</v>
      </c>
      <c r="EX118" s="139">
        <v>0</v>
      </c>
      <c r="EY118" s="140">
        <v>37.179485321044922</v>
      </c>
    </row>
    <row r="119" spans="1:155" x14ac:dyDescent="0.2">
      <c r="A119" s="137" t="s">
        <v>60</v>
      </c>
      <c r="B119" s="138" t="s">
        <v>176</v>
      </c>
      <c r="C119" s="139">
        <v>1</v>
      </c>
      <c r="D119" s="139">
        <v>1</v>
      </c>
      <c r="E119" s="139">
        <v>0</v>
      </c>
      <c r="F119" s="139">
        <v>1</v>
      </c>
      <c r="G119" s="139">
        <v>1</v>
      </c>
      <c r="H119" s="139">
        <v>1</v>
      </c>
      <c r="I119" s="139">
        <v>1</v>
      </c>
      <c r="J119" s="139">
        <v>1</v>
      </c>
      <c r="K119" s="139">
        <v>1</v>
      </c>
      <c r="L119" s="139">
        <v>0</v>
      </c>
      <c r="M119" s="139">
        <v>1</v>
      </c>
      <c r="N119" s="139">
        <v>1</v>
      </c>
      <c r="O119" s="139">
        <v>1</v>
      </c>
      <c r="P119" s="139">
        <v>0</v>
      </c>
      <c r="Q119" s="139">
        <v>1</v>
      </c>
      <c r="R119" s="139">
        <v>-1</v>
      </c>
      <c r="S119" s="139">
        <v>1</v>
      </c>
      <c r="T119" s="139">
        <v>1</v>
      </c>
      <c r="U119" s="139">
        <v>1</v>
      </c>
      <c r="V119" s="139">
        <v>-1</v>
      </c>
      <c r="W119" s="139">
        <v>0</v>
      </c>
      <c r="X119" s="139">
        <v>1</v>
      </c>
      <c r="Y119" s="139">
        <v>1</v>
      </c>
      <c r="Z119" s="139">
        <v>1</v>
      </c>
      <c r="AA119" s="139">
        <v>0</v>
      </c>
      <c r="AB119" s="139">
        <v>0</v>
      </c>
      <c r="AC119" s="139">
        <v>1</v>
      </c>
      <c r="AD119" s="139">
        <v>0</v>
      </c>
      <c r="AE119" s="139">
        <v>0</v>
      </c>
      <c r="AF119" s="139">
        <v>0</v>
      </c>
      <c r="AG119" s="139">
        <v>0</v>
      </c>
      <c r="AH119" s="139">
        <v>1</v>
      </c>
      <c r="AI119" s="139">
        <v>1</v>
      </c>
      <c r="AJ119" s="139">
        <v>1</v>
      </c>
      <c r="AK119" s="139">
        <v>0</v>
      </c>
      <c r="AL119" s="139">
        <v>1</v>
      </c>
      <c r="AM119" s="139">
        <v>0</v>
      </c>
      <c r="AN119" s="139">
        <v>0</v>
      </c>
      <c r="AO119" s="139">
        <v>0</v>
      </c>
      <c r="AP119" s="139">
        <v>1</v>
      </c>
      <c r="AQ119" s="140">
        <v>1</v>
      </c>
      <c r="AR119" s="139">
        <v>1</v>
      </c>
      <c r="AS119" s="139">
        <v>1</v>
      </c>
      <c r="AT119" s="139">
        <v>1</v>
      </c>
      <c r="AU119" s="139">
        <v>1</v>
      </c>
      <c r="AV119" s="139">
        <v>1</v>
      </c>
      <c r="AW119" s="139">
        <v>1</v>
      </c>
      <c r="AX119" s="139">
        <v>0</v>
      </c>
      <c r="AY119" s="139">
        <v>1</v>
      </c>
      <c r="AZ119" s="139">
        <v>1</v>
      </c>
      <c r="BA119" s="139">
        <v>0</v>
      </c>
      <c r="BB119" s="139">
        <v>0</v>
      </c>
      <c r="BC119" s="139">
        <v>1</v>
      </c>
      <c r="BD119" s="139">
        <v>1</v>
      </c>
      <c r="BE119" s="139">
        <v>1</v>
      </c>
      <c r="BF119" s="139">
        <v>0</v>
      </c>
      <c r="BG119" s="139">
        <v>1</v>
      </c>
      <c r="BH119" s="139">
        <v>1</v>
      </c>
      <c r="BI119" s="139">
        <v>1</v>
      </c>
      <c r="BJ119" s="139">
        <v>1</v>
      </c>
      <c r="BK119" s="139">
        <v>1</v>
      </c>
      <c r="BL119" s="139">
        <v>0</v>
      </c>
      <c r="BM119" s="139">
        <v>1</v>
      </c>
      <c r="BN119" s="139">
        <v>1</v>
      </c>
      <c r="BO119" s="139">
        <v>-1</v>
      </c>
      <c r="BP119" s="139">
        <v>1</v>
      </c>
      <c r="BQ119" s="139">
        <v>1</v>
      </c>
      <c r="BR119" s="139">
        <v>1</v>
      </c>
      <c r="BS119" s="139">
        <v>1</v>
      </c>
      <c r="BT119" s="139">
        <v>1</v>
      </c>
      <c r="BU119" s="139">
        <v>1</v>
      </c>
      <c r="BV119" s="139">
        <v>0</v>
      </c>
      <c r="BW119" s="139">
        <v>1</v>
      </c>
      <c r="BX119" s="139">
        <v>0</v>
      </c>
      <c r="BY119" s="139">
        <v>0</v>
      </c>
      <c r="BZ119" s="139">
        <v>1</v>
      </c>
      <c r="CA119" s="139">
        <v>-1</v>
      </c>
      <c r="CB119" s="139">
        <v>1</v>
      </c>
      <c r="CC119" s="139">
        <v>1</v>
      </c>
      <c r="CD119" s="139">
        <v>1</v>
      </c>
      <c r="CE119" s="140">
        <v>-1</v>
      </c>
      <c r="CF119" s="139">
        <v>1</v>
      </c>
      <c r="CG119" s="139">
        <v>0</v>
      </c>
      <c r="CH119" s="139">
        <v>1</v>
      </c>
      <c r="CI119" s="139">
        <v>1</v>
      </c>
      <c r="CJ119" s="139">
        <v>1</v>
      </c>
      <c r="CK119" s="139">
        <v>0</v>
      </c>
      <c r="CL119" s="139">
        <v>0</v>
      </c>
      <c r="CM119" s="139">
        <v>0</v>
      </c>
      <c r="CN119" s="139">
        <v>1</v>
      </c>
      <c r="CO119" s="139">
        <v>1</v>
      </c>
      <c r="CP119" s="139">
        <v>1</v>
      </c>
      <c r="CQ119" s="139">
        <v>1</v>
      </c>
      <c r="CR119" s="140">
        <v>0</v>
      </c>
      <c r="CS119" s="139">
        <v>1</v>
      </c>
      <c r="CT119" s="139">
        <v>0</v>
      </c>
      <c r="CU119" s="139">
        <v>1</v>
      </c>
      <c r="CV119" s="139">
        <v>1</v>
      </c>
      <c r="CW119" s="139">
        <v>1</v>
      </c>
      <c r="CX119" s="139">
        <v>0</v>
      </c>
      <c r="CY119" s="139">
        <v>0</v>
      </c>
      <c r="CZ119" s="139">
        <v>1</v>
      </c>
      <c r="DA119" s="139">
        <v>-1</v>
      </c>
      <c r="DB119" s="139">
        <v>0</v>
      </c>
      <c r="DC119" s="139">
        <v>0</v>
      </c>
      <c r="DD119" s="139">
        <v>1</v>
      </c>
      <c r="DE119" s="139">
        <v>0</v>
      </c>
      <c r="DF119" s="139">
        <v>0</v>
      </c>
      <c r="DG119" s="139">
        <v>0</v>
      </c>
      <c r="DH119" s="139">
        <v>1</v>
      </c>
      <c r="DI119" s="139">
        <v>0</v>
      </c>
      <c r="DJ119" s="139">
        <v>0</v>
      </c>
      <c r="DK119" s="139">
        <v>0</v>
      </c>
      <c r="DL119" s="139">
        <v>0</v>
      </c>
      <c r="DM119" s="139">
        <v>1</v>
      </c>
      <c r="DN119" s="139">
        <v>0</v>
      </c>
      <c r="DO119" s="139">
        <v>1</v>
      </c>
      <c r="DP119" s="139">
        <v>1</v>
      </c>
      <c r="DQ119" s="139">
        <v>-1</v>
      </c>
      <c r="DR119" s="139">
        <v>1</v>
      </c>
      <c r="DS119" s="139">
        <v>-1</v>
      </c>
      <c r="DT119" s="139">
        <v>1</v>
      </c>
      <c r="DU119" s="139">
        <v>1</v>
      </c>
      <c r="DV119" s="139">
        <v>0</v>
      </c>
      <c r="DW119" s="140">
        <v>0</v>
      </c>
      <c r="DX119" s="139">
        <v>0</v>
      </c>
      <c r="DY119" s="139">
        <v>0</v>
      </c>
      <c r="DZ119" s="139">
        <v>0</v>
      </c>
      <c r="EA119" s="139">
        <v>0</v>
      </c>
      <c r="EB119" s="139">
        <v>0</v>
      </c>
      <c r="EC119" s="139">
        <v>0</v>
      </c>
      <c r="ED119" s="139">
        <v>0</v>
      </c>
      <c r="EE119" s="139">
        <v>0</v>
      </c>
      <c r="EF119" s="139">
        <v>0</v>
      </c>
      <c r="EG119" s="139">
        <v>0</v>
      </c>
      <c r="EH119" s="139">
        <v>0</v>
      </c>
      <c r="EI119" s="139">
        <v>0</v>
      </c>
      <c r="EJ119" s="139">
        <v>0</v>
      </c>
      <c r="EK119" s="139">
        <v>0</v>
      </c>
      <c r="EL119" s="139">
        <v>0</v>
      </c>
      <c r="EM119" s="140">
        <v>0</v>
      </c>
      <c r="EN119" s="139">
        <v>15</v>
      </c>
      <c r="EO119" s="139">
        <v>15</v>
      </c>
      <c r="EP119" s="139">
        <v>4</v>
      </c>
      <c r="EQ119" s="139">
        <v>8</v>
      </c>
      <c r="ER119" s="139">
        <v>0</v>
      </c>
      <c r="ES119" s="140">
        <v>42</v>
      </c>
      <c r="ET119" s="139">
        <v>68.181816101074219</v>
      </c>
      <c r="EU119" s="139">
        <v>57.692306518554688</v>
      </c>
      <c r="EV119" s="139">
        <v>50</v>
      </c>
      <c r="EW119" s="139">
        <v>57.142856597900391</v>
      </c>
      <c r="EX119" s="139">
        <v>0</v>
      </c>
      <c r="EY119" s="140">
        <v>53.846153259277344</v>
      </c>
    </row>
    <row r="120" spans="1:155" x14ac:dyDescent="0.2">
      <c r="A120" s="137" t="s">
        <v>56</v>
      </c>
      <c r="B120" s="138" t="s">
        <v>177</v>
      </c>
      <c r="C120" s="139">
        <v>0</v>
      </c>
      <c r="D120" s="139">
        <v>0</v>
      </c>
      <c r="E120" s="139">
        <v>0</v>
      </c>
      <c r="F120" s="139">
        <v>0</v>
      </c>
      <c r="G120" s="139">
        <v>0</v>
      </c>
      <c r="H120" s="139">
        <v>0</v>
      </c>
      <c r="I120" s="139">
        <v>0</v>
      </c>
      <c r="J120" s="139">
        <v>0</v>
      </c>
      <c r="K120" s="139">
        <v>0</v>
      </c>
      <c r="L120" s="139">
        <v>0</v>
      </c>
      <c r="M120" s="139">
        <v>0</v>
      </c>
      <c r="N120" s="139">
        <v>0</v>
      </c>
      <c r="O120" s="139">
        <v>0</v>
      </c>
      <c r="P120" s="139">
        <v>-1</v>
      </c>
      <c r="Q120" s="139">
        <v>0</v>
      </c>
      <c r="R120" s="139">
        <v>0</v>
      </c>
      <c r="S120" s="139">
        <v>0</v>
      </c>
      <c r="T120" s="139">
        <v>0</v>
      </c>
      <c r="U120" s="139">
        <v>0</v>
      </c>
      <c r="V120" s="139">
        <v>0</v>
      </c>
      <c r="W120" s="139">
        <v>0</v>
      </c>
      <c r="X120" s="139">
        <v>0</v>
      </c>
      <c r="Y120" s="139">
        <v>0</v>
      </c>
      <c r="Z120" s="139">
        <v>0</v>
      </c>
      <c r="AA120" s="139">
        <v>0</v>
      </c>
      <c r="AB120" s="139">
        <v>0</v>
      </c>
      <c r="AC120" s="139">
        <v>0</v>
      </c>
      <c r="AD120" s="139">
        <v>0</v>
      </c>
      <c r="AE120" s="139">
        <v>0</v>
      </c>
      <c r="AF120" s="139">
        <v>0</v>
      </c>
      <c r="AG120" s="139">
        <v>0</v>
      </c>
      <c r="AH120" s="139">
        <v>0</v>
      </c>
      <c r="AI120" s="139">
        <v>0</v>
      </c>
      <c r="AJ120" s="139">
        <v>0</v>
      </c>
      <c r="AK120" s="139">
        <v>0</v>
      </c>
      <c r="AL120" s="139">
        <v>0</v>
      </c>
      <c r="AM120" s="139">
        <v>0</v>
      </c>
      <c r="AN120" s="139">
        <v>0</v>
      </c>
      <c r="AO120" s="139">
        <v>0</v>
      </c>
      <c r="AP120" s="139">
        <v>0</v>
      </c>
      <c r="AQ120" s="140">
        <v>0</v>
      </c>
      <c r="AR120" s="139">
        <v>0</v>
      </c>
      <c r="AS120" s="139">
        <v>0</v>
      </c>
      <c r="AT120" s="139">
        <v>0</v>
      </c>
      <c r="AU120" s="139">
        <v>0</v>
      </c>
      <c r="AV120" s="139">
        <v>0</v>
      </c>
      <c r="AW120" s="139">
        <v>0</v>
      </c>
      <c r="AX120" s="139">
        <v>0</v>
      </c>
      <c r="AY120" s="139">
        <v>0</v>
      </c>
      <c r="AZ120" s="139">
        <v>0</v>
      </c>
      <c r="BA120" s="139">
        <v>0</v>
      </c>
      <c r="BB120" s="139">
        <v>0</v>
      </c>
      <c r="BC120" s="139">
        <v>0</v>
      </c>
      <c r="BD120" s="139">
        <v>0</v>
      </c>
      <c r="BE120" s="139">
        <v>1</v>
      </c>
      <c r="BF120" s="139">
        <v>0</v>
      </c>
      <c r="BG120" s="139">
        <v>0</v>
      </c>
      <c r="BH120" s="139">
        <v>0</v>
      </c>
      <c r="BI120" s="139">
        <v>0</v>
      </c>
      <c r="BJ120" s="139">
        <v>1</v>
      </c>
      <c r="BK120" s="139">
        <v>0</v>
      </c>
      <c r="BL120" s="139">
        <v>0</v>
      </c>
      <c r="BM120" s="139">
        <v>0</v>
      </c>
      <c r="BN120" s="139">
        <v>0</v>
      </c>
      <c r="BO120" s="139">
        <v>-1</v>
      </c>
      <c r="BP120" s="139">
        <v>0</v>
      </c>
      <c r="BQ120" s="139">
        <v>0</v>
      </c>
      <c r="BR120" s="139">
        <v>0</v>
      </c>
      <c r="BS120" s="139">
        <v>0</v>
      </c>
      <c r="BT120" s="139">
        <v>0</v>
      </c>
      <c r="BU120" s="139">
        <v>0</v>
      </c>
      <c r="BV120" s="139">
        <v>0</v>
      </c>
      <c r="BW120" s="139">
        <v>0</v>
      </c>
      <c r="BX120" s="139">
        <v>0</v>
      </c>
      <c r="BY120" s="139">
        <v>0</v>
      </c>
      <c r="BZ120" s="139">
        <v>0</v>
      </c>
      <c r="CA120" s="139">
        <v>0</v>
      </c>
      <c r="CB120" s="139">
        <v>0</v>
      </c>
      <c r="CC120" s="139">
        <v>0</v>
      </c>
      <c r="CD120" s="139">
        <v>0</v>
      </c>
      <c r="CE120" s="140">
        <v>0</v>
      </c>
      <c r="CF120" s="139">
        <v>0</v>
      </c>
      <c r="CG120" s="139">
        <v>0</v>
      </c>
      <c r="CH120" s="139">
        <v>0</v>
      </c>
      <c r="CI120" s="139">
        <v>0</v>
      </c>
      <c r="CJ120" s="139">
        <v>0</v>
      </c>
      <c r="CK120" s="139">
        <v>0</v>
      </c>
      <c r="CL120" s="139">
        <v>0</v>
      </c>
      <c r="CM120" s="139">
        <v>0</v>
      </c>
      <c r="CN120" s="139">
        <v>1</v>
      </c>
      <c r="CO120" s="139">
        <v>0</v>
      </c>
      <c r="CP120" s="139">
        <v>0</v>
      </c>
      <c r="CQ120" s="139">
        <v>0</v>
      </c>
      <c r="CR120" s="140">
        <v>0</v>
      </c>
      <c r="CS120" s="139">
        <v>0</v>
      </c>
      <c r="CT120" s="139">
        <v>0</v>
      </c>
      <c r="CU120" s="139">
        <v>0</v>
      </c>
      <c r="CV120" s="139">
        <v>0</v>
      </c>
      <c r="CW120" s="139">
        <v>0</v>
      </c>
      <c r="CX120" s="139">
        <v>0</v>
      </c>
      <c r="CY120" s="139">
        <v>0</v>
      </c>
      <c r="CZ120" s="139">
        <v>0</v>
      </c>
      <c r="DA120" s="139">
        <v>0</v>
      </c>
      <c r="DB120" s="139">
        <v>0</v>
      </c>
      <c r="DC120" s="139">
        <v>0</v>
      </c>
      <c r="DD120" s="139">
        <v>0</v>
      </c>
      <c r="DE120" s="139">
        <v>0</v>
      </c>
      <c r="DF120" s="139">
        <v>0</v>
      </c>
      <c r="DG120" s="139">
        <v>0</v>
      </c>
      <c r="DH120" s="139">
        <v>0</v>
      </c>
      <c r="DI120" s="139">
        <v>0</v>
      </c>
      <c r="DJ120" s="139">
        <v>1</v>
      </c>
      <c r="DK120" s="139">
        <v>0</v>
      </c>
      <c r="DL120" s="139">
        <v>1</v>
      </c>
      <c r="DM120" s="139">
        <v>0</v>
      </c>
      <c r="DN120" s="139">
        <v>0</v>
      </c>
      <c r="DO120" s="139">
        <v>0</v>
      </c>
      <c r="DP120" s="139">
        <v>0</v>
      </c>
      <c r="DQ120" s="139">
        <v>0</v>
      </c>
      <c r="DR120" s="139">
        <v>0</v>
      </c>
      <c r="DS120" s="139">
        <v>-1</v>
      </c>
      <c r="DT120" s="139">
        <v>0</v>
      </c>
      <c r="DU120" s="139">
        <v>0</v>
      </c>
      <c r="DV120" s="139">
        <v>0</v>
      </c>
      <c r="DW120" s="140">
        <v>-1</v>
      </c>
      <c r="DX120" s="139">
        <v>0</v>
      </c>
      <c r="DY120" s="139">
        <v>0</v>
      </c>
      <c r="DZ120" s="139">
        <v>0</v>
      </c>
      <c r="EA120" s="139">
        <v>0</v>
      </c>
      <c r="EB120" s="139">
        <v>0</v>
      </c>
      <c r="EC120" s="139">
        <v>0</v>
      </c>
      <c r="ED120" s="139">
        <v>0</v>
      </c>
      <c r="EE120" s="139">
        <v>0</v>
      </c>
      <c r="EF120" s="139">
        <v>0</v>
      </c>
      <c r="EG120" s="139">
        <v>0</v>
      </c>
      <c r="EH120" s="139">
        <v>0</v>
      </c>
      <c r="EI120" s="139">
        <v>0</v>
      </c>
      <c r="EJ120" s="139">
        <v>0</v>
      </c>
      <c r="EK120" s="139">
        <v>0</v>
      </c>
      <c r="EL120" s="139">
        <v>0</v>
      </c>
      <c r="EM120" s="140">
        <v>0</v>
      </c>
      <c r="EN120" s="139">
        <v>-2</v>
      </c>
      <c r="EO120" s="139">
        <v>2</v>
      </c>
      <c r="EP120" s="139">
        <v>1</v>
      </c>
      <c r="EQ120" s="139">
        <v>-3</v>
      </c>
      <c r="ER120" s="139">
        <v>0</v>
      </c>
      <c r="ES120" s="140">
        <v>-2</v>
      </c>
      <c r="ET120" s="139">
        <v>-9.0909090042114258</v>
      </c>
      <c r="EU120" s="139">
        <v>7.6923074722290039</v>
      </c>
      <c r="EV120" s="139">
        <v>12.5</v>
      </c>
      <c r="EW120" s="139">
        <v>-21.428571701049805</v>
      </c>
      <c r="EX120" s="139">
        <v>0</v>
      </c>
      <c r="EY120" s="140">
        <v>-2.5641026496887207</v>
      </c>
    </row>
    <row r="121" spans="1:155" x14ac:dyDescent="0.2">
      <c r="A121" s="137" t="s">
        <v>58</v>
      </c>
      <c r="B121" s="138" t="s">
        <v>178</v>
      </c>
      <c r="C121" s="139">
        <v>1</v>
      </c>
      <c r="D121" s="139">
        <v>0</v>
      </c>
      <c r="E121" s="139">
        <v>0</v>
      </c>
      <c r="F121" s="139">
        <v>1</v>
      </c>
      <c r="G121" s="139">
        <v>1</v>
      </c>
      <c r="H121" s="139">
        <v>1</v>
      </c>
      <c r="I121" s="139">
        <v>0</v>
      </c>
      <c r="J121" s="139">
        <v>0</v>
      </c>
      <c r="K121" s="139">
        <v>1</v>
      </c>
      <c r="L121" s="139">
        <v>0</v>
      </c>
      <c r="M121" s="139">
        <v>1</v>
      </c>
      <c r="N121" s="139">
        <v>1</v>
      </c>
      <c r="O121" s="139">
        <v>1</v>
      </c>
      <c r="P121" s="139">
        <v>0</v>
      </c>
      <c r="Q121" s="139">
        <v>1</v>
      </c>
      <c r="R121" s="139">
        <v>-1</v>
      </c>
      <c r="S121" s="139">
        <v>0</v>
      </c>
      <c r="T121" s="139">
        <v>1</v>
      </c>
      <c r="U121" s="139">
        <v>1</v>
      </c>
      <c r="V121" s="139">
        <v>-1</v>
      </c>
      <c r="W121" s="139">
        <v>0</v>
      </c>
      <c r="X121" s="139">
        <v>1</v>
      </c>
      <c r="Y121" s="139">
        <v>1</v>
      </c>
      <c r="Z121" s="139">
        <v>0</v>
      </c>
      <c r="AA121" s="139">
        <v>0</v>
      </c>
      <c r="AB121" s="139">
        <v>1</v>
      </c>
      <c r="AC121" s="139">
        <v>0</v>
      </c>
      <c r="AD121" s="139">
        <v>0</v>
      </c>
      <c r="AE121" s="139">
        <v>1</v>
      </c>
      <c r="AF121" s="139">
        <v>0</v>
      </c>
      <c r="AG121" s="139">
        <v>-1</v>
      </c>
      <c r="AH121" s="139">
        <v>1</v>
      </c>
      <c r="AI121" s="139">
        <v>1</v>
      </c>
      <c r="AJ121" s="139">
        <v>1</v>
      </c>
      <c r="AK121" s="139">
        <v>0</v>
      </c>
      <c r="AL121" s="139">
        <v>1</v>
      </c>
      <c r="AM121" s="139">
        <v>1</v>
      </c>
      <c r="AN121" s="139">
        <v>1</v>
      </c>
      <c r="AO121" s="139">
        <v>1</v>
      </c>
      <c r="AP121" s="139">
        <v>1</v>
      </c>
      <c r="AQ121" s="140">
        <v>1</v>
      </c>
      <c r="AR121" s="139">
        <v>1</v>
      </c>
      <c r="AS121" s="139">
        <v>1</v>
      </c>
      <c r="AT121" s="139">
        <v>1</v>
      </c>
      <c r="AU121" s="139">
        <v>1</v>
      </c>
      <c r="AV121" s="139">
        <v>1</v>
      </c>
      <c r="AW121" s="139">
        <v>1</v>
      </c>
      <c r="AX121" s="139">
        <v>0</v>
      </c>
      <c r="AY121" s="139">
        <v>1</v>
      </c>
      <c r="AZ121" s="139">
        <v>0</v>
      </c>
      <c r="BA121" s="139">
        <v>1</v>
      </c>
      <c r="BB121" s="139">
        <v>0</v>
      </c>
      <c r="BC121" s="139">
        <v>1</v>
      </c>
      <c r="BD121" s="139">
        <v>1</v>
      </c>
      <c r="BE121" s="139">
        <v>1</v>
      </c>
      <c r="BF121" s="139">
        <v>0</v>
      </c>
      <c r="BG121" s="139">
        <v>1</v>
      </c>
      <c r="BH121" s="139">
        <v>0</v>
      </c>
      <c r="BI121" s="139">
        <v>0</v>
      </c>
      <c r="BJ121" s="139">
        <v>1</v>
      </c>
      <c r="BK121" s="139">
        <v>1</v>
      </c>
      <c r="BL121" s="139">
        <v>0</v>
      </c>
      <c r="BM121" s="139">
        <v>1</v>
      </c>
      <c r="BN121" s="139">
        <v>0</v>
      </c>
      <c r="BO121" s="139">
        <v>0</v>
      </c>
      <c r="BP121" s="139">
        <v>1</v>
      </c>
      <c r="BQ121" s="139">
        <v>1</v>
      </c>
      <c r="BR121" s="139">
        <v>1</v>
      </c>
      <c r="BS121" s="139">
        <v>1</v>
      </c>
      <c r="BT121" s="139">
        <v>1</v>
      </c>
      <c r="BU121" s="139">
        <v>0</v>
      </c>
      <c r="BV121" s="139">
        <v>0</v>
      </c>
      <c r="BW121" s="139">
        <v>1</v>
      </c>
      <c r="BX121" s="139">
        <v>1</v>
      </c>
      <c r="BY121" s="139">
        <v>1</v>
      </c>
      <c r="BZ121" s="139">
        <v>1</v>
      </c>
      <c r="CA121" s="139">
        <v>-1</v>
      </c>
      <c r="CB121" s="139">
        <v>1</v>
      </c>
      <c r="CC121" s="139">
        <v>1</v>
      </c>
      <c r="CD121" s="139">
        <v>1</v>
      </c>
      <c r="CE121" s="140">
        <v>0</v>
      </c>
      <c r="CF121" s="139">
        <v>1</v>
      </c>
      <c r="CG121" s="139">
        <v>0</v>
      </c>
      <c r="CH121" s="139">
        <v>1</v>
      </c>
      <c r="CI121" s="139">
        <v>1</v>
      </c>
      <c r="CJ121" s="139">
        <v>1</v>
      </c>
      <c r="CK121" s="139">
        <v>0</v>
      </c>
      <c r="CL121" s="139">
        <v>1</v>
      </c>
      <c r="CM121" s="139">
        <v>1</v>
      </c>
      <c r="CN121" s="139">
        <v>1</v>
      </c>
      <c r="CO121" s="139">
        <v>1</v>
      </c>
      <c r="CP121" s="139">
        <v>1</v>
      </c>
      <c r="CQ121" s="139">
        <v>1</v>
      </c>
      <c r="CR121" s="140">
        <v>0</v>
      </c>
      <c r="CS121" s="139">
        <v>1</v>
      </c>
      <c r="CT121" s="139">
        <v>1</v>
      </c>
      <c r="CU121" s="139">
        <v>1</v>
      </c>
      <c r="CV121" s="139">
        <v>0</v>
      </c>
      <c r="CW121" s="139">
        <v>1</v>
      </c>
      <c r="CX121" s="139">
        <v>0</v>
      </c>
      <c r="CY121" s="139">
        <v>0</v>
      </c>
      <c r="CZ121" s="139">
        <v>1</v>
      </c>
      <c r="DA121" s="139">
        <v>-1</v>
      </c>
      <c r="DB121" s="139">
        <v>0</v>
      </c>
      <c r="DC121" s="139">
        <v>0</v>
      </c>
      <c r="DD121" s="139">
        <v>0</v>
      </c>
      <c r="DE121" s="139">
        <v>0</v>
      </c>
      <c r="DF121" s="139">
        <v>1</v>
      </c>
      <c r="DG121" s="139">
        <v>0</v>
      </c>
      <c r="DH121" s="139">
        <v>1</v>
      </c>
      <c r="DI121" s="139">
        <v>0</v>
      </c>
      <c r="DJ121" s="139">
        <v>1</v>
      </c>
      <c r="DK121" s="139">
        <v>-1</v>
      </c>
      <c r="DL121" s="139">
        <v>1</v>
      </c>
      <c r="DM121" s="139">
        <v>0</v>
      </c>
      <c r="DN121" s="139">
        <v>0</v>
      </c>
      <c r="DO121" s="139">
        <v>0</v>
      </c>
      <c r="DP121" s="139">
        <v>0</v>
      </c>
      <c r="DQ121" s="139">
        <v>0</v>
      </c>
      <c r="DR121" s="139">
        <v>1</v>
      </c>
      <c r="DS121" s="139">
        <v>-1</v>
      </c>
      <c r="DT121" s="139">
        <v>1</v>
      </c>
      <c r="DU121" s="139">
        <v>0</v>
      </c>
      <c r="DV121" s="139">
        <v>0</v>
      </c>
      <c r="DW121" s="140">
        <v>0</v>
      </c>
      <c r="DX121" s="139">
        <v>0</v>
      </c>
      <c r="DY121" s="139">
        <v>0</v>
      </c>
      <c r="DZ121" s="139">
        <v>0</v>
      </c>
      <c r="EA121" s="139">
        <v>0</v>
      </c>
      <c r="EB121" s="139">
        <v>0</v>
      </c>
      <c r="EC121" s="139">
        <v>0</v>
      </c>
      <c r="ED121" s="139">
        <v>0</v>
      </c>
      <c r="EE121" s="139">
        <v>0</v>
      </c>
      <c r="EF121" s="139">
        <v>0</v>
      </c>
      <c r="EG121" s="139">
        <v>0</v>
      </c>
      <c r="EH121" s="139">
        <v>0</v>
      </c>
      <c r="EI121" s="139">
        <v>0</v>
      </c>
      <c r="EJ121" s="139">
        <v>0</v>
      </c>
      <c r="EK121" s="139">
        <v>0</v>
      </c>
      <c r="EL121" s="139">
        <v>0</v>
      </c>
      <c r="EM121" s="140">
        <v>0</v>
      </c>
      <c r="EN121" s="139">
        <v>15</v>
      </c>
      <c r="EO121" s="139">
        <v>17</v>
      </c>
      <c r="EP121" s="139">
        <v>6</v>
      </c>
      <c r="EQ121" s="139">
        <v>7</v>
      </c>
      <c r="ER121" s="139">
        <v>0</v>
      </c>
      <c r="ES121" s="140">
        <v>45</v>
      </c>
      <c r="ET121" s="139">
        <v>68.181816101074219</v>
      </c>
      <c r="EU121" s="139">
        <v>65.384613037109375</v>
      </c>
      <c r="EV121" s="139">
        <v>75</v>
      </c>
      <c r="EW121" s="139">
        <v>50</v>
      </c>
      <c r="EX121" s="139">
        <v>0</v>
      </c>
      <c r="EY121" s="140">
        <v>57.692306518554688</v>
      </c>
    </row>
    <row r="122" spans="1:155" x14ac:dyDescent="0.2">
      <c r="A122" s="137" t="s">
        <v>58</v>
      </c>
      <c r="B122" s="138" t="s">
        <v>179</v>
      </c>
      <c r="C122" s="139">
        <v>0</v>
      </c>
      <c r="D122" s="139">
        <v>0</v>
      </c>
      <c r="E122" s="139">
        <v>0</v>
      </c>
      <c r="F122" s="139">
        <v>1</v>
      </c>
      <c r="G122" s="139">
        <v>1</v>
      </c>
      <c r="H122" s="139">
        <v>0</v>
      </c>
      <c r="I122" s="139">
        <v>1</v>
      </c>
      <c r="J122" s="139">
        <v>1</v>
      </c>
      <c r="K122" s="139">
        <v>1</v>
      </c>
      <c r="L122" s="139">
        <v>0</v>
      </c>
      <c r="M122" s="139">
        <v>1</v>
      </c>
      <c r="N122" s="139">
        <v>1</v>
      </c>
      <c r="O122" s="139">
        <v>1</v>
      </c>
      <c r="P122" s="139">
        <v>0</v>
      </c>
      <c r="Q122" s="139">
        <v>1</v>
      </c>
      <c r="R122" s="139">
        <v>0</v>
      </c>
      <c r="S122" s="139">
        <v>1</v>
      </c>
      <c r="T122" s="139">
        <v>1</v>
      </c>
      <c r="U122" s="139">
        <v>1</v>
      </c>
      <c r="V122" s="139">
        <v>0</v>
      </c>
      <c r="W122" s="139">
        <v>0</v>
      </c>
      <c r="X122" s="139">
        <v>0</v>
      </c>
      <c r="Y122" s="139">
        <v>0</v>
      </c>
      <c r="Z122" s="139">
        <v>1</v>
      </c>
      <c r="AA122" s="139">
        <v>0</v>
      </c>
      <c r="AB122" s="139">
        <v>1</v>
      </c>
      <c r="AC122" s="139">
        <v>1</v>
      </c>
      <c r="AD122" s="139">
        <v>0</v>
      </c>
      <c r="AE122" s="139">
        <v>0</v>
      </c>
      <c r="AF122" s="139">
        <v>0</v>
      </c>
      <c r="AG122" s="139">
        <v>-1</v>
      </c>
      <c r="AH122" s="139">
        <v>1</v>
      </c>
      <c r="AI122" s="139">
        <v>1</v>
      </c>
      <c r="AJ122" s="139">
        <v>1</v>
      </c>
      <c r="AK122" s="139">
        <v>1</v>
      </c>
      <c r="AL122" s="139">
        <v>0</v>
      </c>
      <c r="AM122" s="139">
        <v>0</v>
      </c>
      <c r="AN122" s="139">
        <v>0</v>
      </c>
      <c r="AO122" s="139">
        <v>0</v>
      </c>
      <c r="AP122" s="139">
        <v>0</v>
      </c>
      <c r="AQ122" s="140">
        <v>0</v>
      </c>
      <c r="AR122" s="139">
        <v>1</v>
      </c>
      <c r="AS122" s="139">
        <v>1</v>
      </c>
      <c r="AT122" s="139">
        <v>1</v>
      </c>
      <c r="AU122" s="139">
        <v>1</v>
      </c>
      <c r="AV122" s="139">
        <v>1</v>
      </c>
      <c r="AW122" s="139">
        <v>1</v>
      </c>
      <c r="AX122" s="139">
        <v>1</v>
      </c>
      <c r="AY122" s="139">
        <v>1</v>
      </c>
      <c r="AZ122" s="139">
        <v>0</v>
      </c>
      <c r="BA122" s="139">
        <v>1</v>
      </c>
      <c r="BB122" s="139">
        <v>1</v>
      </c>
      <c r="BC122" s="139">
        <v>1</v>
      </c>
      <c r="BD122" s="139">
        <v>1</v>
      </c>
      <c r="BE122" s="139">
        <v>1</v>
      </c>
      <c r="BF122" s="139">
        <v>1</v>
      </c>
      <c r="BG122" s="139">
        <v>1</v>
      </c>
      <c r="BH122" s="139">
        <v>0</v>
      </c>
      <c r="BI122" s="139">
        <v>1</v>
      </c>
      <c r="BJ122" s="139">
        <v>1</v>
      </c>
      <c r="BK122" s="139">
        <v>1</v>
      </c>
      <c r="BL122" s="139">
        <v>1</v>
      </c>
      <c r="BM122" s="139">
        <v>1</v>
      </c>
      <c r="BN122" s="139">
        <v>0</v>
      </c>
      <c r="BO122" s="139">
        <v>0</v>
      </c>
      <c r="BP122" s="139">
        <v>1</v>
      </c>
      <c r="BQ122" s="139">
        <v>1</v>
      </c>
      <c r="BR122" s="139">
        <v>1</v>
      </c>
      <c r="BS122" s="139">
        <v>1</v>
      </c>
      <c r="BT122" s="139">
        <v>1</v>
      </c>
      <c r="BU122" s="139">
        <v>0</v>
      </c>
      <c r="BV122" s="139">
        <v>0</v>
      </c>
      <c r="BW122" s="139">
        <v>1</v>
      </c>
      <c r="BX122" s="139">
        <v>0</v>
      </c>
      <c r="BY122" s="139">
        <v>0</v>
      </c>
      <c r="BZ122" s="139">
        <v>1</v>
      </c>
      <c r="CA122" s="139">
        <v>0</v>
      </c>
      <c r="CB122" s="139">
        <v>1</v>
      </c>
      <c r="CC122" s="139">
        <v>1</v>
      </c>
      <c r="CD122" s="139">
        <v>0</v>
      </c>
      <c r="CE122" s="140">
        <v>-1</v>
      </c>
      <c r="CF122" s="139">
        <v>1</v>
      </c>
      <c r="CG122" s="139">
        <v>0</v>
      </c>
      <c r="CH122" s="139">
        <v>0</v>
      </c>
      <c r="CI122" s="139">
        <v>1</v>
      </c>
      <c r="CJ122" s="139">
        <v>0</v>
      </c>
      <c r="CK122" s="139">
        <v>0</v>
      </c>
      <c r="CL122" s="139">
        <v>0</v>
      </c>
      <c r="CM122" s="139">
        <v>1</v>
      </c>
      <c r="CN122" s="139">
        <v>1</v>
      </c>
      <c r="CO122" s="139">
        <v>1</v>
      </c>
      <c r="CP122" s="139">
        <v>1</v>
      </c>
      <c r="CQ122" s="139">
        <v>1</v>
      </c>
      <c r="CR122" s="140">
        <v>1</v>
      </c>
      <c r="CS122" s="139">
        <v>1</v>
      </c>
      <c r="CT122" s="139">
        <v>1</v>
      </c>
      <c r="CU122" s="139">
        <v>1</v>
      </c>
      <c r="CV122" s="139">
        <v>0</v>
      </c>
      <c r="CW122" s="139">
        <v>1</v>
      </c>
      <c r="CX122" s="139">
        <v>0</v>
      </c>
      <c r="CY122" s="139">
        <v>0</v>
      </c>
      <c r="CZ122" s="139">
        <v>1</v>
      </c>
      <c r="DA122" s="139">
        <v>0</v>
      </c>
      <c r="DB122" s="139">
        <v>0</v>
      </c>
      <c r="DC122" s="139">
        <v>0</v>
      </c>
      <c r="DD122" s="139">
        <v>0</v>
      </c>
      <c r="DE122" s="139">
        <v>0</v>
      </c>
      <c r="DF122" s="139">
        <v>0</v>
      </c>
      <c r="DG122" s="139">
        <v>0</v>
      </c>
      <c r="DH122" s="139">
        <v>1</v>
      </c>
      <c r="DI122" s="139">
        <v>1</v>
      </c>
      <c r="DJ122" s="139">
        <v>1</v>
      </c>
      <c r="DK122" s="139">
        <v>-1</v>
      </c>
      <c r="DL122" s="139">
        <v>1</v>
      </c>
      <c r="DM122" s="139">
        <v>0</v>
      </c>
      <c r="DN122" s="139">
        <v>1</v>
      </c>
      <c r="DO122" s="139">
        <v>1</v>
      </c>
      <c r="DP122" s="139">
        <v>1</v>
      </c>
      <c r="DQ122" s="139">
        <v>0</v>
      </c>
      <c r="DR122" s="139">
        <v>1</v>
      </c>
      <c r="DS122" s="139">
        <v>0</v>
      </c>
      <c r="DT122" s="139">
        <v>1</v>
      </c>
      <c r="DU122" s="139">
        <v>0</v>
      </c>
      <c r="DV122" s="139">
        <v>0</v>
      </c>
      <c r="DW122" s="140">
        <v>0</v>
      </c>
      <c r="DX122" s="139">
        <v>0</v>
      </c>
      <c r="DY122" s="139">
        <v>1</v>
      </c>
      <c r="DZ122" s="139">
        <v>0</v>
      </c>
      <c r="EA122" s="139">
        <v>0</v>
      </c>
      <c r="EB122" s="139">
        <v>0</v>
      </c>
      <c r="EC122" s="139">
        <v>1</v>
      </c>
      <c r="ED122" s="139">
        <v>1</v>
      </c>
      <c r="EE122" s="139">
        <v>0</v>
      </c>
      <c r="EF122" s="139">
        <v>0</v>
      </c>
      <c r="EG122" s="139">
        <v>1</v>
      </c>
      <c r="EH122" s="139">
        <v>0</v>
      </c>
      <c r="EI122" s="139">
        <v>0</v>
      </c>
      <c r="EJ122" s="139">
        <v>0</v>
      </c>
      <c r="EK122" s="139">
        <v>0</v>
      </c>
      <c r="EL122" s="139">
        <v>0</v>
      </c>
      <c r="EM122" s="140">
        <v>0</v>
      </c>
      <c r="EN122" s="139">
        <v>12</v>
      </c>
      <c r="EO122" s="139">
        <v>19</v>
      </c>
      <c r="EP122" s="139">
        <v>6</v>
      </c>
      <c r="EQ122" s="139">
        <v>9</v>
      </c>
      <c r="ER122" s="139">
        <v>3</v>
      </c>
      <c r="ES122" s="140">
        <v>49</v>
      </c>
      <c r="ET122" s="139">
        <v>54.545455932617188</v>
      </c>
      <c r="EU122" s="139">
        <v>73.076919555664062</v>
      </c>
      <c r="EV122" s="139">
        <v>75</v>
      </c>
      <c r="EW122" s="139">
        <v>64.285713195800781</v>
      </c>
      <c r="EX122" s="139">
        <v>37.5</v>
      </c>
      <c r="EY122" s="140">
        <v>62.820514678955078</v>
      </c>
    </row>
    <row r="123" spans="1:155" x14ac:dyDescent="0.2">
      <c r="A123" s="137" t="s">
        <v>71</v>
      </c>
      <c r="B123" s="138" t="s">
        <v>180</v>
      </c>
      <c r="C123" s="139">
        <v>1</v>
      </c>
      <c r="D123" s="139">
        <v>0</v>
      </c>
      <c r="E123" s="139">
        <v>0</v>
      </c>
      <c r="F123" s="139">
        <v>1</v>
      </c>
      <c r="G123" s="139">
        <v>1</v>
      </c>
      <c r="H123" s="139">
        <v>1</v>
      </c>
      <c r="I123" s="139">
        <v>1</v>
      </c>
      <c r="J123" s="139">
        <v>1</v>
      </c>
      <c r="K123" s="139">
        <v>1</v>
      </c>
      <c r="L123" s="139">
        <v>1</v>
      </c>
      <c r="M123" s="139">
        <v>1</v>
      </c>
      <c r="N123" s="139">
        <v>1</v>
      </c>
      <c r="O123" s="139">
        <v>0</v>
      </c>
      <c r="P123" s="139">
        <v>0</v>
      </c>
      <c r="Q123" s="139">
        <v>1</v>
      </c>
      <c r="R123" s="139">
        <v>-1</v>
      </c>
      <c r="S123" s="139">
        <v>1</v>
      </c>
      <c r="T123" s="139">
        <v>1</v>
      </c>
      <c r="U123" s="139">
        <v>1</v>
      </c>
      <c r="V123" s="139">
        <v>-1</v>
      </c>
      <c r="W123" s="139">
        <v>0</v>
      </c>
      <c r="X123" s="139">
        <v>0</v>
      </c>
      <c r="Y123" s="139">
        <v>0</v>
      </c>
      <c r="Z123" s="139">
        <v>1</v>
      </c>
      <c r="AA123" s="139">
        <v>0</v>
      </c>
      <c r="AB123" s="139">
        <v>0</v>
      </c>
      <c r="AC123" s="139">
        <v>1</v>
      </c>
      <c r="AD123" s="139">
        <v>1</v>
      </c>
      <c r="AE123" s="139">
        <v>0</v>
      </c>
      <c r="AF123" s="139">
        <v>-1</v>
      </c>
      <c r="AG123" s="139">
        <v>0</v>
      </c>
      <c r="AH123" s="139">
        <v>0</v>
      </c>
      <c r="AI123" s="139">
        <v>0</v>
      </c>
      <c r="AJ123" s="139">
        <v>0</v>
      </c>
      <c r="AK123" s="139">
        <v>0</v>
      </c>
      <c r="AL123" s="139">
        <v>0</v>
      </c>
      <c r="AM123" s="139">
        <v>0</v>
      </c>
      <c r="AN123" s="139">
        <v>0</v>
      </c>
      <c r="AO123" s="139">
        <v>0</v>
      </c>
      <c r="AP123" s="139">
        <v>0</v>
      </c>
      <c r="AQ123" s="140">
        <v>0</v>
      </c>
      <c r="AR123" s="139">
        <v>0</v>
      </c>
      <c r="AS123" s="139">
        <v>0</v>
      </c>
      <c r="AT123" s="139">
        <v>1</v>
      </c>
      <c r="AU123" s="139">
        <v>1</v>
      </c>
      <c r="AV123" s="139">
        <v>1</v>
      </c>
      <c r="AW123" s="139">
        <v>1</v>
      </c>
      <c r="AX123" s="139">
        <v>0</v>
      </c>
      <c r="AY123" s="139">
        <v>1</v>
      </c>
      <c r="AZ123" s="139">
        <v>1</v>
      </c>
      <c r="BA123" s="139">
        <v>0</v>
      </c>
      <c r="BB123" s="139">
        <v>0</v>
      </c>
      <c r="BC123" s="139">
        <v>1</v>
      </c>
      <c r="BD123" s="139">
        <v>1</v>
      </c>
      <c r="BE123" s="139">
        <v>1</v>
      </c>
      <c r="BF123" s="139">
        <v>1</v>
      </c>
      <c r="BG123" s="139">
        <v>0</v>
      </c>
      <c r="BH123" s="139">
        <v>0</v>
      </c>
      <c r="BI123" s="139">
        <v>1</v>
      </c>
      <c r="BJ123" s="139">
        <v>1</v>
      </c>
      <c r="BK123" s="139">
        <v>0</v>
      </c>
      <c r="BL123" s="139">
        <v>0</v>
      </c>
      <c r="BM123" s="139">
        <v>0</v>
      </c>
      <c r="BN123" s="139">
        <v>0</v>
      </c>
      <c r="BO123" s="139">
        <v>0</v>
      </c>
      <c r="BP123" s="139">
        <v>0</v>
      </c>
      <c r="BQ123" s="139">
        <v>0</v>
      </c>
      <c r="BR123" s="139">
        <v>0</v>
      </c>
      <c r="BS123" s="139">
        <v>1</v>
      </c>
      <c r="BT123" s="139">
        <v>1</v>
      </c>
      <c r="BU123" s="139">
        <v>0</v>
      </c>
      <c r="BV123" s="139">
        <v>0</v>
      </c>
      <c r="BW123" s="139">
        <v>0</v>
      </c>
      <c r="BX123" s="139">
        <v>0</v>
      </c>
      <c r="BY123" s="139">
        <v>0</v>
      </c>
      <c r="BZ123" s="139">
        <v>0</v>
      </c>
      <c r="CA123" s="139">
        <v>0</v>
      </c>
      <c r="CB123" s="139">
        <v>1</v>
      </c>
      <c r="CC123" s="139">
        <v>1</v>
      </c>
      <c r="CD123" s="139">
        <v>0</v>
      </c>
      <c r="CE123" s="140">
        <v>0</v>
      </c>
      <c r="CF123" s="139">
        <v>1</v>
      </c>
      <c r="CG123" s="139">
        <v>0</v>
      </c>
      <c r="CH123" s="139">
        <v>1</v>
      </c>
      <c r="CI123" s="139">
        <v>0</v>
      </c>
      <c r="CJ123" s="139">
        <v>1</v>
      </c>
      <c r="CK123" s="139">
        <v>0</v>
      </c>
      <c r="CL123" s="139">
        <v>0</v>
      </c>
      <c r="CM123" s="139">
        <v>0</v>
      </c>
      <c r="CN123" s="139">
        <v>1</v>
      </c>
      <c r="CO123" s="139">
        <v>0</v>
      </c>
      <c r="CP123" s="139">
        <v>1</v>
      </c>
      <c r="CQ123" s="139">
        <v>1</v>
      </c>
      <c r="CR123" s="140">
        <v>1</v>
      </c>
      <c r="CS123" s="139">
        <v>0</v>
      </c>
      <c r="CT123" s="139">
        <v>0</v>
      </c>
      <c r="CU123" s="139">
        <v>1</v>
      </c>
      <c r="CV123" s="139">
        <v>0</v>
      </c>
      <c r="CW123" s="139">
        <v>1</v>
      </c>
      <c r="CX123" s="139">
        <v>0</v>
      </c>
      <c r="CY123" s="139">
        <v>0</v>
      </c>
      <c r="CZ123" s="139">
        <v>1</v>
      </c>
      <c r="DA123" s="139">
        <v>0</v>
      </c>
      <c r="DB123" s="139">
        <v>0</v>
      </c>
      <c r="DC123" s="139">
        <v>0</v>
      </c>
      <c r="DD123" s="139">
        <v>0</v>
      </c>
      <c r="DE123" s="139">
        <v>1</v>
      </c>
      <c r="DF123" s="139">
        <v>1</v>
      </c>
      <c r="DG123" s="139">
        <v>-1</v>
      </c>
      <c r="DH123" s="139">
        <v>0</v>
      </c>
      <c r="DI123" s="139">
        <v>0</v>
      </c>
      <c r="DJ123" s="139">
        <v>1</v>
      </c>
      <c r="DK123" s="139">
        <v>0</v>
      </c>
      <c r="DL123" s="139">
        <v>1</v>
      </c>
      <c r="DM123" s="139">
        <v>0</v>
      </c>
      <c r="DN123" s="139">
        <v>0</v>
      </c>
      <c r="DO123" s="139">
        <v>0</v>
      </c>
      <c r="DP123" s="139">
        <v>0</v>
      </c>
      <c r="DQ123" s="139">
        <v>-1</v>
      </c>
      <c r="DR123" s="139">
        <v>1</v>
      </c>
      <c r="DS123" s="139">
        <v>0</v>
      </c>
      <c r="DT123" s="139">
        <v>1</v>
      </c>
      <c r="DU123" s="139">
        <v>0</v>
      </c>
      <c r="DV123" s="139">
        <v>0</v>
      </c>
      <c r="DW123" s="140">
        <v>0</v>
      </c>
      <c r="DX123" s="139">
        <v>0</v>
      </c>
      <c r="DY123" s="139">
        <v>0</v>
      </c>
      <c r="DZ123" s="139">
        <v>0</v>
      </c>
      <c r="EA123" s="139">
        <v>0</v>
      </c>
      <c r="EB123" s="139">
        <v>0</v>
      </c>
      <c r="EC123" s="139">
        <v>0</v>
      </c>
      <c r="ED123" s="139">
        <v>0</v>
      </c>
      <c r="EE123" s="139">
        <v>0</v>
      </c>
      <c r="EF123" s="139">
        <v>0</v>
      </c>
      <c r="EG123" s="139">
        <v>0</v>
      </c>
      <c r="EH123" s="139">
        <v>0</v>
      </c>
      <c r="EI123" s="139">
        <v>0</v>
      </c>
      <c r="EJ123" s="139">
        <v>0</v>
      </c>
      <c r="EK123" s="139">
        <v>0</v>
      </c>
      <c r="EL123" s="139">
        <v>0</v>
      </c>
      <c r="EM123" s="140">
        <v>0</v>
      </c>
      <c r="EN123" s="139">
        <v>9</v>
      </c>
      <c r="EO123" s="139">
        <v>10</v>
      </c>
      <c r="EP123" s="139">
        <v>4</v>
      </c>
      <c r="EQ123" s="139">
        <v>7</v>
      </c>
      <c r="ER123" s="139">
        <v>0</v>
      </c>
      <c r="ES123" s="140">
        <v>30</v>
      </c>
      <c r="ET123" s="139">
        <v>40.909091949462891</v>
      </c>
      <c r="EU123" s="139">
        <v>38.461540222167969</v>
      </c>
      <c r="EV123" s="139">
        <v>50</v>
      </c>
      <c r="EW123" s="139">
        <v>50</v>
      </c>
      <c r="EX123" s="139">
        <v>0</v>
      </c>
      <c r="EY123" s="140">
        <v>38.461540222167969</v>
      </c>
    </row>
    <row r="124" spans="1:155" x14ac:dyDescent="0.2">
      <c r="A124" s="137" t="s">
        <v>56</v>
      </c>
      <c r="B124" s="138" t="s">
        <v>181</v>
      </c>
      <c r="C124" s="139">
        <v>1</v>
      </c>
      <c r="D124" s="139">
        <v>1</v>
      </c>
      <c r="E124" s="139">
        <v>0</v>
      </c>
      <c r="F124" s="139">
        <v>1</v>
      </c>
      <c r="G124" s="139">
        <v>1</v>
      </c>
      <c r="H124" s="139">
        <v>1</v>
      </c>
      <c r="I124" s="139">
        <v>1</v>
      </c>
      <c r="J124" s="139">
        <v>0</v>
      </c>
      <c r="K124" s="139">
        <v>1</v>
      </c>
      <c r="L124" s="139">
        <v>1</v>
      </c>
      <c r="M124" s="139">
        <v>1</v>
      </c>
      <c r="N124" s="139">
        <v>1</v>
      </c>
      <c r="O124" s="139">
        <v>0</v>
      </c>
      <c r="P124" s="139">
        <v>0</v>
      </c>
      <c r="Q124" s="139">
        <v>1</v>
      </c>
      <c r="R124" s="139">
        <v>-1</v>
      </c>
      <c r="S124" s="139">
        <v>0</v>
      </c>
      <c r="T124" s="139">
        <v>1</v>
      </c>
      <c r="U124" s="139">
        <v>1</v>
      </c>
      <c r="V124" s="139">
        <v>-1</v>
      </c>
      <c r="W124" s="139">
        <v>0</v>
      </c>
      <c r="X124" s="139">
        <v>0</v>
      </c>
      <c r="Y124" s="139">
        <v>0</v>
      </c>
      <c r="Z124" s="139">
        <v>0</v>
      </c>
      <c r="AA124" s="139">
        <v>0</v>
      </c>
      <c r="AB124" s="139">
        <v>0</v>
      </c>
      <c r="AC124" s="139">
        <v>0</v>
      </c>
      <c r="AD124" s="139">
        <v>0</v>
      </c>
      <c r="AE124" s="139">
        <v>0</v>
      </c>
      <c r="AF124" s="139">
        <v>-1</v>
      </c>
      <c r="AG124" s="139">
        <v>0</v>
      </c>
      <c r="AH124" s="139">
        <v>1</v>
      </c>
      <c r="AI124" s="139">
        <v>0</v>
      </c>
      <c r="AJ124" s="139">
        <v>1</v>
      </c>
      <c r="AK124" s="139">
        <v>0</v>
      </c>
      <c r="AL124" s="139">
        <v>0</v>
      </c>
      <c r="AM124" s="139">
        <v>0</v>
      </c>
      <c r="AN124" s="139">
        <v>0</v>
      </c>
      <c r="AO124" s="139">
        <v>0</v>
      </c>
      <c r="AP124" s="139">
        <v>0</v>
      </c>
      <c r="AQ124" s="140">
        <v>0</v>
      </c>
      <c r="AR124" s="139">
        <v>1</v>
      </c>
      <c r="AS124" s="139">
        <v>1</v>
      </c>
      <c r="AT124" s="139">
        <v>1</v>
      </c>
      <c r="AU124" s="139">
        <v>0</v>
      </c>
      <c r="AV124" s="139">
        <v>1</v>
      </c>
      <c r="AW124" s="139">
        <v>1</v>
      </c>
      <c r="AX124" s="139">
        <v>0</v>
      </c>
      <c r="AY124" s="139">
        <v>1</v>
      </c>
      <c r="AZ124" s="139">
        <v>1</v>
      </c>
      <c r="BA124" s="139">
        <v>0</v>
      </c>
      <c r="BB124" s="139">
        <v>0</v>
      </c>
      <c r="BC124" s="139">
        <v>1</v>
      </c>
      <c r="BD124" s="139">
        <v>1</v>
      </c>
      <c r="BE124" s="139">
        <v>1</v>
      </c>
      <c r="BF124" s="139">
        <v>0</v>
      </c>
      <c r="BG124" s="139">
        <v>0</v>
      </c>
      <c r="BH124" s="139">
        <v>0</v>
      </c>
      <c r="BI124" s="139">
        <v>0</v>
      </c>
      <c r="BJ124" s="139">
        <v>1</v>
      </c>
      <c r="BK124" s="139">
        <v>0</v>
      </c>
      <c r="BL124" s="139">
        <v>0</v>
      </c>
      <c r="BM124" s="139">
        <v>1</v>
      </c>
      <c r="BN124" s="139">
        <v>1</v>
      </c>
      <c r="BO124" s="139">
        <v>-1</v>
      </c>
      <c r="BP124" s="139">
        <v>0</v>
      </c>
      <c r="BQ124" s="139">
        <v>1</v>
      </c>
      <c r="BR124" s="139">
        <v>1</v>
      </c>
      <c r="BS124" s="139">
        <v>1</v>
      </c>
      <c r="BT124" s="139">
        <v>1</v>
      </c>
      <c r="BU124" s="139">
        <v>1</v>
      </c>
      <c r="BV124" s="139">
        <v>0</v>
      </c>
      <c r="BW124" s="139">
        <v>0</v>
      </c>
      <c r="BX124" s="139">
        <v>0</v>
      </c>
      <c r="BY124" s="139">
        <v>0</v>
      </c>
      <c r="BZ124" s="139">
        <v>1</v>
      </c>
      <c r="CA124" s="139">
        <v>-1</v>
      </c>
      <c r="CB124" s="139">
        <v>1</v>
      </c>
      <c r="CC124" s="139">
        <v>1</v>
      </c>
      <c r="CD124" s="139">
        <v>0</v>
      </c>
      <c r="CE124" s="140">
        <v>0</v>
      </c>
      <c r="CF124" s="139">
        <v>0</v>
      </c>
      <c r="CG124" s="139">
        <v>0</v>
      </c>
      <c r="CH124" s="139">
        <v>0</v>
      </c>
      <c r="CI124" s="139">
        <v>0</v>
      </c>
      <c r="CJ124" s="139">
        <v>1</v>
      </c>
      <c r="CK124" s="139">
        <v>0</v>
      </c>
      <c r="CL124" s="139">
        <v>0</v>
      </c>
      <c r="CM124" s="139">
        <v>1</v>
      </c>
      <c r="CN124" s="139">
        <v>1</v>
      </c>
      <c r="CO124" s="139">
        <v>1</v>
      </c>
      <c r="CP124" s="139">
        <v>1</v>
      </c>
      <c r="CQ124" s="139">
        <v>0</v>
      </c>
      <c r="CR124" s="140">
        <v>0</v>
      </c>
      <c r="CS124" s="139">
        <v>1</v>
      </c>
      <c r="CT124" s="139">
        <v>0</v>
      </c>
      <c r="CU124" s="139">
        <v>1</v>
      </c>
      <c r="CV124" s="139">
        <v>0</v>
      </c>
      <c r="CW124" s="139">
        <v>1</v>
      </c>
      <c r="CX124" s="139">
        <v>0</v>
      </c>
      <c r="CY124" s="139">
        <v>0</v>
      </c>
      <c r="CZ124" s="139">
        <v>1</v>
      </c>
      <c r="DA124" s="139">
        <v>-1</v>
      </c>
      <c r="DB124" s="139">
        <v>0</v>
      </c>
      <c r="DC124" s="139">
        <v>1</v>
      </c>
      <c r="DD124" s="139">
        <v>1</v>
      </c>
      <c r="DE124" s="139">
        <v>0</v>
      </c>
      <c r="DF124" s="139">
        <v>1</v>
      </c>
      <c r="DG124" s="139">
        <v>0</v>
      </c>
      <c r="DH124" s="139">
        <v>0</v>
      </c>
      <c r="DI124" s="139">
        <v>0</v>
      </c>
      <c r="DJ124" s="139">
        <v>1</v>
      </c>
      <c r="DK124" s="139">
        <v>0</v>
      </c>
      <c r="DL124" s="139">
        <v>0</v>
      </c>
      <c r="DM124" s="139">
        <v>0</v>
      </c>
      <c r="DN124" s="139">
        <v>0</v>
      </c>
      <c r="DO124" s="139">
        <v>1</v>
      </c>
      <c r="DP124" s="139">
        <v>0</v>
      </c>
      <c r="DQ124" s="139">
        <v>-1</v>
      </c>
      <c r="DR124" s="139">
        <v>1</v>
      </c>
      <c r="DS124" s="139">
        <v>-1</v>
      </c>
      <c r="DT124" s="139">
        <v>1</v>
      </c>
      <c r="DU124" s="139">
        <v>0</v>
      </c>
      <c r="DV124" s="139">
        <v>0</v>
      </c>
      <c r="DW124" s="140">
        <v>0</v>
      </c>
      <c r="DX124" s="139">
        <v>0</v>
      </c>
      <c r="DY124" s="139">
        <v>0</v>
      </c>
      <c r="DZ124" s="139">
        <v>0</v>
      </c>
      <c r="EA124" s="139">
        <v>0</v>
      </c>
      <c r="EB124" s="139">
        <v>0</v>
      </c>
      <c r="EC124" s="139">
        <v>0</v>
      </c>
      <c r="ED124" s="139">
        <v>0</v>
      </c>
      <c r="EE124" s="139">
        <v>0</v>
      </c>
      <c r="EF124" s="139">
        <v>0</v>
      </c>
      <c r="EG124" s="139">
        <v>0</v>
      </c>
      <c r="EH124" s="139">
        <v>0</v>
      </c>
      <c r="EI124" s="139">
        <v>0</v>
      </c>
      <c r="EJ124" s="139">
        <v>0</v>
      </c>
      <c r="EK124" s="139">
        <v>0</v>
      </c>
      <c r="EL124" s="139">
        <v>0</v>
      </c>
      <c r="EM124" s="140">
        <v>0</v>
      </c>
      <c r="EN124" s="139">
        <v>8</v>
      </c>
      <c r="EO124" s="139">
        <v>11</v>
      </c>
      <c r="EP124" s="139">
        <v>4</v>
      </c>
      <c r="EQ124" s="139">
        <v>6</v>
      </c>
      <c r="ER124" s="139">
        <v>0</v>
      </c>
      <c r="ES124" s="140">
        <v>29</v>
      </c>
      <c r="ET124" s="139">
        <v>36.363636016845703</v>
      </c>
      <c r="EU124" s="139">
        <v>42.307693481445312</v>
      </c>
      <c r="EV124" s="139">
        <v>50</v>
      </c>
      <c r="EW124" s="139">
        <v>42.857143402099609</v>
      </c>
      <c r="EX124" s="139">
        <v>0</v>
      </c>
      <c r="EY124" s="140">
        <v>37.179485321044922</v>
      </c>
    </row>
    <row r="125" spans="1:155" x14ac:dyDescent="0.2">
      <c r="A125" s="137" t="s">
        <v>56</v>
      </c>
      <c r="B125" s="138" t="s">
        <v>182</v>
      </c>
      <c r="C125" s="139">
        <v>1</v>
      </c>
      <c r="D125" s="139">
        <v>1</v>
      </c>
      <c r="E125" s="139">
        <v>0</v>
      </c>
      <c r="F125" s="139">
        <v>1</v>
      </c>
      <c r="G125" s="139">
        <v>1</v>
      </c>
      <c r="H125" s="139">
        <v>0</v>
      </c>
      <c r="I125" s="139">
        <v>1</v>
      </c>
      <c r="J125" s="139">
        <v>1</v>
      </c>
      <c r="K125" s="139">
        <v>1</v>
      </c>
      <c r="L125" s="139">
        <v>0</v>
      </c>
      <c r="M125" s="139">
        <v>1</v>
      </c>
      <c r="N125" s="139">
        <v>1</v>
      </c>
      <c r="O125" s="139">
        <v>0</v>
      </c>
      <c r="P125" s="139">
        <v>0</v>
      </c>
      <c r="Q125" s="139">
        <v>1</v>
      </c>
      <c r="R125" s="139">
        <v>0</v>
      </c>
      <c r="S125" s="139">
        <v>0</v>
      </c>
      <c r="T125" s="139">
        <v>0</v>
      </c>
      <c r="U125" s="139">
        <v>0</v>
      </c>
      <c r="V125" s="139">
        <v>-1</v>
      </c>
      <c r="W125" s="139">
        <v>-1</v>
      </c>
      <c r="X125" s="139">
        <v>0</v>
      </c>
      <c r="Y125" s="139">
        <v>0</v>
      </c>
      <c r="Z125" s="139">
        <v>0</v>
      </c>
      <c r="AA125" s="139">
        <v>0</v>
      </c>
      <c r="AB125" s="139">
        <v>0</v>
      </c>
      <c r="AC125" s="139">
        <v>0</v>
      </c>
      <c r="AD125" s="139">
        <v>0</v>
      </c>
      <c r="AE125" s="139">
        <v>0</v>
      </c>
      <c r="AF125" s="139">
        <v>-1</v>
      </c>
      <c r="AG125" s="139">
        <v>0</v>
      </c>
      <c r="AH125" s="139">
        <v>0</v>
      </c>
      <c r="AI125" s="139">
        <v>0</v>
      </c>
      <c r="AJ125" s="139">
        <v>1</v>
      </c>
      <c r="AK125" s="139">
        <v>0</v>
      </c>
      <c r="AL125" s="139">
        <v>0</v>
      </c>
      <c r="AM125" s="139">
        <v>0</v>
      </c>
      <c r="AN125" s="139">
        <v>0</v>
      </c>
      <c r="AO125" s="139">
        <v>0</v>
      </c>
      <c r="AP125" s="139">
        <v>0</v>
      </c>
      <c r="AQ125" s="140">
        <v>0</v>
      </c>
      <c r="AR125" s="139">
        <v>0</v>
      </c>
      <c r="AS125" s="139">
        <v>0</v>
      </c>
      <c r="AT125" s="139">
        <v>0</v>
      </c>
      <c r="AU125" s="139">
        <v>1</v>
      </c>
      <c r="AV125" s="139">
        <v>1</v>
      </c>
      <c r="AW125" s="139">
        <v>0</v>
      </c>
      <c r="AX125" s="139">
        <v>0</v>
      </c>
      <c r="AY125" s="139">
        <v>0</v>
      </c>
      <c r="AZ125" s="139">
        <v>0</v>
      </c>
      <c r="BA125" s="139">
        <v>0</v>
      </c>
      <c r="BB125" s="139">
        <v>0</v>
      </c>
      <c r="BC125" s="139">
        <v>1</v>
      </c>
      <c r="BD125" s="139">
        <v>0</v>
      </c>
      <c r="BE125" s="139">
        <v>0</v>
      </c>
      <c r="BF125" s="139">
        <v>0</v>
      </c>
      <c r="BG125" s="139">
        <v>0</v>
      </c>
      <c r="BH125" s="139">
        <v>0</v>
      </c>
      <c r="BI125" s="139">
        <v>1</v>
      </c>
      <c r="BJ125" s="139">
        <v>0</v>
      </c>
      <c r="BK125" s="139">
        <v>0</v>
      </c>
      <c r="BL125" s="139">
        <v>0</v>
      </c>
      <c r="BM125" s="139">
        <v>0</v>
      </c>
      <c r="BN125" s="139">
        <v>0</v>
      </c>
      <c r="BO125" s="139">
        <v>-1</v>
      </c>
      <c r="BP125" s="139">
        <v>0</v>
      </c>
      <c r="BQ125" s="139">
        <v>0</v>
      </c>
      <c r="BR125" s="139">
        <v>0</v>
      </c>
      <c r="BS125" s="139">
        <v>1</v>
      </c>
      <c r="BT125" s="139">
        <v>1</v>
      </c>
      <c r="BU125" s="139">
        <v>0</v>
      </c>
      <c r="BV125" s="139">
        <v>0</v>
      </c>
      <c r="BW125" s="139">
        <v>1</v>
      </c>
      <c r="BX125" s="139">
        <v>0</v>
      </c>
      <c r="BY125" s="139">
        <v>0</v>
      </c>
      <c r="BZ125" s="139">
        <v>1</v>
      </c>
      <c r="CA125" s="139">
        <v>0</v>
      </c>
      <c r="CB125" s="139">
        <v>0</v>
      </c>
      <c r="CC125" s="139">
        <v>0</v>
      </c>
      <c r="CD125" s="139">
        <v>0</v>
      </c>
      <c r="CE125" s="140">
        <v>0</v>
      </c>
      <c r="CF125" s="139">
        <v>1</v>
      </c>
      <c r="CG125" s="139">
        <v>0</v>
      </c>
      <c r="CH125" s="139">
        <v>0</v>
      </c>
      <c r="CI125" s="139">
        <v>1</v>
      </c>
      <c r="CJ125" s="139">
        <v>1</v>
      </c>
      <c r="CK125" s="139">
        <v>0</v>
      </c>
      <c r="CL125" s="139">
        <v>0</v>
      </c>
      <c r="CM125" s="139">
        <v>0</v>
      </c>
      <c r="CN125" s="139">
        <v>1</v>
      </c>
      <c r="CO125" s="139">
        <v>0</v>
      </c>
      <c r="CP125" s="139">
        <v>1</v>
      </c>
      <c r="CQ125" s="139">
        <v>0</v>
      </c>
      <c r="CR125" s="140">
        <v>0</v>
      </c>
      <c r="CS125" s="139">
        <v>1</v>
      </c>
      <c r="CT125" s="139">
        <v>0</v>
      </c>
      <c r="CU125" s="139">
        <v>0</v>
      </c>
      <c r="CV125" s="139">
        <v>0</v>
      </c>
      <c r="CW125" s="139">
        <v>0</v>
      </c>
      <c r="CX125" s="139">
        <v>0</v>
      </c>
      <c r="CY125" s="139">
        <v>0</v>
      </c>
      <c r="CZ125" s="139">
        <v>1</v>
      </c>
      <c r="DA125" s="139">
        <v>0</v>
      </c>
      <c r="DB125" s="139">
        <v>0</v>
      </c>
      <c r="DC125" s="139">
        <v>0</v>
      </c>
      <c r="DD125" s="139">
        <v>0</v>
      </c>
      <c r="DE125" s="139">
        <v>0</v>
      </c>
      <c r="DF125" s="139">
        <v>0</v>
      </c>
      <c r="DG125" s="139">
        <v>0</v>
      </c>
      <c r="DH125" s="139">
        <v>0</v>
      </c>
      <c r="DI125" s="139">
        <v>0</v>
      </c>
      <c r="DJ125" s="139">
        <v>1</v>
      </c>
      <c r="DK125" s="139">
        <v>0</v>
      </c>
      <c r="DL125" s="139">
        <v>0</v>
      </c>
      <c r="DM125" s="139">
        <v>1</v>
      </c>
      <c r="DN125" s="139">
        <v>0</v>
      </c>
      <c r="DO125" s="139">
        <v>0</v>
      </c>
      <c r="DP125" s="139">
        <v>0</v>
      </c>
      <c r="DQ125" s="139">
        <v>0</v>
      </c>
      <c r="DR125" s="139">
        <v>1</v>
      </c>
      <c r="DS125" s="139">
        <v>0</v>
      </c>
      <c r="DT125" s="139">
        <v>0</v>
      </c>
      <c r="DU125" s="139">
        <v>0</v>
      </c>
      <c r="DV125" s="139">
        <v>0</v>
      </c>
      <c r="DW125" s="140">
        <v>0</v>
      </c>
      <c r="DX125" s="139">
        <v>0</v>
      </c>
      <c r="DY125" s="139">
        <v>0</v>
      </c>
      <c r="DZ125" s="139">
        <v>0</v>
      </c>
      <c r="EA125" s="139">
        <v>0</v>
      </c>
      <c r="EB125" s="139">
        <v>0</v>
      </c>
      <c r="EC125" s="139">
        <v>0</v>
      </c>
      <c r="ED125" s="139">
        <v>0</v>
      </c>
      <c r="EE125" s="139">
        <v>0</v>
      </c>
      <c r="EF125" s="139">
        <v>0</v>
      </c>
      <c r="EG125" s="139">
        <v>0</v>
      </c>
      <c r="EH125" s="139">
        <v>0</v>
      </c>
      <c r="EI125" s="139">
        <v>0</v>
      </c>
      <c r="EJ125" s="139">
        <v>0</v>
      </c>
      <c r="EK125" s="139">
        <v>0</v>
      </c>
      <c r="EL125" s="139">
        <v>0</v>
      </c>
      <c r="EM125" s="140">
        <v>0</v>
      </c>
      <c r="EN125" s="139">
        <v>6</v>
      </c>
      <c r="EO125" s="139">
        <v>8</v>
      </c>
      <c r="EP125" s="139">
        <v>2</v>
      </c>
      <c r="EQ125" s="139">
        <v>5</v>
      </c>
      <c r="ER125" s="139">
        <v>0</v>
      </c>
      <c r="ES125" s="140">
        <v>21</v>
      </c>
      <c r="ET125" s="139">
        <v>27.272727966308594</v>
      </c>
      <c r="EU125" s="139">
        <v>30.769229888916016</v>
      </c>
      <c r="EV125" s="139">
        <v>25</v>
      </c>
      <c r="EW125" s="139">
        <v>35.714286804199219</v>
      </c>
      <c r="EX125" s="139">
        <v>0</v>
      </c>
      <c r="EY125" s="140">
        <v>26.923076629638672</v>
      </c>
    </row>
    <row r="126" spans="1:155" x14ac:dyDescent="0.2">
      <c r="A126" s="137" t="s">
        <v>63</v>
      </c>
      <c r="B126" s="138" t="s">
        <v>183</v>
      </c>
      <c r="C126" s="139">
        <v>1</v>
      </c>
      <c r="D126" s="139">
        <v>0</v>
      </c>
      <c r="E126" s="139">
        <v>1</v>
      </c>
      <c r="F126" s="139">
        <v>1</v>
      </c>
      <c r="G126" s="139">
        <v>1</v>
      </c>
      <c r="H126" s="139">
        <v>1</v>
      </c>
      <c r="I126" s="139">
        <v>1</v>
      </c>
      <c r="J126" s="139">
        <v>0</v>
      </c>
      <c r="K126" s="139">
        <v>1</v>
      </c>
      <c r="L126" s="139">
        <v>0</v>
      </c>
      <c r="M126" s="139">
        <v>1</v>
      </c>
      <c r="N126" s="139">
        <v>1</v>
      </c>
      <c r="O126" s="139">
        <v>0</v>
      </c>
      <c r="P126" s="139">
        <v>0</v>
      </c>
      <c r="Q126" s="139">
        <v>1</v>
      </c>
      <c r="R126" s="139">
        <v>0</v>
      </c>
      <c r="S126" s="139">
        <v>0</v>
      </c>
      <c r="T126" s="139">
        <v>0</v>
      </c>
      <c r="U126" s="139">
        <v>1</v>
      </c>
      <c r="V126" s="139">
        <v>-1</v>
      </c>
      <c r="W126" s="139">
        <v>0</v>
      </c>
      <c r="X126" s="139">
        <v>0</v>
      </c>
      <c r="Y126" s="139">
        <v>0</v>
      </c>
      <c r="Z126" s="139">
        <v>1</v>
      </c>
      <c r="AA126" s="139">
        <v>1</v>
      </c>
      <c r="AB126" s="139">
        <v>0</v>
      </c>
      <c r="AC126" s="139">
        <v>1</v>
      </c>
      <c r="AD126" s="139">
        <v>1</v>
      </c>
      <c r="AE126" s="139">
        <v>1</v>
      </c>
      <c r="AF126" s="139">
        <v>0</v>
      </c>
      <c r="AG126" s="139">
        <v>0</v>
      </c>
      <c r="AH126" s="139">
        <v>0</v>
      </c>
      <c r="AI126" s="139">
        <v>0</v>
      </c>
      <c r="AJ126" s="139">
        <v>1</v>
      </c>
      <c r="AK126" s="139">
        <v>0</v>
      </c>
      <c r="AL126" s="139">
        <v>1</v>
      </c>
      <c r="AM126" s="139">
        <v>0</v>
      </c>
      <c r="AN126" s="139">
        <v>0</v>
      </c>
      <c r="AO126" s="139">
        <v>0</v>
      </c>
      <c r="AP126" s="139">
        <v>0</v>
      </c>
      <c r="AQ126" s="140">
        <v>0</v>
      </c>
      <c r="AR126" s="139">
        <v>0</v>
      </c>
      <c r="AS126" s="139">
        <v>0</v>
      </c>
      <c r="AT126" s="139">
        <v>0</v>
      </c>
      <c r="AU126" s="139">
        <v>1</v>
      </c>
      <c r="AV126" s="139">
        <v>1</v>
      </c>
      <c r="AW126" s="139">
        <v>1</v>
      </c>
      <c r="AX126" s="139">
        <v>1</v>
      </c>
      <c r="AY126" s="139">
        <v>1</v>
      </c>
      <c r="AZ126" s="139">
        <v>1</v>
      </c>
      <c r="BA126" s="139">
        <v>0</v>
      </c>
      <c r="BB126" s="139">
        <v>0</v>
      </c>
      <c r="BC126" s="139">
        <v>1</v>
      </c>
      <c r="BD126" s="139">
        <v>1</v>
      </c>
      <c r="BE126" s="139">
        <v>1</v>
      </c>
      <c r="BF126" s="139">
        <v>1</v>
      </c>
      <c r="BG126" s="139">
        <v>1</v>
      </c>
      <c r="BH126" s="139">
        <v>0</v>
      </c>
      <c r="BI126" s="139">
        <v>1</v>
      </c>
      <c r="BJ126" s="139">
        <v>1</v>
      </c>
      <c r="BK126" s="139">
        <v>1</v>
      </c>
      <c r="BL126" s="139">
        <v>1</v>
      </c>
      <c r="BM126" s="139">
        <v>1</v>
      </c>
      <c r="BN126" s="139">
        <v>1</v>
      </c>
      <c r="BO126" s="139">
        <v>0</v>
      </c>
      <c r="BP126" s="139">
        <v>1</v>
      </c>
      <c r="BQ126" s="139">
        <v>1</v>
      </c>
      <c r="BR126" s="139">
        <v>1</v>
      </c>
      <c r="BS126" s="139">
        <v>1</v>
      </c>
      <c r="BT126" s="139">
        <v>1</v>
      </c>
      <c r="BU126" s="139">
        <v>0</v>
      </c>
      <c r="BV126" s="139">
        <v>0</v>
      </c>
      <c r="BW126" s="139">
        <v>1</v>
      </c>
      <c r="BX126" s="139">
        <v>1</v>
      </c>
      <c r="BY126" s="139">
        <v>0</v>
      </c>
      <c r="BZ126" s="139">
        <v>1</v>
      </c>
      <c r="CA126" s="139">
        <v>-1</v>
      </c>
      <c r="CB126" s="139">
        <v>1</v>
      </c>
      <c r="CC126" s="139">
        <v>1</v>
      </c>
      <c r="CD126" s="139">
        <v>0</v>
      </c>
      <c r="CE126" s="140">
        <v>-1</v>
      </c>
      <c r="CF126" s="139">
        <v>1</v>
      </c>
      <c r="CG126" s="139">
        <v>0</v>
      </c>
      <c r="CH126" s="139">
        <v>0</v>
      </c>
      <c r="CI126" s="139">
        <v>0</v>
      </c>
      <c r="CJ126" s="139">
        <v>1</v>
      </c>
      <c r="CK126" s="139">
        <v>0</v>
      </c>
      <c r="CL126" s="139">
        <v>0</v>
      </c>
      <c r="CM126" s="139">
        <v>0</v>
      </c>
      <c r="CN126" s="139">
        <v>1</v>
      </c>
      <c r="CO126" s="139">
        <v>1</v>
      </c>
      <c r="CP126" s="139">
        <v>1</v>
      </c>
      <c r="CQ126" s="139">
        <v>1</v>
      </c>
      <c r="CR126" s="140">
        <v>0</v>
      </c>
      <c r="CS126" s="139">
        <v>1</v>
      </c>
      <c r="CT126" s="139">
        <v>0</v>
      </c>
      <c r="CU126" s="139">
        <v>1</v>
      </c>
      <c r="CV126" s="139">
        <v>1</v>
      </c>
      <c r="CW126" s="139">
        <v>1</v>
      </c>
      <c r="CX126" s="139">
        <v>0</v>
      </c>
      <c r="CY126" s="139">
        <v>1</v>
      </c>
      <c r="CZ126" s="139">
        <v>1</v>
      </c>
      <c r="DA126" s="139">
        <v>0</v>
      </c>
      <c r="DB126" s="139">
        <v>0</v>
      </c>
      <c r="DC126" s="139">
        <v>0</v>
      </c>
      <c r="DD126" s="139">
        <v>0</v>
      </c>
      <c r="DE126" s="139">
        <v>1</v>
      </c>
      <c r="DF126" s="139">
        <v>1</v>
      </c>
      <c r="DG126" s="139">
        <v>0</v>
      </c>
      <c r="DH126" s="139">
        <v>1</v>
      </c>
      <c r="DI126" s="139">
        <v>0</v>
      </c>
      <c r="DJ126" s="139">
        <v>0</v>
      </c>
      <c r="DK126" s="139">
        <v>-1</v>
      </c>
      <c r="DL126" s="139">
        <v>1</v>
      </c>
      <c r="DM126" s="139">
        <v>0</v>
      </c>
      <c r="DN126" s="139">
        <v>1</v>
      </c>
      <c r="DO126" s="139">
        <v>1</v>
      </c>
      <c r="DP126" s="139">
        <v>0</v>
      </c>
      <c r="DQ126" s="139">
        <v>0</v>
      </c>
      <c r="DR126" s="139">
        <v>1</v>
      </c>
      <c r="DS126" s="139">
        <v>0</v>
      </c>
      <c r="DT126" s="139">
        <v>1</v>
      </c>
      <c r="DU126" s="139">
        <v>1</v>
      </c>
      <c r="DV126" s="139">
        <v>0</v>
      </c>
      <c r="DW126" s="140">
        <v>0</v>
      </c>
      <c r="DX126" s="139">
        <v>0</v>
      </c>
      <c r="DY126" s="139">
        <v>0</v>
      </c>
      <c r="DZ126" s="139">
        <v>0</v>
      </c>
      <c r="EA126" s="139">
        <v>0</v>
      </c>
      <c r="EB126" s="139">
        <v>0</v>
      </c>
      <c r="EC126" s="139">
        <v>0</v>
      </c>
      <c r="ED126" s="139">
        <v>0</v>
      </c>
      <c r="EE126" s="139">
        <v>0</v>
      </c>
      <c r="EF126" s="139">
        <v>0</v>
      </c>
      <c r="EG126" s="139">
        <v>0</v>
      </c>
      <c r="EH126" s="139">
        <v>0</v>
      </c>
      <c r="EI126" s="139">
        <v>0</v>
      </c>
      <c r="EJ126" s="139">
        <v>0</v>
      </c>
      <c r="EK126" s="139">
        <v>0</v>
      </c>
      <c r="EL126" s="139">
        <v>0</v>
      </c>
      <c r="EM126" s="140">
        <v>0</v>
      </c>
      <c r="EN126" s="139">
        <v>9</v>
      </c>
      <c r="EO126" s="139">
        <v>17</v>
      </c>
      <c r="EP126" s="139">
        <v>4</v>
      </c>
      <c r="EQ126" s="139">
        <v>10</v>
      </c>
      <c r="ER126" s="139">
        <v>0</v>
      </c>
      <c r="ES126" s="140">
        <v>40</v>
      </c>
      <c r="ET126" s="139">
        <v>40.909091949462891</v>
      </c>
      <c r="EU126" s="139">
        <v>65.384613037109375</v>
      </c>
      <c r="EV126" s="139">
        <v>50</v>
      </c>
      <c r="EW126" s="139">
        <v>71.428573608398438</v>
      </c>
      <c r="EX126" s="139">
        <v>0</v>
      </c>
      <c r="EY126" s="140">
        <v>51.282051086425781</v>
      </c>
    </row>
    <row r="127" spans="1:155" x14ac:dyDescent="0.2">
      <c r="A127" s="137" t="s">
        <v>56</v>
      </c>
      <c r="B127" s="138" t="s">
        <v>184</v>
      </c>
      <c r="C127" s="139">
        <v>0</v>
      </c>
      <c r="D127" s="139">
        <v>0</v>
      </c>
      <c r="E127" s="139">
        <v>0</v>
      </c>
      <c r="F127" s="139">
        <v>0</v>
      </c>
      <c r="G127" s="139">
        <v>0</v>
      </c>
      <c r="H127" s="139">
        <v>0</v>
      </c>
      <c r="I127" s="139">
        <v>0</v>
      </c>
      <c r="J127" s="139">
        <v>0</v>
      </c>
      <c r="K127" s="139">
        <v>1</v>
      </c>
      <c r="L127" s="139">
        <v>0</v>
      </c>
      <c r="M127" s="139">
        <v>1</v>
      </c>
      <c r="N127" s="139">
        <v>1</v>
      </c>
      <c r="O127" s="139">
        <v>0</v>
      </c>
      <c r="P127" s="139">
        <v>0</v>
      </c>
      <c r="Q127" s="139">
        <v>1</v>
      </c>
      <c r="R127" s="139">
        <v>0</v>
      </c>
      <c r="S127" s="139">
        <v>0</v>
      </c>
      <c r="T127" s="139">
        <v>1</v>
      </c>
      <c r="U127" s="139">
        <v>0</v>
      </c>
      <c r="V127" s="139">
        <v>-1</v>
      </c>
      <c r="W127" s="139">
        <v>0</v>
      </c>
      <c r="X127" s="139">
        <v>0</v>
      </c>
      <c r="Y127" s="139">
        <v>0</v>
      </c>
      <c r="Z127" s="139">
        <v>0</v>
      </c>
      <c r="AA127" s="139">
        <v>0</v>
      </c>
      <c r="AB127" s="139">
        <v>0</v>
      </c>
      <c r="AC127" s="139">
        <v>1</v>
      </c>
      <c r="AD127" s="139">
        <v>0</v>
      </c>
      <c r="AE127" s="139">
        <v>1</v>
      </c>
      <c r="AF127" s="139">
        <v>-1</v>
      </c>
      <c r="AG127" s="139">
        <v>-1</v>
      </c>
      <c r="AH127" s="139">
        <v>0</v>
      </c>
      <c r="AI127" s="139">
        <v>0</v>
      </c>
      <c r="AJ127" s="139">
        <v>0</v>
      </c>
      <c r="AK127" s="139">
        <v>0</v>
      </c>
      <c r="AL127" s="139">
        <v>1</v>
      </c>
      <c r="AM127" s="139">
        <v>0</v>
      </c>
      <c r="AN127" s="139">
        <v>0</v>
      </c>
      <c r="AO127" s="139">
        <v>0</v>
      </c>
      <c r="AP127" s="139">
        <v>0</v>
      </c>
      <c r="AQ127" s="140">
        <v>0</v>
      </c>
      <c r="AR127" s="139">
        <v>1</v>
      </c>
      <c r="AS127" s="139">
        <v>0</v>
      </c>
      <c r="AT127" s="139">
        <v>0</v>
      </c>
      <c r="AU127" s="139">
        <v>0</v>
      </c>
      <c r="AV127" s="139">
        <v>1</v>
      </c>
      <c r="AW127" s="139">
        <v>1</v>
      </c>
      <c r="AX127" s="139">
        <v>0</v>
      </c>
      <c r="AY127" s="139">
        <v>1</v>
      </c>
      <c r="AZ127" s="139">
        <v>0</v>
      </c>
      <c r="BA127" s="139">
        <v>0</v>
      </c>
      <c r="BB127" s="139">
        <v>0</v>
      </c>
      <c r="BC127" s="139">
        <v>1</v>
      </c>
      <c r="BD127" s="139">
        <v>0</v>
      </c>
      <c r="BE127" s="139">
        <v>0</v>
      </c>
      <c r="BF127" s="139">
        <v>0</v>
      </c>
      <c r="BG127" s="139">
        <v>1</v>
      </c>
      <c r="BH127" s="139">
        <v>0</v>
      </c>
      <c r="BI127" s="139">
        <v>0</v>
      </c>
      <c r="BJ127" s="139">
        <v>1</v>
      </c>
      <c r="BK127" s="139">
        <v>0</v>
      </c>
      <c r="BL127" s="139">
        <v>0</v>
      </c>
      <c r="BM127" s="139">
        <v>1</v>
      </c>
      <c r="BN127" s="139">
        <v>1</v>
      </c>
      <c r="BO127" s="139">
        <v>0</v>
      </c>
      <c r="BP127" s="139">
        <v>0</v>
      </c>
      <c r="BQ127" s="139">
        <v>0</v>
      </c>
      <c r="BR127" s="139">
        <v>0</v>
      </c>
      <c r="BS127" s="139">
        <v>0</v>
      </c>
      <c r="BT127" s="139">
        <v>0</v>
      </c>
      <c r="BU127" s="139">
        <v>0</v>
      </c>
      <c r="BV127" s="139">
        <v>0</v>
      </c>
      <c r="BW127" s="139">
        <v>0</v>
      </c>
      <c r="BX127" s="139">
        <v>1</v>
      </c>
      <c r="BY127" s="139">
        <v>1</v>
      </c>
      <c r="BZ127" s="139">
        <v>0</v>
      </c>
      <c r="CA127" s="139">
        <v>0</v>
      </c>
      <c r="CB127" s="139">
        <v>1</v>
      </c>
      <c r="CC127" s="139">
        <v>1</v>
      </c>
      <c r="CD127" s="139">
        <v>1</v>
      </c>
      <c r="CE127" s="140">
        <v>0</v>
      </c>
      <c r="CF127" s="139">
        <v>1</v>
      </c>
      <c r="CG127" s="139">
        <v>0</v>
      </c>
      <c r="CH127" s="139">
        <v>0</v>
      </c>
      <c r="CI127" s="139">
        <v>1</v>
      </c>
      <c r="CJ127" s="139">
        <v>1</v>
      </c>
      <c r="CK127" s="139">
        <v>0</v>
      </c>
      <c r="CL127" s="139">
        <v>0</v>
      </c>
      <c r="CM127" s="139">
        <v>0</v>
      </c>
      <c r="CN127" s="139">
        <v>1</v>
      </c>
      <c r="CO127" s="139">
        <v>0</v>
      </c>
      <c r="CP127" s="139">
        <v>0</v>
      </c>
      <c r="CQ127" s="139">
        <v>1</v>
      </c>
      <c r="CR127" s="140">
        <v>1</v>
      </c>
      <c r="CS127" s="139">
        <v>1</v>
      </c>
      <c r="CT127" s="139">
        <v>0</v>
      </c>
      <c r="CU127" s="139">
        <v>0</v>
      </c>
      <c r="CV127" s="139">
        <v>0</v>
      </c>
      <c r="CW127" s="139">
        <v>1</v>
      </c>
      <c r="CX127" s="139">
        <v>0</v>
      </c>
      <c r="CY127" s="139">
        <v>0</v>
      </c>
      <c r="CZ127" s="139">
        <v>1</v>
      </c>
      <c r="DA127" s="139">
        <v>-1</v>
      </c>
      <c r="DB127" s="139">
        <v>0</v>
      </c>
      <c r="DC127" s="139">
        <v>0</v>
      </c>
      <c r="DD127" s="139">
        <v>0</v>
      </c>
      <c r="DE127" s="139">
        <v>1</v>
      </c>
      <c r="DF127" s="139">
        <v>0</v>
      </c>
      <c r="DG127" s="139">
        <v>-1</v>
      </c>
      <c r="DH127" s="139">
        <v>0</v>
      </c>
      <c r="DI127" s="139">
        <v>0</v>
      </c>
      <c r="DJ127" s="139">
        <v>1</v>
      </c>
      <c r="DK127" s="139">
        <v>-1</v>
      </c>
      <c r="DL127" s="139">
        <v>0</v>
      </c>
      <c r="DM127" s="139">
        <v>0</v>
      </c>
      <c r="DN127" s="139">
        <v>0</v>
      </c>
      <c r="DO127" s="139">
        <v>1</v>
      </c>
      <c r="DP127" s="139">
        <v>0</v>
      </c>
      <c r="DQ127" s="139">
        <v>-1</v>
      </c>
      <c r="DR127" s="139">
        <v>1</v>
      </c>
      <c r="DS127" s="139">
        <v>-1</v>
      </c>
      <c r="DT127" s="139">
        <v>0</v>
      </c>
      <c r="DU127" s="139">
        <v>0</v>
      </c>
      <c r="DV127" s="139">
        <v>0</v>
      </c>
      <c r="DW127" s="140">
        <v>0</v>
      </c>
      <c r="DX127" s="139">
        <v>0</v>
      </c>
      <c r="DY127" s="139">
        <v>0</v>
      </c>
      <c r="DZ127" s="139">
        <v>0</v>
      </c>
      <c r="EA127" s="139">
        <v>0</v>
      </c>
      <c r="EB127" s="139">
        <v>0</v>
      </c>
      <c r="EC127" s="139">
        <v>0</v>
      </c>
      <c r="ED127" s="139">
        <v>0</v>
      </c>
      <c r="EE127" s="139">
        <v>0</v>
      </c>
      <c r="EF127" s="139">
        <v>0</v>
      </c>
      <c r="EG127" s="139">
        <v>0</v>
      </c>
      <c r="EH127" s="139">
        <v>0</v>
      </c>
      <c r="EI127" s="139">
        <v>0</v>
      </c>
      <c r="EJ127" s="139">
        <v>0</v>
      </c>
      <c r="EK127" s="139">
        <v>0</v>
      </c>
      <c r="EL127" s="139">
        <v>0</v>
      </c>
      <c r="EM127" s="140">
        <v>0</v>
      </c>
      <c r="EN127" s="139">
        <v>5</v>
      </c>
      <c r="EO127" s="139">
        <v>11</v>
      </c>
      <c r="EP127" s="139">
        <v>4</v>
      </c>
      <c r="EQ127" s="139">
        <v>4</v>
      </c>
      <c r="ER127" s="139">
        <v>0</v>
      </c>
      <c r="ES127" s="140">
        <v>24</v>
      </c>
      <c r="ET127" s="139">
        <v>22.727272033691406</v>
      </c>
      <c r="EU127" s="139">
        <v>42.307693481445312</v>
      </c>
      <c r="EV127" s="139">
        <v>50</v>
      </c>
      <c r="EW127" s="139">
        <v>28.571428298950195</v>
      </c>
      <c r="EX127" s="139">
        <v>0</v>
      </c>
      <c r="EY127" s="140">
        <v>30.769229888916016</v>
      </c>
    </row>
    <row r="128" spans="1:155" x14ac:dyDescent="0.2">
      <c r="A128" s="137" t="s">
        <v>63</v>
      </c>
      <c r="B128" s="138" t="s">
        <v>185</v>
      </c>
      <c r="C128" s="139">
        <v>1</v>
      </c>
      <c r="D128" s="139">
        <v>1</v>
      </c>
      <c r="E128" s="139">
        <v>0</v>
      </c>
      <c r="F128" s="139">
        <v>1</v>
      </c>
      <c r="G128" s="139">
        <v>1</v>
      </c>
      <c r="H128" s="139">
        <v>1</v>
      </c>
      <c r="I128" s="139">
        <v>1</v>
      </c>
      <c r="J128" s="139">
        <v>0</v>
      </c>
      <c r="K128" s="139">
        <v>1</v>
      </c>
      <c r="L128" s="139">
        <v>0</v>
      </c>
      <c r="M128" s="139">
        <v>1</v>
      </c>
      <c r="N128" s="139">
        <v>1</v>
      </c>
      <c r="O128" s="139">
        <v>0</v>
      </c>
      <c r="P128" s="139">
        <v>0</v>
      </c>
      <c r="Q128" s="139">
        <v>1</v>
      </c>
      <c r="R128" s="139">
        <v>0</v>
      </c>
      <c r="S128" s="139">
        <v>0</v>
      </c>
      <c r="T128" s="139">
        <v>0</v>
      </c>
      <c r="U128" s="139">
        <v>1</v>
      </c>
      <c r="V128" s="139">
        <v>-1</v>
      </c>
      <c r="W128" s="139">
        <v>0</v>
      </c>
      <c r="X128" s="139">
        <v>1</v>
      </c>
      <c r="Y128" s="139">
        <v>0</v>
      </c>
      <c r="Z128" s="139">
        <v>1</v>
      </c>
      <c r="AA128" s="139">
        <v>1</v>
      </c>
      <c r="AB128" s="139">
        <v>1</v>
      </c>
      <c r="AC128" s="139">
        <v>1</v>
      </c>
      <c r="AD128" s="139">
        <v>0</v>
      </c>
      <c r="AE128" s="139">
        <v>1</v>
      </c>
      <c r="AF128" s="139">
        <v>0</v>
      </c>
      <c r="AG128" s="139">
        <v>0</v>
      </c>
      <c r="AH128" s="139">
        <v>1</v>
      </c>
      <c r="AI128" s="139">
        <v>1</v>
      </c>
      <c r="AJ128" s="139">
        <v>0</v>
      </c>
      <c r="AK128" s="139">
        <v>0</v>
      </c>
      <c r="AL128" s="139">
        <v>0</v>
      </c>
      <c r="AM128" s="139">
        <v>0</v>
      </c>
      <c r="AN128" s="139">
        <v>0</v>
      </c>
      <c r="AO128" s="139">
        <v>0</v>
      </c>
      <c r="AP128" s="139">
        <v>0</v>
      </c>
      <c r="AQ128" s="140">
        <v>0</v>
      </c>
      <c r="AR128" s="139">
        <v>1</v>
      </c>
      <c r="AS128" s="139">
        <v>1</v>
      </c>
      <c r="AT128" s="139">
        <v>0</v>
      </c>
      <c r="AU128" s="139">
        <v>1</v>
      </c>
      <c r="AV128" s="139">
        <v>0</v>
      </c>
      <c r="AW128" s="139">
        <v>1</v>
      </c>
      <c r="AX128" s="139">
        <v>0</v>
      </c>
      <c r="AY128" s="139">
        <v>1</v>
      </c>
      <c r="AZ128" s="139">
        <v>0</v>
      </c>
      <c r="BA128" s="139">
        <v>0</v>
      </c>
      <c r="BB128" s="139">
        <v>0</v>
      </c>
      <c r="BC128" s="139">
        <v>1</v>
      </c>
      <c r="BD128" s="139">
        <v>1</v>
      </c>
      <c r="BE128" s="139">
        <v>1</v>
      </c>
      <c r="BF128" s="139">
        <v>0</v>
      </c>
      <c r="BG128" s="139">
        <v>0</v>
      </c>
      <c r="BH128" s="139">
        <v>1</v>
      </c>
      <c r="BI128" s="139">
        <v>1</v>
      </c>
      <c r="BJ128" s="139">
        <v>1</v>
      </c>
      <c r="BK128" s="139">
        <v>1</v>
      </c>
      <c r="BL128" s="139">
        <v>1</v>
      </c>
      <c r="BM128" s="139">
        <v>1</v>
      </c>
      <c r="BN128" s="139">
        <v>1</v>
      </c>
      <c r="BO128" s="139">
        <v>0</v>
      </c>
      <c r="BP128" s="139">
        <v>1</v>
      </c>
      <c r="BQ128" s="139">
        <v>1</v>
      </c>
      <c r="BR128" s="139">
        <v>1</v>
      </c>
      <c r="BS128" s="139">
        <v>1</v>
      </c>
      <c r="BT128" s="139">
        <v>1</v>
      </c>
      <c r="BU128" s="139">
        <v>0</v>
      </c>
      <c r="BV128" s="139">
        <v>0</v>
      </c>
      <c r="BW128" s="139">
        <v>0</v>
      </c>
      <c r="BX128" s="139">
        <v>1</v>
      </c>
      <c r="BY128" s="139">
        <v>1</v>
      </c>
      <c r="BZ128" s="139">
        <v>1</v>
      </c>
      <c r="CA128" s="139">
        <v>-1</v>
      </c>
      <c r="CB128" s="139">
        <v>1</v>
      </c>
      <c r="CC128" s="139">
        <v>1</v>
      </c>
      <c r="CD128" s="139">
        <v>1</v>
      </c>
      <c r="CE128" s="140">
        <v>0</v>
      </c>
      <c r="CF128" s="139">
        <v>1</v>
      </c>
      <c r="CG128" s="139">
        <v>0</v>
      </c>
      <c r="CH128" s="139">
        <v>1</v>
      </c>
      <c r="CI128" s="139">
        <v>0</v>
      </c>
      <c r="CJ128" s="139">
        <v>1</v>
      </c>
      <c r="CK128" s="139">
        <v>0</v>
      </c>
      <c r="CL128" s="139">
        <v>0</v>
      </c>
      <c r="CM128" s="139">
        <v>0</v>
      </c>
      <c r="CN128" s="139">
        <v>1</v>
      </c>
      <c r="CO128" s="139">
        <v>1</v>
      </c>
      <c r="CP128" s="139">
        <v>1</v>
      </c>
      <c r="CQ128" s="139">
        <v>1</v>
      </c>
      <c r="CR128" s="140">
        <v>1</v>
      </c>
      <c r="CS128" s="139">
        <v>1</v>
      </c>
      <c r="CT128" s="139">
        <v>0</v>
      </c>
      <c r="CU128" s="139">
        <v>1</v>
      </c>
      <c r="CV128" s="139">
        <v>0</v>
      </c>
      <c r="CW128" s="139">
        <v>1</v>
      </c>
      <c r="CX128" s="139">
        <v>0</v>
      </c>
      <c r="CY128" s="139">
        <v>1</v>
      </c>
      <c r="CZ128" s="139">
        <v>1</v>
      </c>
      <c r="DA128" s="139">
        <v>0</v>
      </c>
      <c r="DB128" s="139">
        <v>0</v>
      </c>
      <c r="DC128" s="139">
        <v>0</v>
      </c>
      <c r="DD128" s="139">
        <v>0</v>
      </c>
      <c r="DE128" s="139">
        <v>1</v>
      </c>
      <c r="DF128" s="139">
        <v>1</v>
      </c>
      <c r="DG128" s="139">
        <v>0</v>
      </c>
      <c r="DH128" s="139">
        <v>0</v>
      </c>
      <c r="DI128" s="139">
        <v>0</v>
      </c>
      <c r="DJ128" s="139">
        <v>0</v>
      </c>
      <c r="DK128" s="139">
        <v>0</v>
      </c>
      <c r="DL128" s="139">
        <v>0</v>
      </c>
      <c r="DM128" s="139">
        <v>1</v>
      </c>
      <c r="DN128" s="139">
        <v>0</v>
      </c>
      <c r="DO128" s="139">
        <v>1</v>
      </c>
      <c r="DP128" s="139">
        <v>1</v>
      </c>
      <c r="DQ128" s="139">
        <v>0</v>
      </c>
      <c r="DR128" s="139">
        <v>1</v>
      </c>
      <c r="DS128" s="139">
        <v>-1</v>
      </c>
      <c r="DT128" s="139">
        <v>1</v>
      </c>
      <c r="DU128" s="139">
        <v>0</v>
      </c>
      <c r="DV128" s="139">
        <v>0</v>
      </c>
      <c r="DW128" s="140">
        <v>0</v>
      </c>
      <c r="DX128" s="139">
        <v>0</v>
      </c>
      <c r="DY128" s="139">
        <v>0</v>
      </c>
      <c r="DZ128" s="139">
        <v>0</v>
      </c>
      <c r="EA128" s="139">
        <v>0</v>
      </c>
      <c r="EB128" s="139">
        <v>0</v>
      </c>
      <c r="EC128" s="139">
        <v>0</v>
      </c>
      <c r="ED128" s="139">
        <v>0</v>
      </c>
      <c r="EE128" s="139">
        <v>0</v>
      </c>
      <c r="EF128" s="139">
        <v>0</v>
      </c>
      <c r="EG128" s="139">
        <v>0</v>
      </c>
      <c r="EH128" s="139">
        <v>0</v>
      </c>
      <c r="EI128" s="139">
        <v>0</v>
      </c>
      <c r="EJ128" s="139">
        <v>0</v>
      </c>
      <c r="EK128" s="139">
        <v>0</v>
      </c>
      <c r="EL128" s="139">
        <v>0</v>
      </c>
      <c r="EM128" s="140">
        <v>0</v>
      </c>
      <c r="EN128" s="139">
        <v>9</v>
      </c>
      <c r="EO128" s="139">
        <v>18</v>
      </c>
      <c r="EP128" s="139">
        <v>5</v>
      </c>
      <c r="EQ128" s="139">
        <v>6</v>
      </c>
      <c r="ER128" s="139">
        <v>0</v>
      </c>
      <c r="ES128" s="140">
        <v>38</v>
      </c>
      <c r="ET128" s="139">
        <v>40.909091949462891</v>
      </c>
      <c r="EU128" s="139">
        <v>69.230766296386719</v>
      </c>
      <c r="EV128" s="139">
        <v>62.5</v>
      </c>
      <c r="EW128" s="139">
        <v>42.857143402099609</v>
      </c>
      <c r="EX128" s="139">
        <v>0</v>
      </c>
      <c r="EY128" s="140">
        <v>48.717948913574219</v>
      </c>
    </row>
    <row r="129" spans="1:155" x14ac:dyDescent="0.2">
      <c r="A129" s="137" t="s">
        <v>63</v>
      </c>
      <c r="B129" s="138" t="s">
        <v>186</v>
      </c>
      <c r="C129" s="139">
        <v>1</v>
      </c>
      <c r="D129" s="139">
        <v>1</v>
      </c>
      <c r="E129" s="139">
        <v>0</v>
      </c>
      <c r="F129" s="139">
        <v>1</v>
      </c>
      <c r="G129" s="139">
        <v>1</v>
      </c>
      <c r="H129" s="139">
        <v>1</v>
      </c>
      <c r="I129" s="139">
        <v>1</v>
      </c>
      <c r="J129" s="139">
        <v>0</v>
      </c>
      <c r="K129" s="139">
        <v>1</v>
      </c>
      <c r="L129" s="139">
        <v>1</v>
      </c>
      <c r="M129" s="139">
        <v>1</v>
      </c>
      <c r="N129" s="139">
        <v>1</v>
      </c>
      <c r="O129" s="139">
        <v>1</v>
      </c>
      <c r="P129" s="139">
        <v>0</v>
      </c>
      <c r="Q129" s="139">
        <v>1</v>
      </c>
      <c r="R129" s="139">
        <v>-1</v>
      </c>
      <c r="S129" s="139">
        <v>0</v>
      </c>
      <c r="T129" s="139">
        <v>1</v>
      </c>
      <c r="U129" s="139">
        <v>1</v>
      </c>
      <c r="V129" s="139">
        <v>-1</v>
      </c>
      <c r="W129" s="139">
        <v>0</v>
      </c>
      <c r="X129" s="139">
        <v>0</v>
      </c>
      <c r="Y129" s="139">
        <v>0</v>
      </c>
      <c r="Z129" s="139">
        <v>1</v>
      </c>
      <c r="AA129" s="139">
        <v>1</v>
      </c>
      <c r="AB129" s="139">
        <v>0</v>
      </c>
      <c r="AC129" s="139">
        <v>1</v>
      </c>
      <c r="AD129" s="139">
        <v>0</v>
      </c>
      <c r="AE129" s="139">
        <v>1</v>
      </c>
      <c r="AF129" s="139">
        <v>0</v>
      </c>
      <c r="AG129" s="139">
        <v>0</v>
      </c>
      <c r="AH129" s="139">
        <v>1</v>
      </c>
      <c r="AI129" s="139">
        <v>1</v>
      </c>
      <c r="AJ129" s="139">
        <v>1</v>
      </c>
      <c r="AK129" s="139">
        <v>0</v>
      </c>
      <c r="AL129" s="139">
        <v>1</v>
      </c>
      <c r="AM129" s="139">
        <v>1</v>
      </c>
      <c r="AN129" s="139">
        <v>0</v>
      </c>
      <c r="AO129" s="139">
        <v>0</v>
      </c>
      <c r="AP129" s="139">
        <v>0</v>
      </c>
      <c r="AQ129" s="140">
        <v>0</v>
      </c>
      <c r="AR129" s="139">
        <v>0</v>
      </c>
      <c r="AS129" s="139">
        <v>0</v>
      </c>
      <c r="AT129" s="139">
        <v>0</v>
      </c>
      <c r="AU129" s="139">
        <v>1</v>
      </c>
      <c r="AV129" s="139">
        <v>1</v>
      </c>
      <c r="AW129" s="139">
        <v>1</v>
      </c>
      <c r="AX129" s="139">
        <v>1</v>
      </c>
      <c r="AY129" s="139">
        <v>1</v>
      </c>
      <c r="AZ129" s="139">
        <v>1</v>
      </c>
      <c r="BA129" s="139">
        <v>0</v>
      </c>
      <c r="BB129" s="139">
        <v>0</v>
      </c>
      <c r="BC129" s="139">
        <v>1</v>
      </c>
      <c r="BD129" s="139">
        <v>1</v>
      </c>
      <c r="BE129" s="139">
        <v>1</v>
      </c>
      <c r="BF129" s="139">
        <v>0</v>
      </c>
      <c r="BG129" s="139">
        <v>0</v>
      </c>
      <c r="BH129" s="139">
        <v>1</v>
      </c>
      <c r="BI129" s="139">
        <v>1</v>
      </c>
      <c r="BJ129" s="139">
        <v>1</v>
      </c>
      <c r="BK129" s="139">
        <v>1</v>
      </c>
      <c r="BL129" s="139">
        <v>1</v>
      </c>
      <c r="BM129" s="139">
        <v>1</v>
      </c>
      <c r="BN129" s="139">
        <v>0</v>
      </c>
      <c r="BO129" s="139">
        <v>0</v>
      </c>
      <c r="BP129" s="139">
        <v>1</v>
      </c>
      <c r="BQ129" s="139">
        <v>1</v>
      </c>
      <c r="BR129" s="139">
        <v>1</v>
      </c>
      <c r="BS129" s="139">
        <v>1</v>
      </c>
      <c r="BT129" s="139">
        <v>1</v>
      </c>
      <c r="BU129" s="139">
        <v>1</v>
      </c>
      <c r="BV129" s="139">
        <v>0</v>
      </c>
      <c r="BW129" s="139">
        <v>0</v>
      </c>
      <c r="BX129" s="139">
        <v>1</v>
      </c>
      <c r="BY129" s="139">
        <v>1</v>
      </c>
      <c r="BZ129" s="139">
        <v>1</v>
      </c>
      <c r="CA129" s="139">
        <v>-1</v>
      </c>
      <c r="CB129" s="139">
        <v>1</v>
      </c>
      <c r="CC129" s="139">
        <v>1</v>
      </c>
      <c r="CD129" s="139">
        <v>0</v>
      </c>
      <c r="CE129" s="140">
        <v>0</v>
      </c>
      <c r="CF129" s="139">
        <v>1</v>
      </c>
      <c r="CG129" s="139">
        <v>0</v>
      </c>
      <c r="CH129" s="139">
        <v>0</v>
      </c>
      <c r="CI129" s="139">
        <v>1</v>
      </c>
      <c r="CJ129" s="139">
        <v>1</v>
      </c>
      <c r="CK129" s="139">
        <v>0</v>
      </c>
      <c r="CL129" s="139">
        <v>0</v>
      </c>
      <c r="CM129" s="139">
        <v>0</v>
      </c>
      <c r="CN129" s="139">
        <v>1</v>
      </c>
      <c r="CO129" s="139">
        <v>1</v>
      </c>
      <c r="CP129" s="139">
        <v>1</v>
      </c>
      <c r="CQ129" s="139">
        <v>1</v>
      </c>
      <c r="CR129" s="140">
        <v>1</v>
      </c>
      <c r="CS129" s="139">
        <v>1</v>
      </c>
      <c r="CT129" s="139">
        <v>1</v>
      </c>
      <c r="CU129" s="139">
        <v>1</v>
      </c>
      <c r="CV129" s="139">
        <v>0</v>
      </c>
      <c r="CW129" s="139">
        <v>1</v>
      </c>
      <c r="CX129" s="139">
        <v>0</v>
      </c>
      <c r="CY129" s="139">
        <v>1</v>
      </c>
      <c r="CZ129" s="139">
        <v>0</v>
      </c>
      <c r="DA129" s="139">
        <v>0</v>
      </c>
      <c r="DB129" s="139">
        <v>0</v>
      </c>
      <c r="DC129" s="139">
        <v>0</v>
      </c>
      <c r="DD129" s="139">
        <v>0</v>
      </c>
      <c r="DE129" s="139">
        <v>1</v>
      </c>
      <c r="DF129" s="139">
        <v>0</v>
      </c>
      <c r="DG129" s="139">
        <v>0</v>
      </c>
      <c r="DH129" s="139">
        <v>1</v>
      </c>
      <c r="DI129" s="139">
        <v>0</v>
      </c>
      <c r="DJ129" s="139">
        <v>1</v>
      </c>
      <c r="DK129" s="139">
        <v>0</v>
      </c>
      <c r="DL129" s="139">
        <v>1</v>
      </c>
      <c r="DM129" s="139">
        <v>0</v>
      </c>
      <c r="DN129" s="139">
        <v>0</v>
      </c>
      <c r="DO129" s="139">
        <v>1</v>
      </c>
      <c r="DP129" s="139">
        <v>1</v>
      </c>
      <c r="DQ129" s="139">
        <v>0</v>
      </c>
      <c r="DR129" s="139">
        <v>1</v>
      </c>
      <c r="DS129" s="139">
        <v>-1</v>
      </c>
      <c r="DT129" s="139">
        <v>1</v>
      </c>
      <c r="DU129" s="139">
        <v>1</v>
      </c>
      <c r="DV129" s="139">
        <v>0</v>
      </c>
      <c r="DW129" s="140">
        <v>0</v>
      </c>
      <c r="DX129" s="139">
        <v>0</v>
      </c>
      <c r="DY129" s="139">
        <v>0</v>
      </c>
      <c r="DZ129" s="139">
        <v>0</v>
      </c>
      <c r="EA129" s="139">
        <v>0</v>
      </c>
      <c r="EB129" s="139">
        <v>0</v>
      </c>
      <c r="EC129" s="139">
        <v>0</v>
      </c>
      <c r="ED129" s="139">
        <v>0</v>
      </c>
      <c r="EE129" s="139">
        <v>0</v>
      </c>
      <c r="EF129" s="139">
        <v>0</v>
      </c>
      <c r="EG129" s="139">
        <v>0</v>
      </c>
      <c r="EH129" s="139">
        <v>0</v>
      </c>
      <c r="EI129" s="139">
        <v>0</v>
      </c>
      <c r="EJ129" s="139">
        <v>0</v>
      </c>
      <c r="EK129" s="139">
        <v>0</v>
      </c>
      <c r="EL129" s="139">
        <v>0</v>
      </c>
      <c r="EM129" s="140">
        <v>0</v>
      </c>
      <c r="EN129" s="139">
        <v>13</v>
      </c>
      <c r="EO129" s="139">
        <v>17</v>
      </c>
      <c r="EP129" s="139">
        <v>5</v>
      </c>
      <c r="EQ129" s="139">
        <v>8</v>
      </c>
      <c r="ER129" s="139">
        <v>0</v>
      </c>
      <c r="ES129" s="140">
        <v>43</v>
      </c>
      <c r="ET129" s="139">
        <v>59.090908050537109</v>
      </c>
      <c r="EU129" s="139">
        <v>65.384613037109375</v>
      </c>
      <c r="EV129" s="139">
        <v>62.5</v>
      </c>
      <c r="EW129" s="139">
        <v>57.142856597900391</v>
      </c>
      <c r="EX129" s="139">
        <v>0</v>
      </c>
      <c r="EY129" s="140">
        <v>55.128204345703125</v>
      </c>
    </row>
    <row r="130" spans="1:155" x14ac:dyDescent="0.2">
      <c r="A130" s="137" t="s">
        <v>56</v>
      </c>
      <c r="B130" s="138" t="s">
        <v>187</v>
      </c>
      <c r="C130" s="139">
        <v>1</v>
      </c>
      <c r="D130" s="139">
        <v>1</v>
      </c>
      <c r="E130" s="139">
        <v>0</v>
      </c>
      <c r="F130" s="139">
        <v>1</v>
      </c>
      <c r="G130" s="139">
        <v>1</v>
      </c>
      <c r="H130" s="139">
        <v>1</v>
      </c>
      <c r="I130" s="139">
        <v>1</v>
      </c>
      <c r="J130" s="139">
        <v>0</v>
      </c>
      <c r="K130" s="139">
        <v>1</v>
      </c>
      <c r="L130" s="139">
        <v>0</v>
      </c>
      <c r="M130" s="139">
        <v>1</v>
      </c>
      <c r="N130" s="139">
        <v>1</v>
      </c>
      <c r="O130" s="139">
        <v>0</v>
      </c>
      <c r="P130" s="139">
        <v>0</v>
      </c>
      <c r="Q130" s="139">
        <v>1</v>
      </c>
      <c r="R130" s="139">
        <v>0</v>
      </c>
      <c r="S130" s="139">
        <v>1</v>
      </c>
      <c r="T130" s="139">
        <v>1</v>
      </c>
      <c r="U130" s="139">
        <v>1</v>
      </c>
      <c r="V130" s="139">
        <v>0</v>
      </c>
      <c r="W130" s="139">
        <v>0</v>
      </c>
      <c r="X130" s="139">
        <v>1</v>
      </c>
      <c r="Y130" s="139">
        <v>1</v>
      </c>
      <c r="Z130" s="139">
        <v>1</v>
      </c>
      <c r="AA130" s="139">
        <v>1</v>
      </c>
      <c r="AB130" s="139">
        <v>0</v>
      </c>
      <c r="AC130" s="139">
        <v>0</v>
      </c>
      <c r="AD130" s="139">
        <v>0</v>
      </c>
      <c r="AE130" s="139">
        <v>0</v>
      </c>
      <c r="AF130" s="139">
        <v>0</v>
      </c>
      <c r="AG130" s="139">
        <v>0</v>
      </c>
      <c r="AH130" s="139">
        <v>1</v>
      </c>
      <c r="AI130" s="139">
        <v>0</v>
      </c>
      <c r="AJ130" s="139">
        <v>1</v>
      </c>
      <c r="AK130" s="139">
        <v>0</v>
      </c>
      <c r="AL130" s="139">
        <v>1</v>
      </c>
      <c r="AM130" s="139">
        <v>0</v>
      </c>
      <c r="AN130" s="139">
        <v>0</v>
      </c>
      <c r="AO130" s="139">
        <v>0</v>
      </c>
      <c r="AP130" s="139">
        <v>1</v>
      </c>
      <c r="AQ130" s="140">
        <v>1</v>
      </c>
      <c r="AR130" s="139">
        <v>1</v>
      </c>
      <c r="AS130" s="139">
        <v>1</v>
      </c>
      <c r="AT130" s="139">
        <v>1</v>
      </c>
      <c r="AU130" s="139">
        <v>1</v>
      </c>
      <c r="AV130" s="139">
        <v>1</v>
      </c>
      <c r="AW130" s="139">
        <v>1</v>
      </c>
      <c r="AX130" s="139">
        <v>0</v>
      </c>
      <c r="AY130" s="139">
        <v>1</v>
      </c>
      <c r="AZ130" s="139">
        <v>0</v>
      </c>
      <c r="BA130" s="139">
        <v>1</v>
      </c>
      <c r="BB130" s="139">
        <v>0</v>
      </c>
      <c r="BC130" s="139">
        <v>1</v>
      </c>
      <c r="BD130" s="139">
        <v>1</v>
      </c>
      <c r="BE130" s="139">
        <v>1</v>
      </c>
      <c r="BF130" s="139">
        <v>0</v>
      </c>
      <c r="BG130" s="139">
        <v>0</v>
      </c>
      <c r="BH130" s="139">
        <v>1</v>
      </c>
      <c r="BI130" s="139">
        <v>1</v>
      </c>
      <c r="BJ130" s="139">
        <v>1</v>
      </c>
      <c r="BK130" s="139">
        <v>1</v>
      </c>
      <c r="BL130" s="139">
        <v>1</v>
      </c>
      <c r="BM130" s="139">
        <v>1</v>
      </c>
      <c r="BN130" s="139">
        <v>1</v>
      </c>
      <c r="BO130" s="139">
        <v>0</v>
      </c>
      <c r="BP130" s="139">
        <v>1</v>
      </c>
      <c r="BQ130" s="139">
        <v>0</v>
      </c>
      <c r="BR130" s="139">
        <v>1</v>
      </c>
      <c r="BS130" s="139">
        <v>0</v>
      </c>
      <c r="BT130" s="139">
        <v>1</v>
      </c>
      <c r="BU130" s="139">
        <v>0</v>
      </c>
      <c r="BV130" s="139">
        <v>1</v>
      </c>
      <c r="BW130" s="139">
        <v>1</v>
      </c>
      <c r="BX130" s="139">
        <v>1</v>
      </c>
      <c r="BY130" s="139">
        <v>0</v>
      </c>
      <c r="BZ130" s="139">
        <v>1</v>
      </c>
      <c r="CA130" s="139">
        <v>-1</v>
      </c>
      <c r="CB130" s="139">
        <v>1</v>
      </c>
      <c r="CC130" s="139">
        <v>1</v>
      </c>
      <c r="CD130" s="139">
        <v>1</v>
      </c>
      <c r="CE130" s="140">
        <v>0</v>
      </c>
      <c r="CF130" s="139">
        <v>1</v>
      </c>
      <c r="CG130" s="139">
        <v>1</v>
      </c>
      <c r="CH130" s="139">
        <v>1</v>
      </c>
      <c r="CI130" s="139">
        <v>1</v>
      </c>
      <c r="CJ130" s="139">
        <v>1</v>
      </c>
      <c r="CK130" s="139">
        <v>0</v>
      </c>
      <c r="CL130" s="139">
        <v>0</v>
      </c>
      <c r="CM130" s="139">
        <v>1</v>
      </c>
      <c r="CN130" s="139">
        <v>1</v>
      </c>
      <c r="CO130" s="139">
        <v>1</v>
      </c>
      <c r="CP130" s="139">
        <v>1</v>
      </c>
      <c r="CQ130" s="139">
        <v>1</v>
      </c>
      <c r="CR130" s="140">
        <v>1</v>
      </c>
      <c r="CS130" s="139">
        <v>1</v>
      </c>
      <c r="CT130" s="139">
        <v>0</v>
      </c>
      <c r="CU130" s="139">
        <v>1</v>
      </c>
      <c r="CV130" s="139">
        <v>1</v>
      </c>
      <c r="CW130" s="139">
        <v>1</v>
      </c>
      <c r="CX130" s="139">
        <v>0</v>
      </c>
      <c r="CY130" s="139">
        <v>1</v>
      </c>
      <c r="CZ130" s="139">
        <v>1</v>
      </c>
      <c r="DA130" s="139">
        <v>-1</v>
      </c>
      <c r="DB130" s="139">
        <v>0</v>
      </c>
      <c r="DC130" s="139">
        <v>0</v>
      </c>
      <c r="DD130" s="139">
        <v>1</v>
      </c>
      <c r="DE130" s="139">
        <v>0</v>
      </c>
      <c r="DF130" s="139">
        <v>0</v>
      </c>
      <c r="DG130" s="139">
        <v>0</v>
      </c>
      <c r="DH130" s="139">
        <v>1</v>
      </c>
      <c r="DI130" s="139">
        <v>0</v>
      </c>
      <c r="DJ130" s="139">
        <v>1</v>
      </c>
      <c r="DK130" s="139">
        <v>-1</v>
      </c>
      <c r="DL130" s="139">
        <v>0</v>
      </c>
      <c r="DM130" s="139">
        <v>1</v>
      </c>
      <c r="DN130" s="139">
        <v>1</v>
      </c>
      <c r="DO130" s="139">
        <v>1</v>
      </c>
      <c r="DP130" s="139">
        <v>1</v>
      </c>
      <c r="DQ130" s="139">
        <v>0</v>
      </c>
      <c r="DR130" s="139">
        <v>1</v>
      </c>
      <c r="DS130" s="139">
        <v>-1</v>
      </c>
      <c r="DT130" s="139">
        <v>1</v>
      </c>
      <c r="DU130" s="139">
        <v>1</v>
      </c>
      <c r="DV130" s="139">
        <v>-1</v>
      </c>
      <c r="DW130" s="140">
        <v>0</v>
      </c>
      <c r="DX130" s="139">
        <v>0</v>
      </c>
      <c r="DY130" s="139">
        <v>0</v>
      </c>
      <c r="DZ130" s="139">
        <v>0</v>
      </c>
      <c r="EA130" s="139">
        <v>1</v>
      </c>
      <c r="EB130" s="139">
        <v>0</v>
      </c>
      <c r="EC130" s="139">
        <v>0</v>
      </c>
      <c r="ED130" s="139">
        <v>0</v>
      </c>
      <c r="EE130" s="139">
        <v>0</v>
      </c>
      <c r="EF130" s="139">
        <v>0</v>
      </c>
      <c r="EG130" s="139">
        <v>0</v>
      </c>
      <c r="EH130" s="139">
        <v>0</v>
      </c>
      <c r="EI130" s="139">
        <v>0</v>
      </c>
      <c r="EJ130" s="139">
        <v>0</v>
      </c>
      <c r="EK130" s="139">
        <v>0</v>
      </c>
      <c r="EL130" s="139">
        <v>0</v>
      </c>
      <c r="EM130" s="140">
        <v>0</v>
      </c>
      <c r="EN130" s="139">
        <v>13</v>
      </c>
      <c r="EO130" s="139">
        <v>19</v>
      </c>
      <c r="EP130" s="139">
        <v>6</v>
      </c>
      <c r="EQ130" s="139">
        <v>7</v>
      </c>
      <c r="ER130" s="139">
        <v>1</v>
      </c>
      <c r="ES130" s="140">
        <v>46</v>
      </c>
      <c r="ET130" s="139">
        <v>59.090908050537109</v>
      </c>
      <c r="EU130" s="139">
        <v>73.076919555664062</v>
      </c>
      <c r="EV130" s="139">
        <v>75</v>
      </c>
      <c r="EW130" s="139">
        <v>50</v>
      </c>
      <c r="EX130" s="139">
        <v>12.5</v>
      </c>
      <c r="EY130" s="140">
        <v>58.974357604980469</v>
      </c>
    </row>
    <row r="131" spans="1:155" x14ac:dyDescent="0.2">
      <c r="A131" s="137" t="s">
        <v>58</v>
      </c>
      <c r="B131" s="138" t="s">
        <v>188</v>
      </c>
      <c r="C131" s="139">
        <v>0</v>
      </c>
      <c r="D131" s="139">
        <v>0</v>
      </c>
      <c r="E131" s="139">
        <v>0</v>
      </c>
      <c r="F131" s="139">
        <v>1</v>
      </c>
      <c r="G131" s="139">
        <v>1</v>
      </c>
      <c r="H131" s="139">
        <v>0</v>
      </c>
      <c r="I131" s="139">
        <v>1</v>
      </c>
      <c r="J131" s="139">
        <v>0</v>
      </c>
      <c r="K131" s="139">
        <v>1</v>
      </c>
      <c r="L131" s="139">
        <v>0</v>
      </c>
      <c r="M131" s="139">
        <v>1</v>
      </c>
      <c r="N131" s="139">
        <v>1</v>
      </c>
      <c r="O131" s="139">
        <v>1</v>
      </c>
      <c r="P131" s="139">
        <v>0</v>
      </c>
      <c r="Q131" s="139">
        <v>1</v>
      </c>
      <c r="R131" s="139">
        <v>0</v>
      </c>
      <c r="S131" s="139">
        <v>1</v>
      </c>
      <c r="T131" s="139">
        <v>1</v>
      </c>
      <c r="U131" s="139">
        <v>1</v>
      </c>
      <c r="V131" s="139">
        <v>0</v>
      </c>
      <c r="W131" s="139">
        <v>0</v>
      </c>
      <c r="X131" s="139">
        <v>1</v>
      </c>
      <c r="Y131" s="139">
        <v>0</v>
      </c>
      <c r="Z131" s="139">
        <v>1</v>
      </c>
      <c r="AA131" s="139">
        <v>0</v>
      </c>
      <c r="AB131" s="139">
        <v>1</v>
      </c>
      <c r="AC131" s="139">
        <v>1</v>
      </c>
      <c r="AD131" s="139">
        <v>1</v>
      </c>
      <c r="AE131" s="139">
        <v>0</v>
      </c>
      <c r="AF131" s="139">
        <v>0</v>
      </c>
      <c r="AG131" s="139">
        <v>0</v>
      </c>
      <c r="AH131" s="139">
        <v>0</v>
      </c>
      <c r="AI131" s="139">
        <v>1</v>
      </c>
      <c r="AJ131" s="139">
        <v>1</v>
      </c>
      <c r="AK131" s="139">
        <v>0</v>
      </c>
      <c r="AL131" s="139">
        <v>0</v>
      </c>
      <c r="AM131" s="139">
        <v>0</v>
      </c>
      <c r="AN131" s="139">
        <v>0</v>
      </c>
      <c r="AO131" s="139">
        <v>0</v>
      </c>
      <c r="AP131" s="139">
        <v>1</v>
      </c>
      <c r="AQ131" s="140">
        <v>0</v>
      </c>
      <c r="AR131" s="139">
        <v>0</v>
      </c>
      <c r="AS131" s="139">
        <v>1</v>
      </c>
      <c r="AT131" s="139">
        <v>0</v>
      </c>
      <c r="AU131" s="139">
        <v>1</v>
      </c>
      <c r="AV131" s="139">
        <v>1</v>
      </c>
      <c r="AW131" s="139">
        <v>1</v>
      </c>
      <c r="AX131" s="139">
        <v>1</v>
      </c>
      <c r="AY131" s="139">
        <v>1</v>
      </c>
      <c r="AZ131" s="139">
        <v>0</v>
      </c>
      <c r="BA131" s="139">
        <v>1</v>
      </c>
      <c r="BB131" s="139">
        <v>0</v>
      </c>
      <c r="BC131" s="139">
        <v>1</v>
      </c>
      <c r="BD131" s="139">
        <v>1</v>
      </c>
      <c r="BE131" s="139">
        <v>1</v>
      </c>
      <c r="BF131" s="139">
        <v>1</v>
      </c>
      <c r="BG131" s="139">
        <v>0</v>
      </c>
      <c r="BH131" s="139">
        <v>0</v>
      </c>
      <c r="BI131" s="139">
        <v>1</v>
      </c>
      <c r="BJ131" s="139">
        <v>1</v>
      </c>
      <c r="BK131" s="139">
        <v>1</v>
      </c>
      <c r="BL131" s="139">
        <v>0</v>
      </c>
      <c r="BM131" s="139">
        <v>0</v>
      </c>
      <c r="BN131" s="139">
        <v>0</v>
      </c>
      <c r="BO131" s="139">
        <v>0</v>
      </c>
      <c r="BP131" s="139">
        <v>1</v>
      </c>
      <c r="BQ131" s="139">
        <v>1</v>
      </c>
      <c r="BR131" s="139">
        <v>1</v>
      </c>
      <c r="BS131" s="139">
        <v>1</v>
      </c>
      <c r="BT131" s="139">
        <v>1</v>
      </c>
      <c r="BU131" s="139">
        <v>1</v>
      </c>
      <c r="BV131" s="139">
        <v>0</v>
      </c>
      <c r="BW131" s="139">
        <v>1</v>
      </c>
      <c r="BX131" s="139">
        <v>1</v>
      </c>
      <c r="BY131" s="139">
        <v>1</v>
      </c>
      <c r="BZ131" s="139">
        <v>1</v>
      </c>
      <c r="CA131" s="139">
        <v>0</v>
      </c>
      <c r="CB131" s="139">
        <v>1</v>
      </c>
      <c r="CC131" s="139">
        <v>1</v>
      </c>
      <c r="CD131" s="139">
        <v>1</v>
      </c>
      <c r="CE131" s="140">
        <v>0</v>
      </c>
      <c r="CF131" s="139">
        <v>1</v>
      </c>
      <c r="CG131" s="139">
        <v>0</v>
      </c>
      <c r="CH131" s="139">
        <v>1</v>
      </c>
      <c r="CI131" s="139">
        <v>1</v>
      </c>
      <c r="CJ131" s="139">
        <v>1</v>
      </c>
      <c r="CK131" s="139">
        <v>0</v>
      </c>
      <c r="CL131" s="139">
        <v>0</v>
      </c>
      <c r="CM131" s="139">
        <v>1</v>
      </c>
      <c r="CN131" s="139">
        <v>1</v>
      </c>
      <c r="CO131" s="139">
        <v>1</v>
      </c>
      <c r="CP131" s="139">
        <v>1</v>
      </c>
      <c r="CQ131" s="139">
        <v>1</v>
      </c>
      <c r="CR131" s="140">
        <v>1</v>
      </c>
      <c r="CS131" s="139">
        <v>1</v>
      </c>
      <c r="CT131" s="139">
        <v>1</v>
      </c>
      <c r="CU131" s="139">
        <v>1</v>
      </c>
      <c r="CV131" s="139">
        <v>0</v>
      </c>
      <c r="CW131" s="139">
        <v>1</v>
      </c>
      <c r="CX131" s="139">
        <v>0</v>
      </c>
      <c r="CY131" s="139">
        <v>1</v>
      </c>
      <c r="CZ131" s="139">
        <v>1</v>
      </c>
      <c r="DA131" s="139">
        <v>0</v>
      </c>
      <c r="DB131" s="139">
        <v>1</v>
      </c>
      <c r="DC131" s="139">
        <v>0</v>
      </c>
      <c r="DD131" s="139">
        <v>1</v>
      </c>
      <c r="DE131" s="139">
        <v>0</v>
      </c>
      <c r="DF131" s="139">
        <v>0</v>
      </c>
      <c r="DG131" s="139">
        <v>0</v>
      </c>
      <c r="DH131" s="139">
        <v>0</v>
      </c>
      <c r="DI131" s="139">
        <v>0</v>
      </c>
      <c r="DJ131" s="139">
        <v>1</v>
      </c>
      <c r="DK131" s="139">
        <v>0</v>
      </c>
      <c r="DL131" s="139">
        <v>1</v>
      </c>
      <c r="DM131" s="139">
        <v>0</v>
      </c>
      <c r="DN131" s="139">
        <v>0</v>
      </c>
      <c r="DO131" s="139">
        <v>1</v>
      </c>
      <c r="DP131" s="139">
        <v>1</v>
      </c>
      <c r="DQ131" s="139">
        <v>0</v>
      </c>
      <c r="DR131" s="139">
        <v>1</v>
      </c>
      <c r="DS131" s="139">
        <v>0</v>
      </c>
      <c r="DT131" s="139">
        <v>1</v>
      </c>
      <c r="DU131" s="139">
        <v>0</v>
      </c>
      <c r="DV131" s="139">
        <v>0</v>
      </c>
      <c r="DW131" s="140">
        <v>-1</v>
      </c>
      <c r="DX131" s="139">
        <v>0</v>
      </c>
      <c r="DY131" s="139">
        <v>1</v>
      </c>
      <c r="DZ131" s="139">
        <v>0</v>
      </c>
      <c r="EA131" s="139">
        <v>0</v>
      </c>
      <c r="EB131" s="139">
        <v>0</v>
      </c>
      <c r="EC131" s="139">
        <v>1</v>
      </c>
      <c r="ED131" s="139">
        <v>1</v>
      </c>
      <c r="EE131" s="139">
        <v>0</v>
      </c>
      <c r="EF131" s="139">
        <v>0</v>
      </c>
      <c r="EG131" s="139">
        <v>0</v>
      </c>
      <c r="EH131" s="139">
        <v>0</v>
      </c>
      <c r="EI131" s="139">
        <v>0</v>
      </c>
      <c r="EJ131" s="139">
        <v>0</v>
      </c>
      <c r="EK131" s="139">
        <v>0</v>
      </c>
      <c r="EL131" s="139">
        <v>0</v>
      </c>
      <c r="EM131" s="140">
        <v>0</v>
      </c>
      <c r="EN131" s="139">
        <v>11</v>
      </c>
      <c r="EO131" s="139">
        <v>17</v>
      </c>
      <c r="EP131" s="139">
        <v>6</v>
      </c>
      <c r="EQ131" s="139">
        <v>7</v>
      </c>
      <c r="ER131" s="139">
        <v>2</v>
      </c>
      <c r="ES131" s="140">
        <v>43</v>
      </c>
      <c r="ET131" s="139">
        <v>50</v>
      </c>
      <c r="EU131" s="139">
        <v>65.384613037109375</v>
      </c>
      <c r="EV131" s="139">
        <v>75</v>
      </c>
      <c r="EW131" s="139">
        <v>50</v>
      </c>
      <c r="EX131" s="139">
        <v>25</v>
      </c>
      <c r="EY131" s="140">
        <v>55.128204345703125</v>
      </c>
    </row>
    <row r="132" spans="1:155" x14ac:dyDescent="0.2">
      <c r="A132" s="137" t="s">
        <v>58</v>
      </c>
      <c r="B132" s="138" t="s">
        <v>189</v>
      </c>
      <c r="C132" s="139">
        <v>1</v>
      </c>
      <c r="D132" s="139">
        <v>1</v>
      </c>
      <c r="E132" s="139">
        <v>1</v>
      </c>
      <c r="F132" s="139">
        <v>1</v>
      </c>
      <c r="G132" s="139">
        <v>1</v>
      </c>
      <c r="H132" s="139">
        <v>0</v>
      </c>
      <c r="I132" s="139">
        <v>0</v>
      </c>
      <c r="J132" s="139">
        <v>1</v>
      </c>
      <c r="K132" s="139">
        <v>1</v>
      </c>
      <c r="L132" s="139">
        <v>0</v>
      </c>
      <c r="M132" s="139">
        <v>1</v>
      </c>
      <c r="N132" s="139">
        <v>1</v>
      </c>
      <c r="O132" s="139">
        <v>1</v>
      </c>
      <c r="P132" s="139">
        <v>0</v>
      </c>
      <c r="Q132" s="139">
        <v>1</v>
      </c>
      <c r="R132" s="139">
        <v>0</v>
      </c>
      <c r="S132" s="139">
        <v>1</v>
      </c>
      <c r="T132" s="139">
        <v>1</v>
      </c>
      <c r="U132" s="139">
        <v>1</v>
      </c>
      <c r="V132" s="139">
        <v>0</v>
      </c>
      <c r="W132" s="139">
        <v>0</v>
      </c>
      <c r="X132" s="139">
        <v>0</v>
      </c>
      <c r="Y132" s="139">
        <v>1</v>
      </c>
      <c r="Z132" s="139">
        <v>1</v>
      </c>
      <c r="AA132" s="139">
        <v>1</v>
      </c>
      <c r="AB132" s="139">
        <v>1</v>
      </c>
      <c r="AC132" s="139">
        <v>1</v>
      </c>
      <c r="AD132" s="139">
        <v>0</v>
      </c>
      <c r="AE132" s="139">
        <v>1</v>
      </c>
      <c r="AF132" s="139">
        <v>0</v>
      </c>
      <c r="AG132" s="139">
        <v>0</v>
      </c>
      <c r="AH132" s="139">
        <v>1</v>
      </c>
      <c r="AI132" s="139">
        <v>0</v>
      </c>
      <c r="AJ132" s="139">
        <v>1</v>
      </c>
      <c r="AK132" s="139">
        <v>0</v>
      </c>
      <c r="AL132" s="139">
        <v>1</v>
      </c>
      <c r="AM132" s="139">
        <v>1</v>
      </c>
      <c r="AN132" s="139">
        <v>1</v>
      </c>
      <c r="AO132" s="139">
        <v>1</v>
      </c>
      <c r="AP132" s="139">
        <v>1</v>
      </c>
      <c r="AQ132" s="140">
        <v>1</v>
      </c>
      <c r="AR132" s="139">
        <v>0</v>
      </c>
      <c r="AS132" s="139">
        <v>1</v>
      </c>
      <c r="AT132" s="139">
        <v>1</v>
      </c>
      <c r="AU132" s="139">
        <v>1</v>
      </c>
      <c r="AV132" s="139">
        <v>1</v>
      </c>
      <c r="AW132" s="139">
        <v>1</v>
      </c>
      <c r="AX132" s="139">
        <v>1</v>
      </c>
      <c r="AY132" s="139">
        <v>1</v>
      </c>
      <c r="AZ132" s="139">
        <v>0</v>
      </c>
      <c r="BA132" s="139">
        <v>0</v>
      </c>
      <c r="BB132" s="139">
        <v>1</v>
      </c>
      <c r="BC132" s="139">
        <v>1</v>
      </c>
      <c r="BD132" s="139">
        <v>1</v>
      </c>
      <c r="BE132" s="139">
        <v>1</v>
      </c>
      <c r="BF132" s="139">
        <v>1</v>
      </c>
      <c r="BG132" s="139">
        <v>0</v>
      </c>
      <c r="BH132" s="139">
        <v>0</v>
      </c>
      <c r="BI132" s="139">
        <v>1</v>
      </c>
      <c r="BJ132" s="139">
        <v>1</v>
      </c>
      <c r="BK132" s="139">
        <v>1</v>
      </c>
      <c r="BL132" s="139">
        <v>1</v>
      </c>
      <c r="BM132" s="139">
        <v>1</v>
      </c>
      <c r="BN132" s="139">
        <v>0</v>
      </c>
      <c r="BO132" s="139">
        <v>0</v>
      </c>
      <c r="BP132" s="139">
        <v>1</v>
      </c>
      <c r="BQ132" s="139">
        <v>1</v>
      </c>
      <c r="BR132" s="139">
        <v>1</v>
      </c>
      <c r="BS132" s="139">
        <v>1</v>
      </c>
      <c r="BT132" s="139">
        <v>1</v>
      </c>
      <c r="BU132" s="139">
        <v>0</v>
      </c>
      <c r="BV132" s="139">
        <v>0</v>
      </c>
      <c r="BW132" s="139">
        <v>1</v>
      </c>
      <c r="BX132" s="139">
        <v>1</v>
      </c>
      <c r="BY132" s="139">
        <v>1</v>
      </c>
      <c r="BZ132" s="139">
        <v>1</v>
      </c>
      <c r="CA132" s="139">
        <v>0</v>
      </c>
      <c r="CB132" s="139">
        <v>1</v>
      </c>
      <c r="CC132" s="139">
        <v>1</v>
      </c>
      <c r="CD132" s="139">
        <v>1</v>
      </c>
      <c r="CE132" s="140">
        <v>0</v>
      </c>
      <c r="CF132" s="139">
        <v>1</v>
      </c>
      <c r="CG132" s="139">
        <v>0</v>
      </c>
      <c r="CH132" s="139">
        <v>0</v>
      </c>
      <c r="CI132" s="139">
        <v>1</v>
      </c>
      <c r="CJ132" s="139">
        <v>1</v>
      </c>
      <c r="CK132" s="139">
        <v>0</v>
      </c>
      <c r="CL132" s="139">
        <v>0</v>
      </c>
      <c r="CM132" s="139">
        <v>1</v>
      </c>
      <c r="CN132" s="139">
        <v>1</v>
      </c>
      <c r="CO132" s="139">
        <v>1</v>
      </c>
      <c r="CP132" s="139">
        <v>1</v>
      </c>
      <c r="CQ132" s="139">
        <v>1</v>
      </c>
      <c r="CR132" s="140">
        <v>1</v>
      </c>
      <c r="CS132" s="139">
        <v>1</v>
      </c>
      <c r="CT132" s="139">
        <v>1</v>
      </c>
      <c r="CU132" s="139">
        <v>1</v>
      </c>
      <c r="CV132" s="139">
        <v>0</v>
      </c>
      <c r="CW132" s="139">
        <v>1</v>
      </c>
      <c r="CX132" s="139">
        <v>0</v>
      </c>
      <c r="CY132" s="139">
        <v>1</v>
      </c>
      <c r="CZ132" s="139">
        <v>1</v>
      </c>
      <c r="DA132" s="139">
        <v>0</v>
      </c>
      <c r="DB132" s="139">
        <v>0</v>
      </c>
      <c r="DC132" s="139">
        <v>0</v>
      </c>
      <c r="DD132" s="139">
        <v>0</v>
      </c>
      <c r="DE132" s="139">
        <v>1</v>
      </c>
      <c r="DF132" s="139">
        <v>0</v>
      </c>
      <c r="DG132" s="139">
        <v>0</v>
      </c>
      <c r="DH132" s="139">
        <v>1</v>
      </c>
      <c r="DI132" s="139">
        <v>1</v>
      </c>
      <c r="DJ132" s="139">
        <v>1</v>
      </c>
      <c r="DK132" s="139">
        <v>-1</v>
      </c>
      <c r="DL132" s="139">
        <v>1</v>
      </c>
      <c r="DM132" s="139">
        <v>1</v>
      </c>
      <c r="DN132" s="139">
        <v>0</v>
      </c>
      <c r="DO132" s="139">
        <v>1</v>
      </c>
      <c r="DP132" s="139">
        <v>1</v>
      </c>
      <c r="DQ132" s="139">
        <v>0</v>
      </c>
      <c r="DR132" s="139">
        <v>1</v>
      </c>
      <c r="DS132" s="139">
        <v>0</v>
      </c>
      <c r="DT132" s="139">
        <v>1</v>
      </c>
      <c r="DU132" s="139">
        <v>0</v>
      </c>
      <c r="DV132" s="139">
        <v>0</v>
      </c>
      <c r="DW132" s="140">
        <v>0</v>
      </c>
      <c r="DX132" s="139">
        <v>0</v>
      </c>
      <c r="DY132" s="139">
        <v>1</v>
      </c>
      <c r="DZ132" s="139">
        <v>0</v>
      </c>
      <c r="EA132" s="139">
        <v>0</v>
      </c>
      <c r="EB132" s="139">
        <v>0</v>
      </c>
      <c r="EC132" s="139">
        <v>1</v>
      </c>
      <c r="ED132" s="139">
        <v>1</v>
      </c>
      <c r="EE132" s="139">
        <v>0</v>
      </c>
      <c r="EF132" s="139">
        <v>0</v>
      </c>
      <c r="EG132" s="139">
        <v>0</v>
      </c>
      <c r="EH132" s="139">
        <v>0</v>
      </c>
      <c r="EI132" s="139">
        <v>0</v>
      </c>
      <c r="EJ132" s="139">
        <v>0</v>
      </c>
      <c r="EK132" s="139">
        <v>0</v>
      </c>
      <c r="EL132" s="139">
        <v>0</v>
      </c>
      <c r="EM132" s="140">
        <v>0</v>
      </c>
      <c r="EN132" s="139">
        <v>16</v>
      </c>
      <c r="EO132" s="139">
        <v>19</v>
      </c>
      <c r="EP132" s="139">
        <v>6</v>
      </c>
      <c r="EQ132" s="139">
        <v>9</v>
      </c>
      <c r="ER132" s="139">
        <v>2</v>
      </c>
      <c r="ES132" s="140">
        <v>52</v>
      </c>
      <c r="ET132" s="139">
        <v>72.727272033691406</v>
      </c>
      <c r="EU132" s="139">
        <v>73.076919555664062</v>
      </c>
      <c r="EV132" s="139">
        <v>75</v>
      </c>
      <c r="EW132" s="139">
        <v>64.285713195800781</v>
      </c>
      <c r="EX132" s="139">
        <v>25</v>
      </c>
      <c r="EY132" s="140">
        <v>66.666664123535156</v>
      </c>
    </row>
    <row r="133" spans="1:155" x14ac:dyDescent="0.2">
      <c r="A133" s="137" t="s">
        <v>71</v>
      </c>
      <c r="B133" s="138" t="s">
        <v>190</v>
      </c>
      <c r="C133" s="139">
        <v>1</v>
      </c>
      <c r="D133" s="139">
        <v>0</v>
      </c>
      <c r="E133" s="139">
        <v>0</v>
      </c>
      <c r="F133" s="139">
        <v>1</v>
      </c>
      <c r="G133" s="139">
        <v>1</v>
      </c>
      <c r="H133" s="139">
        <v>0</v>
      </c>
      <c r="I133" s="139">
        <v>0</v>
      </c>
      <c r="J133" s="139">
        <v>0</v>
      </c>
      <c r="K133" s="139">
        <v>1</v>
      </c>
      <c r="L133" s="139">
        <v>0</v>
      </c>
      <c r="M133" s="139">
        <v>1</v>
      </c>
      <c r="N133" s="139">
        <v>1</v>
      </c>
      <c r="O133" s="139">
        <v>0</v>
      </c>
      <c r="P133" s="139">
        <v>0</v>
      </c>
      <c r="Q133" s="139">
        <v>1</v>
      </c>
      <c r="R133" s="139">
        <v>0</v>
      </c>
      <c r="S133" s="139">
        <v>1</v>
      </c>
      <c r="T133" s="139">
        <v>1</v>
      </c>
      <c r="U133" s="139">
        <v>1</v>
      </c>
      <c r="V133" s="139">
        <v>0</v>
      </c>
      <c r="W133" s="139">
        <v>0</v>
      </c>
      <c r="X133" s="139">
        <v>1</v>
      </c>
      <c r="Y133" s="139">
        <v>0</v>
      </c>
      <c r="Z133" s="139">
        <v>1</v>
      </c>
      <c r="AA133" s="139">
        <v>1</v>
      </c>
      <c r="AB133" s="139">
        <v>0</v>
      </c>
      <c r="AC133" s="139">
        <v>0</v>
      </c>
      <c r="AD133" s="139">
        <v>0</v>
      </c>
      <c r="AE133" s="139">
        <v>0</v>
      </c>
      <c r="AF133" s="139">
        <v>-1</v>
      </c>
      <c r="AG133" s="139">
        <v>-1</v>
      </c>
      <c r="AH133" s="139">
        <v>1</v>
      </c>
      <c r="AI133" s="139">
        <v>1</v>
      </c>
      <c r="AJ133" s="139">
        <v>1</v>
      </c>
      <c r="AK133" s="139">
        <v>1</v>
      </c>
      <c r="AL133" s="139">
        <v>1</v>
      </c>
      <c r="AM133" s="139">
        <v>0</v>
      </c>
      <c r="AN133" s="139">
        <v>0</v>
      </c>
      <c r="AO133" s="139">
        <v>0</v>
      </c>
      <c r="AP133" s="139">
        <v>1</v>
      </c>
      <c r="AQ133" s="140">
        <v>0</v>
      </c>
      <c r="AR133" s="139">
        <v>0</v>
      </c>
      <c r="AS133" s="139">
        <v>0</v>
      </c>
      <c r="AT133" s="139">
        <v>1</v>
      </c>
      <c r="AU133" s="139">
        <v>1</v>
      </c>
      <c r="AV133" s="139">
        <v>1</v>
      </c>
      <c r="AW133" s="139">
        <v>1</v>
      </c>
      <c r="AX133" s="139">
        <v>0</v>
      </c>
      <c r="AY133" s="139">
        <v>1</v>
      </c>
      <c r="AZ133" s="139">
        <v>1</v>
      </c>
      <c r="BA133" s="139">
        <v>0</v>
      </c>
      <c r="BB133" s="139">
        <v>0</v>
      </c>
      <c r="BC133" s="139">
        <v>1</v>
      </c>
      <c r="BD133" s="139">
        <v>1</v>
      </c>
      <c r="BE133" s="139">
        <v>1</v>
      </c>
      <c r="BF133" s="139">
        <v>0</v>
      </c>
      <c r="BG133" s="139">
        <v>0</v>
      </c>
      <c r="BH133" s="139">
        <v>0</v>
      </c>
      <c r="BI133" s="139">
        <v>0</v>
      </c>
      <c r="BJ133" s="139">
        <v>1</v>
      </c>
      <c r="BK133" s="139">
        <v>0</v>
      </c>
      <c r="BL133" s="139">
        <v>0</v>
      </c>
      <c r="BM133" s="139">
        <v>0</v>
      </c>
      <c r="BN133" s="139">
        <v>1</v>
      </c>
      <c r="BO133" s="139">
        <v>-1</v>
      </c>
      <c r="BP133" s="139">
        <v>1</v>
      </c>
      <c r="BQ133" s="139">
        <v>0</v>
      </c>
      <c r="BR133" s="139">
        <v>0</v>
      </c>
      <c r="BS133" s="139">
        <v>1</v>
      </c>
      <c r="BT133" s="139">
        <v>1</v>
      </c>
      <c r="BU133" s="139">
        <v>0</v>
      </c>
      <c r="BV133" s="139">
        <v>0</v>
      </c>
      <c r="BW133" s="139">
        <v>1</v>
      </c>
      <c r="BX133" s="139">
        <v>0</v>
      </c>
      <c r="BY133" s="139">
        <v>0</v>
      </c>
      <c r="BZ133" s="139">
        <v>1</v>
      </c>
      <c r="CA133" s="139">
        <v>-1</v>
      </c>
      <c r="CB133" s="139">
        <v>1</v>
      </c>
      <c r="CC133" s="139">
        <v>1</v>
      </c>
      <c r="CD133" s="139">
        <v>0</v>
      </c>
      <c r="CE133" s="140">
        <v>0</v>
      </c>
      <c r="CF133" s="139">
        <v>1</v>
      </c>
      <c r="CG133" s="139">
        <v>0</v>
      </c>
      <c r="CH133" s="139">
        <v>0</v>
      </c>
      <c r="CI133" s="139">
        <v>1</v>
      </c>
      <c r="CJ133" s="139">
        <v>1</v>
      </c>
      <c r="CK133" s="139">
        <v>0</v>
      </c>
      <c r="CL133" s="139">
        <v>0</v>
      </c>
      <c r="CM133" s="139">
        <v>0</v>
      </c>
      <c r="CN133" s="139">
        <v>1</v>
      </c>
      <c r="CO133" s="139">
        <v>1</v>
      </c>
      <c r="CP133" s="139">
        <v>1</v>
      </c>
      <c r="CQ133" s="139">
        <v>1</v>
      </c>
      <c r="CR133" s="140">
        <v>1</v>
      </c>
      <c r="CS133" s="139">
        <v>1</v>
      </c>
      <c r="CT133" s="139">
        <v>0</v>
      </c>
      <c r="CU133" s="139">
        <v>1</v>
      </c>
      <c r="CV133" s="139">
        <v>1</v>
      </c>
      <c r="CW133" s="139">
        <v>1</v>
      </c>
      <c r="CX133" s="139">
        <v>0</v>
      </c>
      <c r="CY133" s="139">
        <v>0</v>
      </c>
      <c r="CZ133" s="139">
        <v>1</v>
      </c>
      <c r="DA133" s="139">
        <v>-1</v>
      </c>
      <c r="DB133" s="139">
        <v>0</v>
      </c>
      <c r="DC133" s="139">
        <v>0</v>
      </c>
      <c r="DD133" s="139">
        <v>1</v>
      </c>
      <c r="DE133" s="139">
        <v>1</v>
      </c>
      <c r="DF133" s="139">
        <v>1</v>
      </c>
      <c r="DG133" s="139">
        <v>-1</v>
      </c>
      <c r="DH133" s="139">
        <v>1</v>
      </c>
      <c r="DI133" s="139">
        <v>0</v>
      </c>
      <c r="DJ133" s="139">
        <v>1</v>
      </c>
      <c r="DK133" s="139">
        <v>0</v>
      </c>
      <c r="DL133" s="139">
        <v>1</v>
      </c>
      <c r="DM133" s="139">
        <v>0</v>
      </c>
      <c r="DN133" s="139">
        <v>0</v>
      </c>
      <c r="DO133" s="139">
        <v>0</v>
      </c>
      <c r="DP133" s="139">
        <v>0</v>
      </c>
      <c r="DQ133" s="139">
        <v>-1</v>
      </c>
      <c r="DR133" s="139">
        <v>1</v>
      </c>
      <c r="DS133" s="139">
        <v>0</v>
      </c>
      <c r="DT133" s="139">
        <v>0</v>
      </c>
      <c r="DU133" s="139">
        <v>1</v>
      </c>
      <c r="DV133" s="139">
        <v>0</v>
      </c>
      <c r="DW133" s="140">
        <v>0</v>
      </c>
      <c r="DX133" s="139">
        <v>0</v>
      </c>
      <c r="DY133" s="139">
        <v>0</v>
      </c>
      <c r="DZ133" s="139">
        <v>0</v>
      </c>
      <c r="EA133" s="139">
        <v>0</v>
      </c>
      <c r="EB133" s="139">
        <v>0</v>
      </c>
      <c r="EC133" s="139">
        <v>0</v>
      </c>
      <c r="ED133" s="139">
        <v>0</v>
      </c>
      <c r="EE133" s="139">
        <v>0</v>
      </c>
      <c r="EF133" s="139">
        <v>0</v>
      </c>
      <c r="EG133" s="139">
        <v>0</v>
      </c>
      <c r="EH133" s="139">
        <v>0</v>
      </c>
      <c r="EI133" s="139">
        <v>0</v>
      </c>
      <c r="EJ133" s="139">
        <v>0</v>
      </c>
      <c r="EK133" s="139">
        <v>0</v>
      </c>
      <c r="EL133" s="139">
        <v>0</v>
      </c>
      <c r="EM133" s="140">
        <v>0</v>
      </c>
      <c r="EN133" s="139">
        <v>13</v>
      </c>
      <c r="EO133" s="139">
        <v>11</v>
      </c>
      <c r="EP133" s="139">
        <v>5</v>
      </c>
      <c r="EQ133" s="139">
        <v>9</v>
      </c>
      <c r="ER133" s="139">
        <v>0</v>
      </c>
      <c r="ES133" s="140">
        <v>38</v>
      </c>
      <c r="ET133" s="139">
        <v>59.090908050537109</v>
      </c>
      <c r="EU133" s="139">
        <v>42.307693481445312</v>
      </c>
      <c r="EV133" s="139">
        <v>62.5</v>
      </c>
      <c r="EW133" s="139">
        <v>64.285713195800781</v>
      </c>
      <c r="EX133" s="139">
        <v>0</v>
      </c>
      <c r="EY133" s="140">
        <v>48.717948913574219</v>
      </c>
    </row>
    <row r="134" spans="1:155" x14ac:dyDescent="0.2">
      <c r="A134" s="137" t="s">
        <v>60</v>
      </c>
      <c r="B134" s="138" t="s">
        <v>191</v>
      </c>
      <c r="C134" s="139">
        <v>1</v>
      </c>
      <c r="D134" s="139">
        <v>0</v>
      </c>
      <c r="E134" s="139">
        <v>0</v>
      </c>
      <c r="F134" s="139">
        <v>1</v>
      </c>
      <c r="G134" s="139">
        <v>1</v>
      </c>
      <c r="H134" s="139">
        <v>0</v>
      </c>
      <c r="I134" s="139">
        <v>0</v>
      </c>
      <c r="J134" s="139">
        <v>0</v>
      </c>
      <c r="K134" s="139">
        <v>1</v>
      </c>
      <c r="L134" s="139">
        <v>1</v>
      </c>
      <c r="M134" s="139">
        <v>1</v>
      </c>
      <c r="N134" s="139">
        <v>0</v>
      </c>
      <c r="O134" s="139">
        <v>1</v>
      </c>
      <c r="P134" s="139">
        <v>0</v>
      </c>
      <c r="Q134" s="139">
        <v>1</v>
      </c>
      <c r="R134" s="139">
        <v>0</v>
      </c>
      <c r="S134" s="139">
        <v>1</v>
      </c>
      <c r="T134" s="139">
        <v>1</v>
      </c>
      <c r="U134" s="139">
        <v>1</v>
      </c>
      <c r="V134" s="139">
        <v>0</v>
      </c>
      <c r="W134" s="139">
        <v>0</v>
      </c>
      <c r="X134" s="139">
        <v>0</v>
      </c>
      <c r="Y134" s="139">
        <v>1</v>
      </c>
      <c r="Z134" s="139">
        <v>0</v>
      </c>
      <c r="AA134" s="139">
        <v>0</v>
      </c>
      <c r="AB134" s="139">
        <v>0</v>
      </c>
      <c r="AC134" s="139">
        <v>0</v>
      </c>
      <c r="AD134" s="139">
        <v>0</v>
      </c>
      <c r="AE134" s="139">
        <v>0</v>
      </c>
      <c r="AF134" s="139">
        <v>0</v>
      </c>
      <c r="AG134" s="139">
        <v>0</v>
      </c>
      <c r="AH134" s="139">
        <v>0</v>
      </c>
      <c r="AI134" s="139">
        <v>0</v>
      </c>
      <c r="AJ134" s="139">
        <v>0</v>
      </c>
      <c r="AK134" s="139">
        <v>0</v>
      </c>
      <c r="AL134" s="139">
        <v>1</v>
      </c>
      <c r="AM134" s="139">
        <v>0</v>
      </c>
      <c r="AN134" s="139">
        <v>0</v>
      </c>
      <c r="AO134" s="139">
        <v>0</v>
      </c>
      <c r="AP134" s="139">
        <v>0</v>
      </c>
      <c r="AQ134" s="140">
        <v>0</v>
      </c>
      <c r="AR134" s="139">
        <v>0</v>
      </c>
      <c r="AS134" s="139">
        <v>1</v>
      </c>
      <c r="AT134" s="139">
        <v>0</v>
      </c>
      <c r="AU134" s="139">
        <v>0</v>
      </c>
      <c r="AV134" s="139">
        <v>1</v>
      </c>
      <c r="AW134" s="139">
        <v>1</v>
      </c>
      <c r="AX134" s="139">
        <v>0</v>
      </c>
      <c r="AY134" s="139">
        <v>1</v>
      </c>
      <c r="AZ134" s="139">
        <v>0</v>
      </c>
      <c r="BA134" s="139">
        <v>0</v>
      </c>
      <c r="BB134" s="139">
        <v>0</v>
      </c>
      <c r="BC134" s="139">
        <v>1</v>
      </c>
      <c r="BD134" s="139">
        <v>1</v>
      </c>
      <c r="BE134" s="139">
        <v>1</v>
      </c>
      <c r="BF134" s="139">
        <v>1</v>
      </c>
      <c r="BG134" s="139">
        <v>0</v>
      </c>
      <c r="BH134" s="139">
        <v>1</v>
      </c>
      <c r="BI134" s="139">
        <v>0</v>
      </c>
      <c r="BJ134" s="139">
        <v>1</v>
      </c>
      <c r="BK134" s="139">
        <v>0</v>
      </c>
      <c r="BL134" s="139">
        <v>0</v>
      </c>
      <c r="BM134" s="139">
        <v>0</v>
      </c>
      <c r="BN134" s="139">
        <v>0</v>
      </c>
      <c r="BO134" s="139">
        <v>0</v>
      </c>
      <c r="BP134" s="139">
        <v>0</v>
      </c>
      <c r="BQ134" s="139">
        <v>0</v>
      </c>
      <c r="BR134" s="139">
        <v>0</v>
      </c>
      <c r="BS134" s="139">
        <v>1</v>
      </c>
      <c r="BT134" s="139">
        <v>0</v>
      </c>
      <c r="BU134" s="139">
        <v>0</v>
      </c>
      <c r="BV134" s="139">
        <v>0</v>
      </c>
      <c r="BW134" s="139">
        <v>0</v>
      </c>
      <c r="BX134" s="139">
        <v>0</v>
      </c>
      <c r="BY134" s="139">
        <v>0</v>
      </c>
      <c r="BZ134" s="139">
        <v>0</v>
      </c>
      <c r="CA134" s="139">
        <v>0</v>
      </c>
      <c r="CB134" s="139">
        <v>0</v>
      </c>
      <c r="CC134" s="139">
        <v>0</v>
      </c>
      <c r="CD134" s="139">
        <v>0</v>
      </c>
      <c r="CE134" s="140">
        <v>0</v>
      </c>
      <c r="CF134" s="139">
        <v>0</v>
      </c>
      <c r="CG134" s="139">
        <v>0</v>
      </c>
      <c r="CH134" s="139">
        <v>0</v>
      </c>
      <c r="CI134" s="139">
        <v>0</v>
      </c>
      <c r="CJ134" s="139">
        <v>0</v>
      </c>
      <c r="CK134" s="139">
        <v>0</v>
      </c>
      <c r="CL134" s="139">
        <v>0</v>
      </c>
      <c r="CM134" s="139">
        <v>0</v>
      </c>
      <c r="CN134" s="139">
        <v>1</v>
      </c>
      <c r="CO134" s="139">
        <v>0</v>
      </c>
      <c r="CP134" s="139">
        <v>0</v>
      </c>
      <c r="CQ134" s="139">
        <v>1</v>
      </c>
      <c r="CR134" s="140">
        <v>1</v>
      </c>
      <c r="CS134" s="139">
        <v>0</v>
      </c>
      <c r="CT134" s="139">
        <v>0</v>
      </c>
      <c r="CU134" s="139">
        <v>1</v>
      </c>
      <c r="CV134" s="139">
        <v>0</v>
      </c>
      <c r="CW134" s="139">
        <v>0</v>
      </c>
      <c r="CX134" s="139">
        <v>0</v>
      </c>
      <c r="CY134" s="139">
        <v>1</v>
      </c>
      <c r="CZ134" s="139">
        <v>1</v>
      </c>
      <c r="DA134" s="139">
        <v>0</v>
      </c>
      <c r="DB134" s="139">
        <v>0</v>
      </c>
      <c r="DC134" s="139">
        <v>0</v>
      </c>
      <c r="DD134" s="139">
        <v>0</v>
      </c>
      <c r="DE134" s="139">
        <v>0</v>
      </c>
      <c r="DF134" s="139">
        <v>0</v>
      </c>
      <c r="DG134" s="139">
        <v>0</v>
      </c>
      <c r="DH134" s="139">
        <v>0</v>
      </c>
      <c r="DI134" s="139">
        <v>0</v>
      </c>
      <c r="DJ134" s="139">
        <v>0</v>
      </c>
      <c r="DK134" s="139">
        <v>-1</v>
      </c>
      <c r="DL134" s="139">
        <v>1</v>
      </c>
      <c r="DM134" s="139">
        <v>1</v>
      </c>
      <c r="DN134" s="139">
        <v>0</v>
      </c>
      <c r="DO134" s="139">
        <v>0</v>
      </c>
      <c r="DP134" s="139">
        <v>0</v>
      </c>
      <c r="DQ134" s="139">
        <v>0</v>
      </c>
      <c r="DR134" s="139">
        <v>1</v>
      </c>
      <c r="DS134" s="139">
        <v>-1</v>
      </c>
      <c r="DT134" s="139">
        <v>0</v>
      </c>
      <c r="DU134" s="139">
        <v>0</v>
      </c>
      <c r="DV134" s="139">
        <v>0</v>
      </c>
      <c r="DW134" s="140">
        <v>0</v>
      </c>
      <c r="DX134" s="139">
        <v>0</v>
      </c>
      <c r="DY134" s="139">
        <v>0</v>
      </c>
      <c r="DZ134" s="139">
        <v>0</v>
      </c>
      <c r="EA134" s="139">
        <v>0</v>
      </c>
      <c r="EB134" s="139">
        <v>0</v>
      </c>
      <c r="EC134" s="139">
        <v>0</v>
      </c>
      <c r="ED134" s="139">
        <v>0</v>
      </c>
      <c r="EE134" s="139">
        <v>0</v>
      </c>
      <c r="EF134" s="139">
        <v>0</v>
      </c>
      <c r="EG134" s="139">
        <v>0</v>
      </c>
      <c r="EH134" s="139">
        <v>0</v>
      </c>
      <c r="EI134" s="139">
        <v>0</v>
      </c>
      <c r="EJ134" s="139">
        <v>0</v>
      </c>
      <c r="EK134" s="139">
        <v>0</v>
      </c>
      <c r="EL134" s="139">
        <v>0</v>
      </c>
      <c r="EM134" s="140">
        <v>0</v>
      </c>
      <c r="EN134" s="139">
        <v>9</v>
      </c>
      <c r="EO134" s="139">
        <v>7</v>
      </c>
      <c r="EP134" s="139">
        <v>3</v>
      </c>
      <c r="EQ134" s="139">
        <v>3</v>
      </c>
      <c r="ER134" s="139">
        <v>0</v>
      </c>
      <c r="ES134" s="140">
        <v>22</v>
      </c>
      <c r="ET134" s="139">
        <v>40.909091949462891</v>
      </c>
      <c r="EU134" s="139">
        <v>26.923076629638672</v>
      </c>
      <c r="EV134" s="139">
        <v>37.5</v>
      </c>
      <c r="EW134" s="139">
        <v>21.428571701049805</v>
      </c>
      <c r="EX134" s="139">
        <v>0</v>
      </c>
      <c r="EY134" s="140">
        <v>28.205127716064453</v>
      </c>
    </row>
    <row r="135" spans="1:155" x14ac:dyDescent="0.2">
      <c r="A135" s="137" t="s">
        <v>58</v>
      </c>
      <c r="B135" s="138" t="s">
        <v>192</v>
      </c>
      <c r="C135" s="139">
        <v>1</v>
      </c>
      <c r="D135" s="139">
        <v>1</v>
      </c>
      <c r="E135" s="139">
        <v>0</v>
      </c>
      <c r="F135" s="139">
        <v>1</v>
      </c>
      <c r="G135" s="139">
        <v>1</v>
      </c>
      <c r="H135" s="139">
        <v>0</v>
      </c>
      <c r="I135" s="139">
        <v>0</v>
      </c>
      <c r="J135" s="139">
        <v>1</v>
      </c>
      <c r="K135" s="139">
        <v>1</v>
      </c>
      <c r="L135" s="139">
        <v>0</v>
      </c>
      <c r="M135" s="139">
        <v>1</v>
      </c>
      <c r="N135" s="139">
        <v>0</v>
      </c>
      <c r="O135" s="139">
        <v>1</v>
      </c>
      <c r="P135" s="139">
        <v>0</v>
      </c>
      <c r="Q135" s="139">
        <v>1</v>
      </c>
      <c r="R135" s="139">
        <v>0</v>
      </c>
      <c r="S135" s="139">
        <v>1</v>
      </c>
      <c r="T135" s="139">
        <v>0</v>
      </c>
      <c r="U135" s="139">
        <v>1</v>
      </c>
      <c r="V135" s="139">
        <v>-1</v>
      </c>
      <c r="W135" s="139">
        <v>0</v>
      </c>
      <c r="X135" s="139">
        <v>0</v>
      </c>
      <c r="Y135" s="139">
        <v>0</v>
      </c>
      <c r="Z135" s="139">
        <v>1</v>
      </c>
      <c r="AA135" s="139">
        <v>1</v>
      </c>
      <c r="AB135" s="139">
        <v>1</v>
      </c>
      <c r="AC135" s="139">
        <v>1</v>
      </c>
      <c r="AD135" s="139">
        <v>1</v>
      </c>
      <c r="AE135" s="139">
        <v>0</v>
      </c>
      <c r="AF135" s="139">
        <v>0</v>
      </c>
      <c r="AG135" s="139">
        <v>0</v>
      </c>
      <c r="AH135" s="139">
        <v>0</v>
      </c>
      <c r="AI135" s="139">
        <v>1</v>
      </c>
      <c r="AJ135" s="139">
        <v>1</v>
      </c>
      <c r="AK135" s="139">
        <v>1</v>
      </c>
      <c r="AL135" s="139">
        <v>1</v>
      </c>
      <c r="AM135" s="139">
        <v>1</v>
      </c>
      <c r="AN135" s="139">
        <v>1</v>
      </c>
      <c r="AO135" s="139">
        <v>0</v>
      </c>
      <c r="AP135" s="139">
        <v>1</v>
      </c>
      <c r="AQ135" s="140">
        <v>1</v>
      </c>
      <c r="AR135" s="139">
        <v>1</v>
      </c>
      <c r="AS135" s="139">
        <v>1</v>
      </c>
      <c r="AT135" s="139">
        <v>1</v>
      </c>
      <c r="AU135" s="139">
        <v>1</v>
      </c>
      <c r="AV135" s="139">
        <v>1</v>
      </c>
      <c r="AW135" s="139">
        <v>1</v>
      </c>
      <c r="AX135" s="139">
        <v>0</v>
      </c>
      <c r="AY135" s="139">
        <v>1</v>
      </c>
      <c r="AZ135" s="139">
        <v>1</v>
      </c>
      <c r="BA135" s="139">
        <v>1</v>
      </c>
      <c r="BB135" s="139">
        <v>0</v>
      </c>
      <c r="BC135" s="139">
        <v>1</v>
      </c>
      <c r="BD135" s="139">
        <v>1</v>
      </c>
      <c r="BE135" s="139">
        <v>1</v>
      </c>
      <c r="BF135" s="139">
        <v>0</v>
      </c>
      <c r="BG135" s="139">
        <v>1</v>
      </c>
      <c r="BH135" s="139">
        <v>0</v>
      </c>
      <c r="BI135" s="139">
        <v>1</v>
      </c>
      <c r="BJ135" s="139">
        <v>1</v>
      </c>
      <c r="BK135" s="139">
        <v>1</v>
      </c>
      <c r="BL135" s="139">
        <v>0</v>
      </c>
      <c r="BM135" s="139">
        <v>1</v>
      </c>
      <c r="BN135" s="139">
        <v>0</v>
      </c>
      <c r="BO135" s="139">
        <v>-1</v>
      </c>
      <c r="BP135" s="139">
        <v>1</v>
      </c>
      <c r="BQ135" s="139">
        <v>1</v>
      </c>
      <c r="BR135" s="139">
        <v>1</v>
      </c>
      <c r="BS135" s="139">
        <v>1</v>
      </c>
      <c r="BT135" s="139">
        <v>1</v>
      </c>
      <c r="BU135" s="139">
        <v>1</v>
      </c>
      <c r="BV135" s="139">
        <v>0</v>
      </c>
      <c r="BW135" s="139">
        <v>1</v>
      </c>
      <c r="BX135" s="139">
        <v>0</v>
      </c>
      <c r="BY135" s="139">
        <v>0</v>
      </c>
      <c r="BZ135" s="139">
        <v>1</v>
      </c>
      <c r="CA135" s="139">
        <v>0</v>
      </c>
      <c r="CB135" s="139">
        <v>1</v>
      </c>
      <c r="CC135" s="139">
        <v>1</v>
      </c>
      <c r="CD135" s="139">
        <v>1</v>
      </c>
      <c r="CE135" s="140">
        <v>0</v>
      </c>
      <c r="CF135" s="139">
        <v>1</v>
      </c>
      <c r="CG135" s="139">
        <v>0</v>
      </c>
      <c r="CH135" s="139">
        <v>0</v>
      </c>
      <c r="CI135" s="139">
        <v>0</v>
      </c>
      <c r="CJ135" s="139">
        <v>1</v>
      </c>
      <c r="CK135" s="139">
        <v>1</v>
      </c>
      <c r="CL135" s="139">
        <v>0</v>
      </c>
      <c r="CM135" s="139">
        <v>1</v>
      </c>
      <c r="CN135" s="139">
        <v>1</v>
      </c>
      <c r="CO135" s="139">
        <v>1</v>
      </c>
      <c r="CP135" s="139">
        <v>1</v>
      </c>
      <c r="CQ135" s="139">
        <v>1</v>
      </c>
      <c r="CR135" s="140">
        <v>1</v>
      </c>
      <c r="CS135" s="139">
        <v>1</v>
      </c>
      <c r="CT135" s="139">
        <v>0</v>
      </c>
      <c r="CU135" s="139">
        <v>1</v>
      </c>
      <c r="CV135" s="139">
        <v>1</v>
      </c>
      <c r="CW135" s="139">
        <v>0</v>
      </c>
      <c r="CX135" s="139">
        <v>0</v>
      </c>
      <c r="CY135" s="139">
        <v>0</v>
      </c>
      <c r="CZ135" s="139">
        <v>1</v>
      </c>
      <c r="DA135" s="139">
        <v>-1</v>
      </c>
      <c r="DB135" s="139">
        <v>0</v>
      </c>
      <c r="DC135" s="139">
        <v>0</v>
      </c>
      <c r="DD135" s="139">
        <v>0</v>
      </c>
      <c r="DE135" s="139">
        <v>1</v>
      </c>
      <c r="DF135" s="139">
        <v>0</v>
      </c>
      <c r="DG135" s="139">
        <v>-1</v>
      </c>
      <c r="DH135" s="139">
        <v>1</v>
      </c>
      <c r="DI135" s="139">
        <v>0</v>
      </c>
      <c r="DJ135" s="139">
        <v>0</v>
      </c>
      <c r="DK135" s="139">
        <v>-1</v>
      </c>
      <c r="DL135" s="139">
        <v>1</v>
      </c>
      <c r="DM135" s="139">
        <v>0</v>
      </c>
      <c r="DN135" s="139">
        <v>0</v>
      </c>
      <c r="DO135" s="139">
        <v>1</v>
      </c>
      <c r="DP135" s="139">
        <v>1</v>
      </c>
      <c r="DQ135" s="139">
        <v>0</v>
      </c>
      <c r="DR135" s="139">
        <v>1</v>
      </c>
      <c r="DS135" s="139">
        <v>-1</v>
      </c>
      <c r="DT135" s="139">
        <v>0</v>
      </c>
      <c r="DU135" s="139">
        <v>1</v>
      </c>
      <c r="DV135" s="139">
        <v>0</v>
      </c>
      <c r="DW135" s="140">
        <v>0</v>
      </c>
      <c r="DX135" s="139">
        <v>0</v>
      </c>
      <c r="DY135" s="139">
        <v>1</v>
      </c>
      <c r="DZ135" s="139">
        <v>0</v>
      </c>
      <c r="EA135" s="139">
        <v>0</v>
      </c>
      <c r="EB135" s="139">
        <v>0</v>
      </c>
      <c r="EC135" s="139">
        <v>1</v>
      </c>
      <c r="ED135" s="139">
        <v>1</v>
      </c>
      <c r="EE135" s="139">
        <v>0</v>
      </c>
      <c r="EF135" s="139">
        <v>0</v>
      </c>
      <c r="EG135" s="139">
        <v>0</v>
      </c>
      <c r="EH135" s="139">
        <v>0</v>
      </c>
      <c r="EI135" s="139">
        <v>0</v>
      </c>
      <c r="EJ135" s="139">
        <v>0</v>
      </c>
      <c r="EK135" s="139">
        <v>0</v>
      </c>
      <c r="EL135" s="139">
        <v>0</v>
      </c>
      <c r="EM135" s="140">
        <v>0</v>
      </c>
      <c r="EN135" s="139">
        <v>13</v>
      </c>
      <c r="EO135" s="139">
        <v>17</v>
      </c>
      <c r="EP135" s="139">
        <v>6</v>
      </c>
      <c r="EQ135" s="139">
        <v>7</v>
      </c>
      <c r="ER135" s="139">
        <v>2</v>
      </c>
      <c r="ES135" s="140">
        <v>45</v>
      </c>
      <c r="ET135" s="139">
        <v>59.090908050537109</v>
      </c>
      <c r="EU135" s="139">
        <v>65.384613037109375</v>
      </c>
      <c r="EV135" s="139">
        <v>75</v>
      </c>
      <c r="EW135" s="139">
        <v>50</v>
      </c>
      <c r="EX135" s="139">
        <v>25</v>
      </c>
      <c r="EY135" s="140">
        <v>57.692306518554688</v>
      </c>
    </row>
    <row r="136" spans="1:155" x14ac:dyDescent="0.2">
      <c r="A136" s="137" t="s">
        <v>58</v>
      </c>
      <c r="B136" s="309" t="s">
        <v>193</v>
      </c>
      <c r="C136" s="139">
        <v>0</v>
      </c>
      <c r="D136" s="139">
        <v>0</v>
      </c>
      <c r="E136" s="139">
        <v>0</v>
      </c>
      <c r="F136" s="139">
        <v>0</v>
      </c>
      <c r="G136" s="139">
        <v>0</v>
      </c>
      <c r="H136" s="139">
        <v>0</v>
      </c>
      <c r="I136" s="139">
        <v>0</v>
      </c>
      <c r="J136" s="139">
        <v>0</v>
      </c>
      <c r="K136" s="139">
        <v>1</v>
      </c>
      <c r="L136" s="139">
        <v>0</v>
      </c>
      <c r="M136" s="139">
        <v>0</v>
      </c>
      <c r="N136" s="139">
        <v>0</v>
      </c>
      <c r="O136" s="139">
        <v>0</v>
      </c>
      <c r="P136" s="139">
        <v>0</v>
      </c>
      <c r="Q136" s="139">
        <v>0</v>
      </c>
      <c r="R136" s="139">
        <v>0</v>
      </c>
      <c r="S136" s="139">
        <v>0</v>
      </c>
      <c r="T136" s="139">
        <v>0</v>
      </c>
      <c r="U136" s="139">
        <v>0</v>
      </c>
      <c r="V136" s="139">
        <v>0</v>
      </c>
      <c r="W136" s="139">
        <v>0</v>
      </c>
      <c r="X136" s="139">
        <v>0</v>
      </c>
      <c r="Y136" s="139">
        <v>0</v>
      </c>
      <c r="Z136" s="139">
        <v>0</v>
      </c>
      <c r="AA136" s="139">
        <v>0</v>
      </c>
      <c r="AB136" s="139">
        <v>0</v>
      </c>
      <c r="AC136" s="139">
        <v>0</v>
      </c>
      <c r="AD136" s="139">
        <v>0</v>
      </c>
      <c r="AE136" s="139">
        <v>0</v>
      </c>
      <c r="AF136" s="139">
        <v>-1</v>
      </c>
      <c r="AG136" s="139">
        <v>-1</v>
      </c>
      <c r="AH136" s="139">
        <v>0</v>
      </c>
      <c r="AI136" s="139">
        <v>0</v>
      </c>
      <c r="AJ136" s="139">
        <v>0</v>
      </c>
      <c r="AK136" s="139">
        <v>0</v>
      </c>
      <c r="AL136" s="139">
        <v>0</v>
      </c>
      <c r="AM136" s="139">
        <v>0</v>
      </c>
      <c r="AN136" s="139">
        <v>0</v>
      </c>
      <c r="AO136" s="139">
        <v>0</v>
      </c>
      <c r="AP136" s="139">
        <v>0</v>
      </c>
      <c r="AQ136" s="140">
        <v>0</v>
      </c>
      <c r="AR136" s="139">
        <v>1</v>
      </c>
      <c r="AS136" s="139">
        <v>1</v>
      </c>
      <c r="AT136" s="139">
        <v>0</v>
      </c>
      <c r="AU136" s="139">
        <v>1</v>
      </c>
      <c r="AV136" s="139">
        <v>1</v>
      </c>
      <c r="AW136" s="139">
        <v>1</v>
      </c>
      <c r="AX136" s="139">
        <v>1</v>
      </c>
      <c r="AY136" s="139">
        <v>1</v>
      </c>
      <c r="AZ136" s="139">
        <v>1</v>
      </c>
      <c r="BA136" s="139">
        <v>0</v>
      </c>
      <c r="BB136" s="139">
        <v>0</v>
      </c>
      <c r="BC136" s="139">
        <v>1</v>
      </c>
      <c r="BD136" s="139">
        <v>1</v>
      </c>
      <c r="BE136" s="139">
        <v>1</v>
      </c>
      <c r="BF136" s="139">
        <v>0</v>
      </c>
      <c r="BG136" s="139">
        <v>0</v>
      </c>
      <c r="BH136" s="139">
        <v>0</v>
      </c>
      <c r="BI136" s="139">
        <v>1</v>
      </c>
      <c r="BJ136" s="139">
        <v>1</v>
      </c>
      <c r="BK136" s="139">
        <v>1</v>
      </c>
      <c r="BL136" s="139">
        <v>0</v>
      </c>
      <c r="BM136" s="139">
        <v>1</v>
      </c>
      <c r="BN136" s="139">
        <v>0</v>
      </c>
      <c r="BO136" s="139">
        <v>-1</v>
      </c>
      <c r="BP136" s="139">
        <v>1</v>
      </c>
      <c r="BQ136" s="139">
        <v>0</v>
      </c>
      <c r="BR136" s="139">
        <v>0</v>
      </c>
      <c r="BS136" s="139">
        <v>0</v>
      </c>
      <c r="BT136" s="139">
        <v>0</v>
      </c>
      <c r="BU136" s="139">
        <v>0</v>
      </c>
      <c r="BV136" s="139">
        <v>0</v>
      </c>
      <c r="BW136" s="139">
        <v>0</v>
      </c>
      <c r="BX136" s="139">
        <v>1</v>
      </c>
      <c r="BY136" s="139">
        <v>0</v>
      </c>
      <c r="BZ136" s="139">
        <v>0</v>
      </c>
      <c r="CA136" s="139">
        <v>0</v>
      </c>
      <c r="CB136" s="139">
        <v>1</v>
      </c>
      <c r="CC136" s="139">
        <v>1</v>
      </c>
      <c r="CD136" s="139">
        <v>0</v>
      </c>
      <c r="CE136" s="140">
        <v>0</v>
      </c>
      <c r="CF136" s="139">
        <v>0</v>
      </c>
      <c r="CG136" s="139">
        <v>0</v>
      </c>
      <c r="CH136" s="139">
        <v>0</v>
      </c>
      <c r="CI136" s="139">
        <v>0</v>
      </c>
      <c r="CJ136" s="139">
        <v>0</v>
      </c>
      <c r="CK136" s="139">
        <v>0</v>
      </c>
      <c r="CL136" s="139">
        <v>0</v>
      </c>
      <c r="CM136" s="139">
        <v>0</v>
      </c>
      <c r="CN136" s="139">
        <v>1</v>
      </c>
      <c r="CO136" s="139">
        <v>1</v>
      </c>
      <c r="CP136" s="139">
        <v>1</v>
      </c>
      <c r="CQ136" s="139">
        <v>0</v>
      </c>
      <c r="CR136" s="140">
        <v>1</v>
      </c>
      <c r="CS136" s="139">
        <v>0</v>
      </c>
      <c r="CT136" s="139">
        <v>0</v>
      </c>
      <c r="CU136" s="139">
        <v>0</v>
      </c>
      <c r="CV136" s="139">
        <v>0</v>
      </c>
      <c r="CW136" s="139">
        <v>0</v>
      </c>
      <c r="CX136" s="139">
        <v>0</v>
      </c>
      <c r="CY136" s="139">
        <v>0</v>
      </c>
      <c r="CZ136" s="139">
        <v>1</v>
      </c>
      <c r="DA136" s="139">
        <v>-1</v>
      </c>
      <c r="DB136" s="139">
        <v>1</v>
      </c>
      <c r="DC136" s="139">
        <v>0</v>
      </c>
      <c r="DD136" s="139">
        <v>0</v>
      </c>
      <c r="DE136" s="139">
        <v>0</v>
      </c>
      <c r="DF136" s="139">
        <v>0</v>
      </c>
      <c r="DG136" s="139">
        <v>0</v>
      </c>
      <c r="DH136" s="139">
        <v>1</v>
      </c>
      <c r="DI136" s="139">
        <v>0</v>
      </c>
      <c r="DJ136" s="139">
        <v>1</v>
      </c>
      <c r="DK136" s="139">
        <v>0</v>
      </c>
      <c r="DL136" s="139">
        <v>1</v>
      </c>
      <c r="DM136" s="139">
        <v>0</v>
      </c>
      <c r="DN136" s="139">
        <v>0</v>
      </c>
      <c r="DO136" s="139">
        <v>1</v>
      </c>
      <c r="DP136" s="139">
        <v>1</v>
      </c>
      <c r="DQ136" s="139">
        <v>0</v>
      </c>
      <c r="DR136" s="139">
        <v>1</v>
      </c>
      <c r="DS136" s="139">
        <v>-1</v>
      </c>
      <c r="DT136" s="139">
        <v>1</v>
      </c>
      <c r="DU136" s="139">
        <v>1</v>
      </c>
      <c r="DV136" s="139">
        <v>0</v>
      </c>
      <c r="DW136" s="140">
        <v>-1</v>
      </c>
      <c r="DX136" s="139">
        <v>0</v>
      </c>
      <c r="DY136" s="139">
        <v>0</v>
      </c>
      <c r="DZ136" s="139">
        <v>0</v>
      </c>
      <c r="EA136" s="139">
        <v>0</v>
      </c>
      <c r="EB136" s="139">
        <v>0</v>
      </c>
      <c r="EC136" s="139">
        <v>0</v>
      </c>
      <c r="ED136" s="139">
        <v>0</v>
      </c>
      <c r="EE136" s="139">
        <v>0</v>
      </c>
      <c r="EF136" s="139">
        <v>0</v>
      </c>
      <c r="EG136" s="139">
        <v>0</v>
      </c>
      <c r="EH136" s="139">
        <v>0</v>
      </c>
      <c r="EI136" s="139">
        <v>0</v>
      </c>
      <c r="EJ136" s="139">
        <v>0</v>
      </c>
      <c r="EK136" s="139">
        <v>0</v>
      </c>
      <c r="EL136" s="139">
        <v>0</v>
      </c>
      <c r="EM136" s="140">
        <v>0</v>
      </c>
      <c r="EN136" s="139">
        <v>1</v>
      </c>
      <c r="EO136" s="139">
        <v>12</v>
      </c>
      <c r="EP136" s="139">
        <v>3</v>
      </c>
      <c r="EQ136" s="139">
        <v>3</v>
      </c>
      <c r="ER136" s="139">
        <v>0</v>
      </c>
      <c r="ES136" s="140">
        <v>19</v>
      </c>
      <c r="ET136" s="139">
        <v>4.5454545021057129</v>
      </c>
      <c r="EU136" s="139">
        <v>46.153846740722656</v>
      </c>
      <c r="EV136" s="139">
        <v>37.5</v>
      </c>
      <c r="EW136" s="139">
        <v>21.428571701049805</v>
      </c>
      <c r="EX136" s="139">
        <v>0</v>
      </c>
      <c r="EY136" s="140">
        <v>24.358974456787109</v>
      </c>
    </row>
    <row r="137" spans="1:155" x14ac:dyDescent="0.2">
      <c r="A137" s="137" t="s">
        <v>60</v>
      </c>
      <c r="B137" s="138" t="s">
        <v>194</v>
      </c>
      <c r="C137" s="139">
        <v>1</v>
      </c>
      <c r="D137" s="139">
        <v>0</v>
      </c>
      <c r="E137" s="139">
        <v>0</v>
      </c>
      <c r="F137" s="139">
        <v>1</v>
      </c>
      <c r="G137" s="139">
        <v>1</v>
      </c>
      <c r="H137" s="139">
        <v>0</v>
      </c>
      <c r="I137" s="139">
        <v>0</v>
      </c>
      <c r="J137" s="139">
        <v>0</v>
      </c>
      <c r="K137" s="139">
        <v>1</v>
      </c>
      <c r="L137" s="139">
        <v>0</v>
      </c>
      <c r="M137" s="139">
        <v>1</v>
      </c>
      <c r="N137" s="139">
        <v>1</v>
      </c>
      <c r="O137" s="139">
        <v>1</v>
      </c>
      <c r="P137" s="139">
        <v>0</v>
      </c>
      <c r="Q137" s="139">
        <v>1</v>
      </c>
      <c r="R137" s="139">
        <v>-1</v>
      </c>
      <c r="S137" s="139">
        <v>0</v>
      </c>
      <c r="T137" s="139">
        <v>1</v>
      </c>
      <c r="U137" s="139">
        <v>1</v>
      </c>
      <c r="V137" s="139">
        <v>-1</v>
      </c>
      <c r="W137" s="139">
        <v>0</v>
      </c>
      <c r="X137" s="139">
        <v>0</v>
      </c>
      <c r="Y137" s="139">
        <v>1</v>
      </c>
      <c r="Z137" s="139">
        <v>1</v>
      </c>
      <c r="AA137" s="139">
        <v>0</v>
      </c>
      <c r="AB137" s="139">
        <v>1</v>
      </c>
      <c r="AC137" s="139">
        <v>0</v>
      </c>
      <c r="AD137" s="139">
        <v>0</v>
      </c>
      <c r="AE137" s="139">
        <v>0</v>
      </c>
      <c r="AF137" s="139">
        <v>0</v>
      </c>
      <c r="AG137" s="139">
        <v>0</v>
      </c>
      <c r="AH137" s="139">
        <v>1</v>
      </c>
      <c r="AI137" s="139">
        <v>0</v>
      </c>
      <c r="AJ137" s="139">
        <v>1</v>
      </c>
      <c r="AK137" s="139">
        <v>1</v>
      </c>
      <c r="AL137" s="139">
        <v>1</v>
      </c>
      <c r="AM137" s="139">
        <v>0</v>
      </c>
      <c r="AN137" s="139">
        <v>0</v>
      </c>
      <c r="AO137" s="139">
        <v>0</v>
      </c>
      <c r="AP137" s="139">
        <v>0</v>
      </c>
      <c r="AQ137" s="140">
        <v>0</v>
      </c>
      <c r="AR137" s="139">
        <v>0</v>
      </c>
      <c r="AS137" s="139">
        <v>1</v>
      </c>
      <c r="AT137" s="139">
        <v>0</v>
      </c>
      <c r="AU137" s="139">
        <v>1</v>
      </c>
      <c r="AV137" s="139">
        <v>1</v>
      </c>
      <c r="AW137" s="139">
        <v>1</v>
      </c>
      <c r="AX137" s="139">
        <v>0</v>
      </c>
      <c r="AY137" s="139">
        <v>1</v>
      </c>
      <c r="AZ137" s="139">
        <v>1</v>
      </c>
      <c r="BA137" s="139">
        <v>1</v>
      </c>
      <c r="BB137" s="139">
        <v>1</v>
      </c>
      <c r="BC137" s="139">
        <v>1</v>
      </c>
      <c r="BD137" s="139">
        <v>1</v>
      </c>
      <c r="BE137" s="139">
        <v>1</v>
      </c>
      <c r="BF137" s="139">
        <v>1</v>
      </c>
      <c r="BG137" s="139">
        <v>1</v>
      </c>
      <c r="BH137" s="139">
        <v>1</v>
      </c>
      <c r="BI137" s="139">
        <v>1</v>
      </c>
      <c r="BJ137" s="139">
        <v>1</v>
      </c>
      <c r="BK137" s="139">
        <v>1</v>
      </c>
      <c r="BL137" s="139">
        <v>0</v>
      </c>
      <c r="BM137" s="139">
        <v>1</v>
      </c>
      <c r="BN137" s="139">
        <v>1</v>
      </c>
      <c r="BO137" s="139">
        <v>-1</v>
      </c>
      <c r="BP137" s="139">
        <v>1</v>
      </c>
      <c r="BQ137" s="139">
        <v>1</v>
      </c>
      <c r="BR137" s="139">
        <v>0</v>
      </c>
      <c r="BS137" s="139">
        <v>1</v>
      </c>
      <c r="BT137" s="139">
        <v>0</v>
      </c>
      <c r="BU137" s="139">
        <v>0</v>
      </c>
      <c r="BV137" s="139">
        <v>0</v>
      </c>
      <c r="BW137" s="139">
        <v>0</v>
      </c>
      <c r="BX137" s="139">
        <v>0</v>
      </c>
      <c r="BY137" s="139">
        <v>0</v>
      </c>
      <c r="BZ137" s="139">
        <v>1</v>
      </c>
      <c r="CA137" s="139">
        <v>-1</v>
      </c>
      <c r="CB137" s="139">
        <v>1</v>
      </c>
      <c r="CC137" s="139">
        <v>1</v>
      </c>
      <c r="CD137" s="139">
        <v>1</v>
      </c>
      <c r="CE137" s="140">
        <v>0</v>
      </c>
      <c r="CF137" s="139">
        <v>1</v>
      </c>
      <c r="CG137" s="139">
        <v>1</v>
      </c>
      <c r="CH137" s="139">
        <v>0</v>
      </c>
      <c r="CI137" s="139">
        <v>0</v>
      </c>
      <c r="CJ137" s="139">
        <v>1</v>
      </c>
      <c r="CK137" s="139">
        <v>0</v>
      </c>
      <c r="CL137" s="139">
        <v>0</v>
      </c>
      <c r="CM137" s="139">
        <v>1</v>
      </c>
      <c r="CN137" s="139">
        <v>1</v>
      </c>
      <c r="CO137" s="139">
        <v>1</v>
      </c>
      <c r="CP137" s="139">
        <v>0</v>
      </c>
      <c r="CQ137" s="139">
        <v>0</v>
      </c>
      <c r="CR137" s="140">
        <v>0</v>
      </c>
      <c r="CS137" s="139">
        <v>1</v>
      </c>
      <c r="CT137" s="139">
        <v>1</v>
      </c>
      <c r="CU137" s="139">
        <v>1</v>
      </c>
      <c r="CV137" s="139">
        <v>0</v>
      </c>
      <c r="CW137" s="139">
        <v>1</v>
      </c>
      <c r="CX137" s="139">
        <v>0</v>
      </c>
      <c r="CY137" s="139">
        <v>1</v>
      </c>
      <c r="CZ137" s="139">
        <v>1</v>
      </c>
      <c r="DA137" s="139">
        <v>-1</v>
      </c>
      <c r="DB137" s="139">
        <v>0</v>
      </c>
      <c r="DC137" s="139">
        <v>0</v>
      </c>
      <c r="DD137" s="139">
        <v>0</v>
      </c>
      <c r="DE137" s="139">
        <v>0</v>
      </c>
      <c r="DF137" s="139">
        <v>0</v>
      </c>
      <c r="DG137" s="139">
        <v>0</v>
      </c>
      <c r="DH137" s="139">
        <v>1</v>
      </c>
      <c r="DI137" s="139">
        <v>0</v>
      </c>
      <c r="DJ137" s="139">
        <v>1</v>
      </c>
      <c r="DK137" s="139">
        <v>0</v>
      </c>
      <c r="DL137" s="139">
        <v>0</v>
      </c>
      <c r="DM137" s="139">
        <v>1</v>
      </c>
      <c r="DN137" s="139">
        <v>1</v>
      </c>
      <c r="DO137" s="139">
        <v>1</v>
      </c>
      <c r="DP137" s="139">
        <v>1</v>
      </c>
      <c r="DQ137" s="139">
        <v>0</v>
      </c>
      <c r="DR137" s="139">
        <v>1</v>
      </c>
      <c r="DS137" s="139">
        <v>0</v>
      </c>
      <c r="DT137" s="139">
        <v>1</v>
      </c>
      <c r="DU137" s="139">
        <v>1</v>
      </c>
      <c r="DV137" s="139">
        <v>0</v>
      </c>
      <c r="DW137" s="140">
        <v>-1</v>
      </c>
      <c r="DX137" s="139">
        <v>0</v>
      </c>
      <c r="DY137" s="139">
        <v>0</v>
      </c>
      <c r="DZ137" s="139">
        <v>0</v>
      </c>
      <c r="EA137" s="139">
        <v>0</v>
      </c>
      <c r="EB137" s="139">
        <v>0</v>
      </c>
      <c r="EC137" s="139">
        <v>0</v>
      </c>
      <c r="ED137" s="139">
        <v>0</v>
      </c>
      <c r="EE137" s="139">
        <v>0</v>
      </c>
      <c r="EF137" s="139">
        <v>0</v>
      </c>
      <c r="EG137" s="139">
        <v>0</v>
      </c>
      <c r="EH137" s="139">
        <v>0</v>
      </c>
      <c r="EI137" s="139">
        <v>0</v>
      </c>
      <c r="EJ137" s="139">
        <v>0</v>
      </c>
      <c r="EK137" s="139">
        <v>0</v>
      </c>
      <c r="EL137" s="139">
        <v>0</v>
      </c>
      <c r="EM137" s="140">
        <v>0</v>
      </c>
      <c r="EN137" s="139">
        <v>12</v>
      </c>
      <c r="EO137" s="139">
        <v>16</v>
      </c>
      <c r="EP137" s="139">
        <v>3</v>
      </c>
      <c r="EQ137" s="139">
        <v>8</v>
      </c>
      <c r="ER137" s="139">
        <v>0</v>
      </c>
      <c r="ES137" s="140">
        <v>39</v>
      </c>
      <c r="ET137" s="139">
        <v>54.545455932617188</v>
      </c>
      <c r="EU137" s="139">
        <v>61.538459777832031</v>
      </c>
      <c r="EV137" s="139">
        <v>37.5</v>
      </c>
      <c r="EW137" s="139">
        <v>57.142856597900391</v>
      </c>
      <c r="EX137" s="139">
        <v>0</v>
      </c>
      <c r="EY137" s="140">
        <v>50</v>
      </c>
    </row>
    <row r="138" spans="1:155" x14ac:dyDescent="0.2">
      <c r="A138" s="137" t="s">
        <v>63</v>
      </c>
      <c r="B138" s="138" t="s">
        <v>195</v>
      </c>
      <c r="C138" s="139">
        <v>1</v>
      </c>
      <c r="D138" s="139">
        <v>0</v>
      </c>
      <c r="E138" s="139">
        <v>0</v>
      </c>
      <c r="F138" s="139">
        <v>1</v>
      </c>
      <c r="G138" s="139">
        <v>1</v>
      </c>
      <c r="H138" s="139">
        <v>1</v>
      </c>
      <c r="I138" s="139">
        <v>1</v>
      </c>
      <c r="J138" s="139">
        <v>1</v>
      </c>
      <c r="K138" s="139">
        <v>1</v>
      </c>
      <c r="L138" s="139">
        <v>1</v>
      </c>
      <c r="M138" s="139">
        <v>1</v>
      </c>
      <c r="N138" s="139">
        <v>1</v>
      </c>
      <c r="O138" s="139">
        <v>0</v>
      </c>
      <c r="P138" s="139">
        <v>0</v>
      </c>
      <c r="Q138" s="139">
        <v>1</v>
      </c>
      <c r="R138" s="139">
        <v>0</v>
      </c>
      <c r="S138" s="139">
        <v>0</v>
      </c>
      <c r="T138" s="139">
        <v>1</v>
      </c>
      <c r="U138" s="139">
        <v>1</v>
      </c>
      <c r="V138" s="139">
        <v>0</v>
      </c>
      <c r="W138" s="139">
        <v>0</v>
      </c>
      <c r="X138" s="139">
        <v>0</v>
      </c>
      <c r="Y138" s="139">
        <v>0</v>
      </c>
      <c r="Z138" s="139">
        <v>1</v>
      </c>
      <c r="AA138" s="139">
        <v>1</v>
      </c>
      <c r="AB138" s="139">
        <v>0</v>
      </c>
      <c r="AC138" s="139">
        <v>1</v>
      </c>
      <c r="AD138" s="139">
        <v>0</v>
      </c>
      <c r="AE138" s="139">
        <v>0</v>
      </c>
      <c r="AF138" s="139">
        <v>0</v>
      </c>
      <c r="AG138" s="139">
        <v>0</v>
      </c>
      <c r="AH138" s="139">
        <v>0</v>
      </c>
      <c r="AI138" s="139">
        <v>0</v>
      </c>
      <c r="AJ138" s="139">
        <v>0</v>
      </c>
      <c r="AK138" s="139">
        <v>0</v>
      </c>
      <c r="AL138" s="139">
        <v>1</v>
      </c>
      <c r="AM138" s="139">
        <v>0</v>
      </c>
      <c r="AN138" s="139">
        <v>0</v>
      </c>
      <c r="AO138" s="139">
        <v>0</v>
      </c>
      <c r="AP138" s="139">
        <v>0</v>
      </c>
      <c r="AQ138" s="140">
        <v>0</v>
      </c>
      <c r="AR138" s="139">
        <v>1</v>
      </c>
      <c r="AS138" s="139">
        <v>1</v>
      </c>
      <c r="AT138" s="139">
        <v>1</v>
      </c>
      <c r="AU138" s="139">
        <v>1</v>
      </c>
      <c r="AV138" s="139">
        <v>1</v>
      </c>
      <c r="AW138" s="139">
        <v>1</v>
      </c>
      <c r="AX138" s="139">
        <v>0</v>
      </c>
      <c r="AY138" s="139">
        <v>1</v>
      </c>
      <c r="AZ138" s="139">
        <v>0</v>
      </c>
      <c r="BA138" s="139">
        <v>0</v>
      </c>
      <c r="BB138" s="139">
        <v>1</v>
      </c>
      <c r="BC138" s="139">
        <v>1</v>
      </c>
      <c r="BD138" s="139">
        <v>1</v>
      </c>
      <c r="BE138" s="139">
        <v>1</v>
      </c>
      <c r="BF138" s="139">
        <v>0</v>
      </c>
      <c r="BG138" s="139">
        <v>1</v>
      </c>
      <c r="BH138" s="139">
        <v>0</v>
      </c>
      <c r="BI138" s="139">
        <v>0</v>
      </c>
      <c r="BJ138" s="139">
        <v>1</v>
      </c>
      <c r="BK138" s="139">
        <v>0</v>
      </c>
      <c r="BL138" s="139">
        <v>0</v>
      </c>
      <c r="BM138" s="139">
        <v>1</v>
      </c>
      <c r="BN138" s="139">
        <v>1</v>
      </c>
      <c r="BO138" s="139">
        <v>0</v>
      </c>
      <c r="BP138" s="139">
        <v>1</v>
      </c>
      <c r="BQ138" s="139">
        <v>1</v>
      </c>
      <c r="BR138" s="139">
        <v>1</v>
      </c>
      <c r="BS138" s="139">
        <v>1</v>
      </c>
      <c r="BT138" s="139">
        <v>1</v>
      </c>
      <c r="BU138" s="139">
        <v>0</v>
      </c>
      <c r="BV138" s="139">
        <v>0</v>
      </c>
      <c r="BW138" s="139">
        <v>0</v>
      </c>
      <c r="BX138" s="139">
        <v>1</v>
      </c>
      <c r="BY138" s="139">
        <v>1</v>
      </c>
      <c r="BZ138" s="139">
        <v>1</v>
      </c>
      <c r="CA138" s="139">
        <v>0</v>
      </c>
      <c r="CB138" s="139">
        <v>1</v>
      </c>
      <c r="CC138" s="139">
        <v>0</v>
      </c>
      <c r="CD138" s="139">
        <v>0</v>
      </c>
      <c r="CE138" s="140">
        <v>0</v>
      </c>
      <c r="CF138" s="139">
        <v>1</v>
      </c>
      <c r="CG138" s="139">
        <v>0</v>
      </c>
      <c r="CH138" s="139">
        <v>0</v>
      </c>
      <c r="CI138" s="139">
        <v>1</v>
      </c>
      <c r="CJ138" s="139">
        <v>1</v>
      </c>
      <c r="CK138" s="139">
        <v>0</v>
      </c>
      <c r="CL138" s="139">
        <v>0</v>
      </c>
      <c r="CM138" s="139">
        <v>0</v>
      </c>
      <c r="CN138" s="139">
        <v>1</v>
      </c>
      <c r="CO138" s="139">
        <v>0</v>
      </c>
      <c r="CP138" s="139">
        <v>1</v>
      </c>
      <c r="CQ138" s="139">
        <v>1</v>
      </c>
      <c r="CR138" s="140">
        <v>1</v>
      </c>
      <c r="CS138" s="139">
        <v>1</v>
      </c>
      <c r="CT138" s="139">
        <v>1</v>
      </c>
      <c r="CU138" s="139">
        <v>1</v>
      </c>
      <c r="CV138" s="139">
        <v>0</v>
      </c>
      <c r="CW138" s="139">
        <v>1</v>
      </c>
      <c r="CX138" s="139">
        <v>0</v>
      </c>
      <c r="CY138" s="139">
        <v>1</v>
      </c>
      <c r="CZ138" s="139">
        <v>1</v>
      </c>
      <c r="DA138" s="139">
        <v>-1</v>
      </c>
      <c r="DB138" s="139">
        <v>0</v>
      </c>
      <c r="DC138" s="139">
        <v>0</v>
      </c>
      <c r="DD138" s="139">
        <v>0</v>
      </c>
      <c r="DE138" s="139">
        <v>0</v>
      </c>
      <c r="DF138" s="139">
        <v>0</v>
      </c>
      <c r="DG138" s="139">
        <v>0</v>
      </c>
      <c r="DH138" s="139">
        <v>0</v>
      </c>
      <c r="DI138" s="139">
        <v>0</v>
      </c>
      <c r="DJ138" s="139">
        <v>1</v>
      </c>
      <c r="DK138" s="139">
        <v>0</v>
      </c>
      <c r="DL138" s="139">
        <v>0</v>
      </c>
      <c r="DM138" s="139">
        <v>1</v>
      </c>
      <c r="DN138" s="139">
        <v>0</v>
      </c>
      <c r="DO138" s="139">
        <v>1</v>
      </c>
      <c r="DP138" s="139">
        <v>0</v>
      </c>
      <c r="DQ138" s="139">
        <v>-1</v>
      </c>
      <c r="DR138" s="139">
        <v>1</v>
      </c>
      <c r="DS138" s="139">
        <v>0</v>
      </c>
      <c r="DT138" s="139">
        <v>1</v>
      </c>
      <c r="DU138" s="139">
        <v>0</v>
      </c>
      <c r="DV138" s="139">
        <v>0</v>
      </c>
      <c r="DW138" s="140">
        <v>0</v>
      </c>
      <c r="DX138" s="139">
        <v>0</v>
      </c>
      <c r="DY138" s="139">
        <v>0</v>
      </c>
      <c r="DZ138" s="139">
        <v>0</v>
      </c>
      <c r="EA138" s="139">
        <v>0</v>
      </c>
      <c r="EB138" s="139">
        <v>0</v>
      </c>
      <c r="EC138" s="139">
        <v>0</v>
      </c>
      <c r="ED138" s="139">
        <v>0</v>
      </c>
      <c r="EE138" s="139">
        <v>0</v>
      </c>
      <c r="EF138" s="139">
        <v>0</v>
      </c>
      <c r="EG138" s="139">
        <v>0</v>
      </c>
      <c r="EH138" s="139">
        <v>0</v>
      </c>
      <c r="EI138" s="139">
        <v>0</v>
      </c>
      <c r="EJ138" s="139">
        <v>0</v>
      </c>
      <c r="EK138" s="139">
        <v>0</v>
      </c>
      <c r="EL138" s="139">
        <v>0</v>
      </c>
      <c r="EM138" s="140">
        <v>0</v>
      </c>
      <c r="EN138" s="139">
        <v>10</v>
      </c>
      <c r="EO138" s="139">
        <v>18</v>
      </c>
      <c r="EP138" s="139">
        <v>4</v>
      </c>
      <c r="EQ138" s="139">
        <v>8</v>
      </c>
      <c r="ER138" s="139">
        <v>0</v>
      </c>
      <c r="ES138" s="140">
        <v>40</v>
      </c>
      <c r="ET138" s="139">
        <v>45.454544067382812</v>
      </c>
      <c r="EU138" s="139">
        <v>69.230766296386719</v>
      </c>
      <c r="EV138" s="139">
        <v>50</v>
      </c>
      <c r="EW138" s="139">
        <v>57.142856597900391</v>
      </c>
      <c r="EX138" s="139">
        <v>0</v>
      </c>
      <c r="EY138" s="140">
        <v>51.282051086425781</v>
      </c>
    </row>
    <row r="139" spans="1:155" x14ac:dyDescent="0.2">
      <c r="A139" s="137" t="s">
        <v>63</v>
      </c>
      <c r="B139" s="138" t="s">
        <v>196</v>
      </c>
      <c r="C139" s="139">
        <v>1</v>
      </c>
      <c r="D139" s="139">
        <v>0</v>
      </c>
      <c r="E139" s="139">
        <v>0</v>
      </c>
      <c r="F139" s="139">
        <v>1</v>
      </c>
      <c r="G139" s="139">
        <v>1</v>
      </c>
      <c r="H139" s="139">
        <v>0</v>
      </c>
      <c r="I139" s="139">
        <v>1</v>
      </c>
      <c r="J139" s="139">
        <v>0</v>
      </c>
      <c r="K139" s="139">
        <v>1</v>
      </c>
      <c r="L139" s="139">
        <v>0</v>
      </c>
      <c r="M139" s="139">
        <v>1</v>
      </c>
      <c r="N139" s="139">
        <v>1</v>
      </c>
      <c r="O139" s="139">
        <v>1</v>
      </c>
      <c r="P139" s="139">
        <v>0</v>
      </c>
      <c r="Q139" s="139">
        <v>1</v>
      </c>
      <c r="R139" s="139">
        <v>0</v>
      </c>
      <c r="S139" s="139">
        <v>0</v>
      </c>
      <c r="T139" s="139">
        <v>1</v>
      </c>
      <c r="U139" s="139">
        <v>1</v>
      </c>
      <c r="V139" s="139">
        <v>-1</v>
      </c>
      <c r="W139" s="139">
        <v>0</v>
      </c>
      <c r="X139" s="139">
        <v>1</v>
      </c>
      <c r="Y139" s="139">
        <v>0</v>
      </c>
      <c r="Z139" s="139">
        <v>0</v>
      </c>
      <c r="AA139" s="139">
        <v>0</v>
      </c>
      <c r="AB139" s="139">
        <v>1</v>
      </c>
      <c r="AC139" s="139">
        <v>1</v>
      </c>
      <c r="AD139" s="139">
        <v>1</v>
      </c>
      <c r="AE139" s="139">
        <v>1</v>
      </c>
      <c r="AF139" s="139">
        <v>0</v>
      </c>
      <c r="AG139" s="139">
        <v>0</v>
      </c>
      <c r="AH139" s="139">
        <v>1</v>
      </c>
      <c r="AI139" s="139">
        <v>1</v>
      </c>
      <c r="AJ139" s="139">
        <v>1</v>
      </c>
      <c r="AK139" s="139">
        <v>0</v>
      </c>
      <c r="AL139" s="139">
        <v>1</v>
      </c>
      <c r="AM139" s="139">
        <v>0</v>
      </c>
      <c r="AN139" s="139">
        <v>1</v>
      </c>
      <c r="AO139" s="139">
        <v>0</v>
      </c>
      <c r="AP139" s="139">
        <v>0</v>
      </c>
      <c r="AQ139" s="140">
        <v>0</v>
      </c>
      <c r="AR139" s="139">
        <v>1</v>
      </c>
      <c r="AS139" s="139">
        <v>1</v>
      </c>
      <c r="AT139" s="139">
        <v>0</v>
      </c>
      <c r="AU139" s="139">
        <v>1</v>
      </c>
      <c r="AV139" s="139">
        <v>1</v>
      </c>
      <c r="AW139" s="139">
        <v>1</v>
      </c>
      <c r="AX139" s="139">
        <v>0</v>
      </c>
      <c r="AY139" s="139">
        <v>1</v>
      </c>
      <c r="AZ139" s="139">
        <v>0</v>
      </c>
      <c r="BA139" s="139">
        <v>1</v>
      </c>
      <c r="BB139" s="139">
        <v>0</v>
      </c>
      <c r="BC139" s="139">
        <v>1</v>
      </c>
      <c r="BD139" s="139">
        <v>1</v>
      </c>
      <c r="BE139" s="139">
        <v>1</v>
      </c>
      <c r="BF139" s="139">
        <v>0</v>
      </c>
      <c r="BG139" s="139">
        <v>1</v>
      </c>
      <c r="BH139" s="139">
        <v>1</v>
      </c>
      <c r="BI139" s="139">
        <v>1</v>
      </c>
      <c r="BJ139" s="139">
        <v>1</v>
      </c>
      <c r="BK139" s="139">
        <v>0</v>
      </c>
      <c r="BL139" s="139">
        <v>0</v>
      </c>
      <c r="BM139" s="139">
        <v>1</v>
      </c>
      <c r="BN139" s="139">
        <v>0</v>
      </c>
      <c r="BO139" s="139">
        <v>0</v>
      </c>
      <c r="BP139" s="139">
        <v>0</v>
      </c>
      <c r="BQ139" s="139">
        <v>1</v>
      </c>
      <c r="BR139" s="139">
        <v>1</v>
      </c>
      <c r="BS139" s="139">
        <v>1</v>
      </c>
      <c r="BT139" s="139">
        <v>0</v>
      </c>
      <c r="BU139" s="139">
        <v>0</v>
      </c>
      <c r="BV139" s="139">
        <v>0</v>
      </c>
      <c r="BW139" s="139">
        <v>0</v>
      </c>
      <c r="BX139" s="139">
        <v>0</v>
      </c>
      <c r="BY139" s="139">
        <v>0</v>
      </c>
      <c r="BZ139" s="139">
        <v>1</v>
      </c>
      <c r="CA139" s="139">
        <v>-1</v>
      </c>
      <c r="CB139" s="139">
        <v>1</v>
      </c>
      <c r="CC139" s="139">
        <v>1</v>
      </c>
      <c r="CD139" s="139">
        <v>0</v>
      </c>
      <c r="CE139" s="140">
        <v>0</v>
      </c>
      <c r="CF139" s="139">
        <v>1</v>
      </c>
      <c r="CG139" s="139">
        <v>0</v>
      </c>
      <c r="CH139" s="139">
        <v>1</v>
      </c>
      <c r="CI139" s="139">
        <v>1</v>
      </c>
      <c r="CJ139" s="139">
        <v>1</v>
      </c>
      <c r="CK139" s="139">
        <v>1</v>
      </c>
      <c r="CL139" s="139">
        <v>0</v>
      </c>
      <c r="CM139" s="139">
        <v>0</v>
      </c>
      <c r="CN139" s="139">
        <v>1</v>
      </c>
      <c r="CO139" s="139">
        <v>1</v>
      </c>
      <c r="CP139" s="139">
        <v>1</v>
      </c>
      <c r="CQ139" s="139">
        <v>1</v>
      </c>
      <c r="CR139" s="140">
        <v>1</v>
      </c>
      <c r="CS139" s="139">
        <v>0</v>
      </c>
      <c r="CT139" s="139">
        <v>0</v>
      </c>
      <c r="CU139" s="139">
        <v>0</v>
      </c>
      <c r="CV139" s="139">
        <v>0</v>
      </c>
      <c r="CW139" s="139">
        <v>1</v>
      </c>
      <c r="CX139" s="139">
        <v>0</v>
      </c>
      <c r="CY139" s="139">
        <v>1</v>
      </c>
      <c r="CZ139" s="139">
        <v>1</v>
      </c>
      <c r="DA139" s="139">
        <v>0</v>
      </c>
      <c r="DB139" s="139">
        <v>0</v>
      </c>
      <c r="DC139" s="139">
        <v>0</v>
      </c>
      <c r="DD139" s="139">
        <v>0</v>
      </c>
      <c r="DE139" s="139">
        <v>0</v>
      </c>
      <c r="DF139" s="139">
        <v>0</v>
      </c>
      <c r="DG139" s="139">
        <v>0</v>
      </c>
      <c r="DH139" s="139">
        <v>0</v>
      </c>
      <c r="DI139" s="139">
        <v>0</v>
      </c>
      <c r="DJ139" s="139">
        <v>1</v>
      </c>
      <c r="DK139" s="139">
        <v>0</v>
      </c>
      <c r="DL139" s="139">
        <v>0</v>
      </c>
      <c r="DM139" s="139">
        <v>0</v>
      </c>
      <c r="DN139" s="139">
        <v>0</v>
      </c>
      <c r="DO139" s="139">
        <v>1</v>
      </c>
      <c r="DP139" s="139">
        <v>0</v>
      </c>
      <c r="DQ139" s="139">
        <v>-1</v>
      </c>
      <c r="DR139" s="139">
        <v>0</v>
      </c>
      <c r="DS139" s="139">
        <v>0</v>
      </c>
      <c r="DT139" s="139">
        <v>1</v>
      </c>
      <c r="DU139" s="139">
        <v>1</v>
      </c>
      <c r="DV139" s="139">
        <v>0</v>
      </c>
      <c r="DW139" s="140">
        <v>0</v>
      </c>
      <c r="DX139" s="139">
        <v>0</v>
      </c>
      <c r="DY139" s="139">
        <v>0</v>
      </c>
      <c r="DZ139" s="139">
        <v>0</v>
      </c>
      <c r="EA139" s="139">
        <v>0</v>
      </c>
      <c r="EB139" s="139">
        <v>0</v>
      </c>
      <c r="EC139" s="139">
        <v>0</v>
      </c>
      <c r="ED139" s="139">
        <v>0</v>
      </c>
      <c r="EE139" s="139">
        <v>0</v>
      </c>
      <c r="EF139" s="139">
        <v>0</v>
      </c>
      <c r="EG139" s="139">
        <v>0</v>
      </c>
      <c r="EH139" s="139">
        <v>0</v>
      </c>
      <c r="EI139" s="139">
        <v>0</v>
      </c>
      <c r="EJ139" s="139">
        <v>0</v>
      </c>
      <c r="EK139" s="139">
        <v>0</v>
      </c>
      <c r="EL139" s="139">
        <v>0</v>
      </c>
      <c r="EM139" s="140">
        <v>0</v>
      </c>
      <c r="EN139" s="139">
        <v>13</v>
      </c>
      <c r="EO139" s="139">
        <v>13</v>
      </c>
      <c r="EP139" s="139">
        <v>5</v>
      </c>
      <c r="EQ139" s="139">
        <v>4</v>
      </c>
      <c r="ER139" s="139">
        <v>0</v>
      </c>
      <c r="ES139" s="140">
        <v>35</v>
      </c>
      <c r="ET139" s="139">
        <v>59.090908050537109</v>
      </c>
      <c r="EU139" s="139">
        <v>50</v>
      </c>
      <c r="EV139" s="139">
        <v>62.5</v>
      </c>
      <c r="EW139" s="139">
        <v>28.571428298950195</v>
      </c>
      <c r="EX139" s="139">
        <v>0</v>
      </c>
      <c r="EY139" s="140">
        <v>44.871795654296875</v>
      </c>
    </row>
    <row r="140" spans="1:155" x14ac:dyDescent="0.2">
      <c r="A140" s="137" t="s">
        <v>71</v>
      </c>
      <c r="B140" s="138" t="s">
        <v>197</v>
      </c>
      <c r="C140" s="139">
        <v>1</v>
      </c>
      <c r="D140" s="139">
        <v>0</v>
      </c>
      <c r="E140" s="139">
        <v>0</v>
      </c>
      <c r="F140" s="139">
        <v>1</v>
      </c>
      <c r="G140" s="139">
        <v>1</v>
      </c>
      <c r="H140" s="139">
        <v>1</v>
      </c>
      <c r="I140" s="139">
        <v>1</v>
      </c>
      <c r="J140" s="139">
        <v>1</v>
      </c>
      <c r="K140" s="139">
        <v>1</v>
      </c>
      <c r="L140" s="139">
        <v>0</v>
      </c>
      <c r="M140" s="139">
        <v>1</v>
      </c>
      <c r="N140" s="139">
        <v>1</v>
      </c>
      <c r="O140" s="139">
        <v>1</v>
      </c>
      <c r="P140" s="139">
        <v>0</v>
      </c>
      <c r="Q140" s="139">
        <v>1</v>
      </c>
      <c r="R140" s="139">
        <v>0</v>
      </c>
      <c r="S140" s="139">
        <v>1</v>
      </c>
      <c r="T140" s="139">
        <v>1</v>
      </c>
      <c r="U140" s="139">
        <v>1</v>
      </c>
      <c r="V140" s="139">
        <v>-1</v>
      </c>
      <c r="W140" s="139">
        <v>-1</v>
      </c>
      <c r="X140" s="139">
        <v>1</v>
      </c>
      <c r="Y140" s="139">
        <v>1</v>
      </c>
      <c r="Z140" s="139">
        <v>1</v>
      </c>
      <c r="AA140" s="139">
        <v>0</v>
      </c>
      <c r="AB140" s="139">
        <v>0</v>
      </c>
      <c r="AC140" s="139">
        <v>0</v>
      </c>
      <c r="AD140" s="139">
        <v>0</v>
      </c>
      <c r="AE140" s="139">
        <v>0</v>
      </c>
      <c r="AF140" s="139">
        <v>-1</v>
      </c>
      <c r="AG140" s="139">
        <v>-1</v>
      </c>
      <c r="AH140" s="139">
        <v>1</v>
      </c>
      <c r="AI140" s="139">
        <v>0</v>
      </c>
      <c r="AJ140" s="139">
        <v>0</v>
      </c>
      <c r="AK140" s="139">
        <v>0</v>
      </c>
      <c r="AL140" s="139">
        <v>1</v>
      </c>
      <c r="AM140" s="139">
        <v>1</v>
      </c>
      <c r="AN140" s="139">
        <v>1</v>
      </c>
      <c r="AO140" s="139">
        <v>1</v>
      </c>
      <c r="AP140" s="139">
        <v>1</v>
      </c>
      <c r="AQ140" s="140">
        <v>1</v>
      </c>
      <c r="AR140" s="139">
        <v>1</v>
      </c>
      <c r="AS140" s="139">
        <v>1</v>
      </c>
      <c r="AT140" s="139">
        <v>0</v>
      </c>
      <c r="AU140" s="139">
        <v>1</v>
      </c>
      <c r="AV140" s="139">
        <v>1</v>
      </c>
      <c r="AW140" s="139">
        <v>1</v>
      </c>
      <c r="AX140" s="139">
        <v>1</v>
      </c>
      <c r="AY140" s="139">
        <v>1</v>
      </c>
      <c r="AZ140" s="139">
        <v>0</v>
      </c>
      <c r="BA140" s="139">
        <v>0</v>
      </c>
      <c r="BB140" s="139">
        <v>0</v>
      </c>
      <c r="BC140" s="139">
        <v>1</v>
      </c>
      <c r="BD140" s="139">
        <v>1</v>
      </c>
      <c r="BE140" s="139">
        <v>1</v>
      </c>
      <c r="BF140" s="139">
        <v>0</v>
      </c>
      <c r="BG140" s="139">
        <v>0</v>
      </c>
      <c r="BH140" s="139">
        <v>0</v>
      </c>
      <c r="BI140" s="139">
        <v>1</v>
      </c>
      <c r="BJ140" s="139">
        <v>1</v>
      </c>
      <c r="BK140" s="139">
        <v>0</v>
      </c>
      <c r="BL140" s="139">
        <v>0</v>
      </c>
      <c r="BM140" s="139">
        <v>1</v>
      </c>
      <c r="BN140" s="139">
        <v>0</v>
      </c>
      <c r="BO140" s="139">
        <v>0</v>
      </c>
      <c r="BP140" s="139">
        <v>1</v>
      </c>
      <c r="BQ140" s="139">
        <v>0</v>
      </c>
      <c r="BR140" s="139">
        <v>1</v>
      </c>
      <c r="BS140" s="139">
        <v>0</v>
      </c>
      <c r="BT140" s="139">
        <v>1</v>
      </c>
      <c r="BU140" s="139">
        <v>0</v>
      </c>
      <c r="BV140" s="139">
        <v>0</v>
      </c>
      <c r="BW140" s="139">
        <v>0</v>
      </c>
      <c r="BX140" s="139">
        <v>0</v>
      </c>
      <c r="BY140" s="139">
        <v>0</v>
      </c>
      <c r="BZ140" s="139">
        <v>1</v>
      </c>
      <c r="CA140" s="139">
        <v>0</v>
      </c>
      <c r="CB140" s="139">
        <v>1</v>
      </c>
      <c r="CC140" s="139">
        <v>1</v>
      </c>
      <c r="CD140" s="139">
        <v>1</v>
      </c>
      <c r="CE140" s="140">
        <v>0</v>
      </c>
      <c r="CF140" s="139">
        <v>1</v>
      </c>
      <c r="CG140" s="139">
        <v>0</v>
      </c>
      <c r="CH140" s="139">
        <v>1</v>
      </c>
      <c r="CI140" s="139">
        <v>0</v>
      </c>
      <c r="CJ140" s="139">
        <v>1</v>
      </c>
      <c r="CK140" s="139">
        <v>0</v>
      </c>
      <c r="CL140" s="139">
        <v>0</v>
      </c>
      <c r="CM140" s="139">
        <v>0</v>
      </c>
      <c r="CN140" s="139">
        <v>1</v>
      </c>
      <c r="CO140" s="139">
        <v>1</v>
      </c>
      <c r="CP140" s="139">
        <v>1</v>
      </c>
      <c r="CQ140" s="139">
        <v>1</v>
      </c>
      <c r="CR140" s="140">
        <v>1</v>
      </c>
      <c r="CS140" s="139">
        <v>0</v>
      </c>
      <c r="CT140" s="139">
        <v>0</v>
      </c>
      <c r="CU140" s="139">
        <v>1</v>
      </c>
      <c r="CV140" s="139">
        <v>1</v>
      </c>
      <c r="CW140" s="139">
        <v>1</v>
      </c>
      <c r="CX140" s="139">
        <v>0</v>
      </c>
      <c r="CY140" s="139">
        <v>0</v>
      </c>
      <c r="CZ140" s="139">
        <v>0</v>
      </c>
      <c r="DA140" s="139">
        <v>0</v>
      </c>
      <c r="DB140" s="139">
        <v>0</v>
      </c>
      <c r="DC140" s="139">
        <v>0</v>
      </c>
      <c r="DD140" s="139">
        <v>0</v>
      </c>
      <c r="DE140" s="139">
        <v>1</v>
      </c>
      <c r="DF140" s="139">
        <v>1</v>
      </c>
      <c r="DG140" s="139">
        <v>-1</v>
      </c>
      <c r="DH140" s="139">
        <v>1</v>
      </c>
      <c r="DI140" s="139">
        <v>0</v>
      </c>
      <c r="DJ140" s="139">
        <v>1</v>
      </c>
      <c r="DK140" s="139">
        <v>0</v>
      </c>
      <c r="DL140" s="139">
        <v>1</v>
      </c>
      <c r="DM140" s="139">
        <v>0</v>
      </c>
      <c r="DN140" s="139">
        <v>0</v>
      </c>
      <c r="DO140" s="139">
        <v>1</v>
      </c>
      <c r="DP140" s="139">
        <v>1</v>
      </c>
      <c r="DQ140" s="139">
        <v>-1</v>
      </c>
      <c r="DR140" s="139">
        <v>1</v>
      </c>
      <c r="DS140" s="139">
        <v>-1</v>
      </c>
      <c r="DT140" s="139">
        <v>1</v>
      </c>
      <c r="DU140" s="139">
        <v>0</v>
      </c>
      <c r="DV140" s="139">
        <v>0</v>
      </c>
      <c r="DW140" s="140">
        <v>0</v>
      </c>
      <c r="DX140" s="139">
        <v>0</v>
      </c>
      <c r="DY140" s="139">
        <v>0</v>
      </c>
      <c r="DZ140" s="139">
        <v>0</v>
      </c>
      <c r="EA140" s="139">
        <v>0</v>
      </c>
      <c r="EB140" s="139">
        <v>0</v>
      </c>
      <c r="EC140" s="139">
        <v>0</v>
      </c>
      <c r="ED140" s="139">
        <v>0</v>
      </c>
      <c r="EE140" s="139">
        <v>0</v>
      </c>
      <c r="EF140" s="139">
        <v>0</v>
      </c>
      <c r="EG140" s="139">
        <v>0</v>
      </c>
      <c r="EH140" s="139">
        <v>0</v>
      </c>
      <c r="EI140" s="139">
        <v>0</v>
      </c>
      <c r="EJ140" s="139">
        <v>0</v>
      </c>
      <c r="EK140" s="139">
        <v>0</v>
      </c>
      <c r="EL140" s="139">
        <v>0</v>
      </c>
      <c r="EM140" s="140">
        <v>0</v>
      </c>
      <c r="EN140" s="139">
        <v>13</v>
      </c>
      <c r="EO140" s="139">
        <v>14</v>
      </c>
      <c r="EP140" s="139">
        <v>5</v>
      </c>
      <c r="EQ140" s="139">
        <v>6</v>
      </c>
      <c r="ER140" s="139">
        <v>0</v>
      </c>
      <c r="ES140" s="140">
        <v>38</v>
      </c>
      <c r="ET140" s="139">
        <v>59.090908050537109</v>
      </c>
      <c r="EU140" s="139">
        <v>53.846153259277344</v>
      </c>
      <c r="EV140" s="139">
        <v>62.5</v>
      </c>
      <c r="EW140" s="139">
        <v>42.857143402099609</v>
      </c>
      <c r="EX140" s="139">
        <v>0</v>
      </c>
      <c r="EY140" s="140">
        <v>48.717948913574219</v>
      </c>
    </row>
    <row r="141" spans="1:155" x14ac:dyDescent="0.2">
      <c r="A141" s="137" t="s">
        <v>60</v>
      </c>
      <c r="B141" s="138" t="s">
        <v>198</v>
      </c>
      <c r="C141" s="139">
        <v>0</v>
      </c>
      <c r="D141" s="139">
        <v>0</v>
      </c>
      <c r="E141" s="139">
        <v>0</v>
      </c>
      <c r="F141" s="139">
        <v>1</v>
      </c>
      <c r="G141" s="139">
        <v>0</v>
      </c>
      <c r="H141" s="139">
        <v>1</v>
      </c>
      <c r="I141" s="139">
        <v>0</v>
      </c>
      <c r="J141" s="139">
        <v>1</v>
      </c>
      <c r="K141" s="139">
        <v>1</v>
      </c>
      <c r="L141" s="139">
        <v>0</v>
      </c>
      <c r="M141" s="139">
        <v>1</v>
      </c>
      <c r="N141" s="139">
        <v>1</v>
      </c>
      <c r="O141" s="139">
        <v>0</v>
      </c>
      <c r="P141" s="139">
        <v>0</v>
      </c>
      <c r="Q141" s="139">
        <v>1</v>
      </c>
      <c r="R141" s="139">
        <v>0</v>
      </c>
      <c r="S141" s="139">
        <v>0</v>
      </c>
      <c r="T141" s="139">
        <v>1</v>
      </c>
      <c r="U141" s="139">
        <v>1</v>
      </c>
      <c r="V141" s="139">
        <v>-1</v>
      </c>
      <c r="W141" s="139">
        <v>0</v>
      </c>
      <c r="X141" s="139">
        <v>1</v>
      </c>
      <c r="Y141" s="139">
        <v>1</v>
      </c>
      <c r="Z141" s="139">
        <v>0</v>
      </c>
      <c r="AA141" s="139">
        <v>0</v>
      </c>
      <c r="AB141" s="139">
        <v>0</v>
      </c>
      <c r="AC141" s="139">
        <v>1</v>
      </c>
      <c r="AD141" s="139">
        <v>0</v>
      </c>
      <c r="AE141" s="139">
        <v>0</v>
      </c>
      <c r="AF141" s="139">
        <v>0</v>
      </c>
      <c r="AG141" s="139">
        <v>0</v>
      </c>
      <c r="AH141" s="139">
        <v>1</v>
      </c>
      <c r="AI141" s="139">
        <v>1</v>
      </c>
      <c r="AJ141" s="139">
        <v>0</v>
      </c>
      <c r="AK141" s="139">
        <v>0</v>
      </c>
      <c r="AL141" s="139">
        <v>0</v>
      </c>
      <c r="AM141" s="139">
        <v>0</v>
      </c>
      <c r="AN141" s="139">
        <v>0</v>
      </c>
      <c r="AO141" s="139">
        <v>0</v>
      </c>
      <c r="AP141" s="139">
        <v>0</v>
      </c>
      <c r="AQ141" s="140">
        <v>0</v>
      </c>
      <c r="AR141" s="139">
        <v>0</v>
      </c>
      <c r="AS141" s="139">
        <v>1</v>
      </c>
      <c r="AT141" s="139">
        <v>0</v>
      </c>
      <c r="AU141" s="139">
        <v>1</v>
      </c>
      <c r="AV141" s="139">
        <v>1</v>
      </c>
      <c r="AW141" s="139">
        <v>1</v>
      </c>
      <c r="AX141" s="139">
        <v>0</v>
      </c>
      <c r="AY141" s="139">
        <v>1</v>
      </c>
      <c r="AZ141" s="139">
        <v>1</v>
      </c>
      <c r="BA141" s="139">
        <v>0</v>
      </c>
      <c r="BB141" s="139">
        <v>0</v>
      </c>
      <c r="BC141" s="139">
        <v>1</v>
      </c>
      <c r="BD141" s="139">
        <v>1</v>
      </c>
      <c r="BE141" s="139">
        <v>1</v>
      </c>
      <c r="BF141" s="139">
        <v>0</v>
      </c>
      <c r="BG141" s="139">
        <v>1</v>
      </c>
      <c r="BH141" s="139">
        <v>1</v>
      </c>
      <c r="BI141" s="139">
        <v>1</v>
      </c>
      <c r="BJ141" s="139">
        <v>1</v>
      </c>
      <c r="BK141" s="139">
        <v>1</v>
      </c>
      <c r="BL141" s="139">
        <v>0</v>
      </c>
      <c r="BM141" s="139">
        <v>0</v>
      </c>
      <c r="BN141" s="139">
        <v>1</v>
      </c>
      <c r="BO141" s="139">
        <v>0</v>
      </c>
      <c r="BP141" s="139">
        <v>1</v>
      </c>
      <c r="BQ141" s="139">
        <v>1</v>
      </c>
      <c r="BR141" s="139">
        <v>0</v>
      </c>
      <c r="BS141" s="139">
        <v>1</v>
      </c>
      <c r="BT141" s="139">
        <v>0</v>
      </c>
      <c r="BU141" s="139">
        <v>0</v>
      </c>
      <c r="BV141" s="139">
        <v>0</v>
      </c>
      <c r="BW141" s="139">
        <v>0</v>
      </c>
      <c r="BX141" s="139">
        <v>0</v>
      </c>
      <c r="BY141" s="139">
        <v>0</v>
      </c>
      <c r="BZ141" s="139">
        <v>1</v>
      </c>
      <c r="CA141" s="139">
        <v>0</v>
      </c>
      <c r="CB141" s="139">
        <v>1</v>
      </c>
      <c r="CC141" s="139">
        <v>1</v>
      </c>
      <c r="CD141" s="139">
        <v>1</v>
      </c>
      <c r="CE141" s="140">
        <v>-1</v>
      </c>
      <c r="CF141" s="139">
        <v>1</v>
      </c>
      <c r="CG141" s="139">
        <v>0</v>
      </c>
      <c r="CH141" s="139">
        <v>1</v>
      </c>
      <c r="CI141" s="139">
        <v>1</v>
      </c>
      <c r="CJ141" s="139">
        <v>1</v>
      </c>
      <c r="CK141" s="139">
        <v>0</v>
      </c>
      <c r="CL141" s="139">
        <v>0</v>
      </c>
      <c r="CM141" s="139">
        <v>0</v>
      </c>
      <c r="CN141" s="139">
        <v>1</v>
      </c>
      <c r="CO141" s="139">
        <v>1</v>
      </c>
      <c r="CP141" s="139">
        <v>1</v>
      </c>
      <c r="CQ141" s="139">
        <v>1</v>
      </c>
      <c r="CR141" s="140">
        <v>1</v>
      </c>
      <c r="CS141" s="139">
        <v>1</v>
      </c>
      <c r="CT141" s="139">
        <v>0</v>
      </c>
      <c r="CU141" s="139">
        <v>1</v>
      </c>
      <c r="CV141" s="139">
        <v>0</v>
      </c>
      <c r="CW141" s="139">
        <v>0</v>
      </c>
      <c r="CX141" s="139">
        <v>0</v>
      </c>
      <c r="CY141" s="139">
        <v>1</v>
      </c>
      <c r="CZ141" s="139">
        <v>1</v>
      </c>
      <c r="DA141" s="139">
        <v>-1</v>
      </c>
      <c r="DB141" s="139">
        <v>0</v>
      </c>
      <c r="DC141" s="139">
        <v>0</v>
      </c>
      <c r="DD141" s="139">
        <v>1</v>
      </c>
      <c r="DE141" s="139">
        <v>1</v>
      </c>
      <c r="DF141" s="139">
        <v>0</v>
      </c>
      <c r="DG141" s="139">
        <v>-1</v>
      </c>
      <c r="DH141" s="139">
        <v>0</v>
      </c>
      <c r="DI141" s="139">
        <v>0</v>
      </c>
      <c r="DJ141" s="139">
        <v>0</v>
      </c>
      <c r="DK141" s="139">
        <v>0</v>
      </c>
      <c r="DL141" s="139">
        <v>0</v>
      </c>
      <c r="DM141" s="139">
        <v>1</v>
      </c>
      <c r="DN141" s="139">
        <v>0</v>
      </c>
      <c r="DO141" s="139">
        <v>0</v>
      </c>
      <c r="DP141" s="139">
        <v>0</v>
      </c>
      <c r="DQ141" s="139">
        <v>-1</v>
      </c>
      <c r="DR141" s="139">
        <v>1</v>
      </c>
      <c r="DS141" s="139">
        <v>-1</v>
      </c>
      <c r="DT141" s="139">
        <v>0</v>
      </c>
      <c r="DU141" s="139">
        <v>0</v>
      </c>
      <c r="DV141" s="139">
        <v>0</v>
      </c>
      <c r="DW141" s="140">
        <v>0</v>
      </c>
      <c r="DX141" s="139">
        <v>0</v>
      </c>
      <c r="DY141" s="139">
        <v>0</v>
      </c>
      <c r="DZ141" s="139">
        <v>0</v>
      </c>
      <c r="EA141" s="139">
        <v>0</v>
      </c>
      <c r="EB141" s="139">
        <v>0</v>
      </c>
      <c r="EC141" s="139">
        <v>0</v>
      </c>
      <c r="ED141" s="139">
        <v>0</v>
      </c>
      <c r="EE141" s="139">
        <v>0</v>
      </c>
      <c r="EF141" s="139">
        <v>0</v>
      </c>
      <c r="EG141" s="139">
        <v>0</v>
      </c>
      <c r="EH141" s="139">
        <v>0</v>
      </c>
      <c r="EI141" s="139">
        <v>0</v>
      </c>
      <c r="EJ141" s="139">
        <v>0</v>
      </c>
      <c r="EK141" s="139">
        <v>0</v>
      </c>
      <c r="EL141" s="139">
        <v>0</v>
      </c>
      <c r="EM141" s="140">
        <v>0</v>
      </c>
      <c r="EN141" s="139">
        <v>8</v>
      </c>
      <c r="EO141" s="139">
        <v>13</v>
      </c>
      <c r="EP141" s="139">
        <v>5</v>
      </c>
      <c r="EQ141" s="139">
        <v>5</v>
      </c>
      <c r="ER141" s="139">
        <v>0</v>
      </c>
      <c r="ES141" s="140">
        <v>31</v>
      </c>
      <c r="ET141" s="139">
        <v>36.363636016845703</v>
      </c>
      <c r="EU141" s="139">
        <v>50</v>
      </c>
      <c r="EV141" s="139">
        <v>62.5</v>
      </c>
      <c r="EW141" s="139">
        <v>35.714286804199219</v>
      </c>
      <c r="EX141" s="139">
        <v>0</v>
      </c>
      <c r="EY141" s="140">
        <v>39.74359130859375</v>
      </c>
    </row>
    <row r="142" spans="1:155" x14ac:dyDescent="0.2">
      <c r="A142" s="137" t="s">
        <v>58</v>
      </c>
      <c r="B142" s="138" t="s">
        <v>199</v>
      </c>
      <c r="C142" s="139">
        <v>1</v>
      </c>
      <c r="D142" s="139">
        <v>1</v>
      </c>
      <c r="E142" s="139">
        <v>0</v>
      </c>
      <c r="F142" s="139">
        <v>1</v>
      </c>
      <c r="G142" s="139">
        <v>1</v>
      </c>
      <c r="H142" s="139">
        <v>1</v>
      </c>
      <c r="I142" s="139">
        <v>1</v>
      </c>
      <c r="J142" s="139">
        <v>0</v>
      </c>
      <c r="K142" s="139">
        <v>1</v>
      </c>
      <c r="L142" s="139">
        <v>0</v>
      </c>
      <c r="M142" s="139">
        <v>1</v>
      </c>
      <c r="N142" s="139">
        <v>1</v>
      </c>
      <c r="O142" s="139">
        <v>1</v>
      </c>
      <c r="P142" s="139">
        <v>0</v>
      </c>
      <c r="Q142" s="139">
        <v>1</v>
      </c>
      <c r="R142" s="139">
        <v>0</v>
      </c>
      <c r="S142" s="139">
        <v>0</v>
      </c>
      <c r="T142" s="139">
        <v>1</v>
      </c>
      <c r="U142" s="139">
        <v>1</v>
      </c>
      <c r="V142" s="139">
        <v>-1</v>
      </c>
      <c r="W142" s="139">
        <v>0</v>
      </c>
      <c r="X142" s="139">
        <v>1</v>
      </c>
      <c r="Y142" s="139">
        <v>1</v>
      </c>
      <c r="Z142" s="139">
        <v>0</v>
      </c>
      <c r="AA142" s="139">
        <v>1</v>
      </c>
      <c r="AB142" s="139">
        <v>0</v>
      </c>
      <c r="AC142" s="139">
        <v>1</v>
      </c>
      <c r="AD142" s="139">
        <v>0</v>
      </c>
      <c r="AE142" s="139">
        <v>1</v>
      </c>
      <c r="AF142" s="139">
        <v>0</v>
      </c>
      <c r="AG142" s="139">
        <v>0</v>
      </c>
      <c r="AH142" s="139">
        <v>1</v>
      </c>
      <c r="AI142" s="139">
        <v>1</v>
      </c>
      <c r="AJ142" s="139">
        <v>1</v>
      </c>
      <c r="AK142" s="139">
        <v>0</v>
      </c>
      <c r="AL142" s="139">
        <v>1</v>
      </c>
      <c r="AM142" s="139">
        <v>0</v>
      </c>
      <c r="AN142" s="139">
        <v>0</v>
      </c>
      <c r="AO142" s="139">
        <v>0</v>
      </c>
      <c r="AP142" s="139">
        <v>1</v>
      </c>
      <c r="AQ142" s="140">
        <v>1</v>
      </c>
      <c r="AR142" s="139">
        <v>1</v>
      </c>
      <c r="AS142" s="139">
        <v>1</v>
      </c>
      <c r="AT142" s="139">
        <v>1</v>
      </c>
      <c r="AU142" s="139">
        <v>1</v>
      </c>
      <c r="AV142" s="139">
        <v>1</v>
      </c>
      <c r="AW142" s="139">
        <v>1</v>
      </c>
      <c r="AX142" s="139">
        <v>0</v>
      </c>
      <c r="AY142" s="139">
        <v>1</v>
      </c>
      <c r="AZ142" s="139">
        <v>0</v>
      </c>
      <c r="BA142" s="139">
        <v>1</v>
      </c>
      <c r="BB142" s="139">
        <v>0</v>
      </c>
      <c r="BC142" s="139">
        <v>1</v>
      </c>
      <c r="BD142" s="139">
        <v>1</v>
      </c>
      <c r="BE142" s="139">
        <v>1</v>
      </c>
      <c r="BF142" s="139">
        <v>0</v>
      </c>
      <c r="BG142" s="139">
        <v>0</v>
      </c>
      <c r="BH142" s="139">
        <v>0</v>
      </c>
      <c r="BI142" s="139">
        <v>1</v>
      </c>
      <c r="BJ142" s="139">
        <v>1</v>
      </c>
      <c r="BK142" s="139">
        <v>1</v>
      </c>
      <c r="BL142" s="139">
        <v>0</v>
      </c>
      <c r="BM142" s="139">
        <v>1</v>
      </c>
      <c r="BN142" s="139">
        <v>0</v>
      </c>
      <c r="BO142" s="139">
        <v>-1</v>
      </c>
      <c r="BP142" s="139">
        <v>1</v>
      </c>
      <c r="BQ142" s="139">
        <v>1</v>
      </c>
      <c r="BR142" s="139">
        <v>1</v>
      </c>
      <c r="BS142" s="139">
        <v>1</v>
      </c>
      <c r="BT142" s="139">
        <v>1</v>
      </c>
      <c r="BU142" s="139">
        <v>0</v>
      </c>
      <c r="BV142" s="139">
        <v>0</v>
      </c>
      <c r="BW142" s="139">
        <v>1</v>
      </c>
      <c r="BX142" s="139">
        <v>1</v>
      </c>
      <c r="BY142" s="139">
        <v>1</v>
      </c>
      <c r="BZ142" s="139">
        <v>1</v>
      </c>
      <c r="CA142" s="139">
        <v>-1</v>
      </c>
      <c r="CB142" s="139">
        <v>1</v>
      </c>
      <c r="CC142" s="139">
        <v>1</v>
      </c>
      <c r="CD142" s="139">
        <v>1</v>
      </c>
      <c r="CE142" s="140">
        <v>0</v>
      </c>
      <c r="CF142" s="139">
        <v>1</v>
      </c>
      <c r="CG142" s="139">
        <v>0</v>
      </c>
      <c r="CH142" s="139">
        <v>1</v>
      </c>
      <c r="CI142" s="139">
        <v>0</v>
      </c>
      <c r="CJ142" s="139">
        <v>1</v>
      </c>
      <c r="CK142" s="139">
        <v>1</v>
      </c>
      <c r="CL142" s="139">
        <v>0</v>
      </c>
      <c r="CM142" s="139">
        <v>0</v>
      </c>
      <c r="CN142" s="139">
        <v>1</v>
      </c>
      <c r="CO142" s="139">
        <v>1</v>
      </c>
      <c r="CP142" s="139">
        <v>1</v>
      </c>
      <c r="CQ142" s="139">
        <v>1</v>
      </c>
      <c r="CR142" s="140">
        <v>1</v>
      </c>
      <c r="CS142" s="139">
        <v>1</v>
      </c>
      <c r="CT142" s="139">
        <v>1</v>
      </c>
      <c r="CU142" s="139">
        <v>1</v>
      </c>
      <c r="CV142" s="139">
        <v>0</v>
      </c>
      <c r="CW142" s="139">
        <v>0</v>
      </c>
      <c r="CX142" s="139">
        <v>0</v>
      </c>
      <c r="CY142" s="139">
        <v>1</v>
      </c>
      <c r="CZ142" s="139">
        <v>1</v>
      </c>
      <c r="DA142" s="139">
        <v>-1</v>
      </c>
      <c r="DB142" s="139">
        <v>1</v>
      </c>
      <c r="DC142" s="139">
        <v>0</v>
      </c>
      <c r="DD142" s="139">
        <v>1</v>
      </c>
      <c r="DE142" s="139">
        <v>0</v>
      </c>
      <c r="DF142" s="139">
        <v>0</v>
      </c>
      <c r="DG142" s="139">
        <v>0</v>
      </c>
      <c r="DH142" s="139">
        <v>1</v>
      </c>
      <c r="DI142" s="139">
        <v>0</v>
      </c>
      <c r="DJ142" s="139">
        <v>1</v>
      </c>
      <c r="DK142" s="139">
        <v>-1</v>
      </c>
      <c r="DL142" s="139">
        <v>1</v>
      </c>
      <c r="DM142" s="139">
        <v>0</v>
      </c>
      <c r="DN142" s="139">
        <v>0</v>
      </c>
      <c r="DO142" s="139">
        <v>1</v>
      </c>
      <c r="DP142" s="139">
        <v>0</v>
      </c>
      <c r="DQ142" s="139">
        <v>0</v>
      </c>
      <c r="DR142" s="139">
        <v>1</v>
      </c>
      <c r="DS142" s="139">
        <v>-1</v>
      </c>
      <c r="DT142" s="139">
        <v>1</v>
      </c>
      <c r="DU142" s="139">
        <v>0</v>
      </c>
      <c r="DV142" s="139">
        <v>0</v>
      </c>
      <c r="DW142" s="140">
        <v>0</v>
      </c>
      <c r="DX142" s="139">
        <v>0</v>
      </c>
      <c r="DY142" s="139">
        <v>0</v>
      </c>
      <c r="DZ142" s="139">
        <v>0</v>
      </c>
      <c r="EA142" s="139">
        <v>0</v>
      </c>
      <c r="EB142" s="139">
        <v>0</v>
      </c>
      <c r="EC142" s="139">
        <v>0</v>
      </c>
      <c r="ED142" s="139">
        <v>0</v>
      </c>
      <c r="EE142" s="139">
        <v>0</v>
      </c>
      <c r="EF142" s="139">
        <v>0</v>
      </c>
      <c r="EG142" s="139">
        <v>0</v>
      </c>
      <c r="EH142" s="139">
        <v>0</v>
      </c>
      <c r="EI142" s="139">
        <v>0</v>
      </c>
      <c r="EJ142" s="139">
        <v>0</v>
      </c>
      <c r="EK142" s="139">
        <v>0</v>
      </c>
      <c r="EL142" s="139">
        <v>0</v>
      </c>
      <c r="EM142" s="140">
        <v>0</v>
      </c>
      <c r="EN142" s="139">
        <v>14</v>
      </c>
      <c r="EO142" s="139">
        <v>18</v>
      </c>
      <c r="EP142" s="139">
        <v>5</v>
      </c>
      <c r="EQ142" s="139">
        <v>7</v>
      </c>
      <c r="ER142" s="139">
        <v>0</v>
      </c>
      <c r="ES142" s="140">
        <v>44</v>
      </c>
      <c r="ET142" s="139">
        <v>63.636363983154297</v>
      </c>
      <c r="EU142" s="139">
        <v>69.230766296386719</v>
      </c>
      <c r="EV142" s="139">
        <v>62.5</v>
      </c>
      <c r="EW142" s="139">
        <v>50</v>
      </c>
      <c r="EX142" s="139">
        <v>0</v>
      </c>
      <c r="EY142" s="140">
        <v>56.410255432128906</v>
      </c>
    </row>
    <row r="143" spans="1:155" x14ac:dyDescent="0.2">
      <c r="A143" s="137" t="s">
        <v>60</v>
      </c>
      <c r="B143" s="138" t="s">
        <v>200</v>
      </c>
      <c r="C143" s="139">
        <v>1</v>
      </c>
      <c r="D143" s="139">
        <v>0</v>
      </c>
      <c r="E143" s="139">
        <v>0</v>
      </c>
      <c r="F143" s="139">
        <v>1</v>
      </c>
      <c r="G143" s="139">
        <v>1</v>
      </c>
      <c r="H143" s="139">
        <v>0</v>
      </c>
      <c r="I143" s="139">
        <v>0</v>
      </c>
      <c r="J143" s="139">
        <v>0</v>
      </c>
      <c r="K143" s="139">
        <v>1</v>
      </c>
      <c r="L143" s="139">
        <v>0</v>
      </c>
      <c r="M143" s="139">
        <v>0</v>
      </c>
      <c r="N143" s="139">
        <v>1</v>
      </c>
      <c r="O143" s="139">
        <v>0</v>
      </c>
      <c r="P143" s="139">
        <v>-1</v>
      </c>
      <c r="Q143" s="139">
        <v>0</v>
      </c>
      <c r="R143" s="139">
        <v>0</v>
      </c>
      <c r="S143" s="139">
        <v>0</v>
      </c>
      <c r="T143" s="139">
        <v>0</v>
      </c>
      <c r="U143" s="139">
        <v>0</v>
      </c>
      <c r="V143" s="139">
        <v>0</v>
      </c>
      <c r="W143" s="139">
        <v>0</v>
      </c>
      <c r="X143" s="139">
        <v>0</v>
      </c>
      <c r="Y143" s="139">
        <v>0</v>
      </c>
      <c r="Z143" s="139">
        <v>0</v>
      </c>
      <c r="AA143" s="139">
        <v>1</v>
      </c>
      <c r="AB143" s="139">
        <v>1</v>
      </c>
      <c r="AC143" s="139">
        <v>1</v>
      </c>
      <c r="AD143" s="139">
        <v>0</v>
      </c>
      <c r="AE143" s="139">
        <v>0</v>
      </c>
      <c r="AF143" s="139">
        <v>0</v>
      </c>
      <c r="AG143" s="139">
        <v>0</v>
      </c>
      <c r="AH143" s="139">
        <v>0</v>
      </c>
      <c r="AI143" s="139">
        <v>0</v>
      </c>
      <c r="AJ143" s="139">
        <v>0</v>
      </c>
      <c r="AK143" s="139">
        <v>0</v>
      </c>
      <c r="AL143" s="139">
        <v>1</v>
      </c>
      <c r="AM143" s="139">
        <v>0</v>
      </c>
      <c r="AN143" s="139">
        <v>0</v>
      </c>
      <c r="AO143" s="139">
        <v>0</v>
      </c>
      <c r="AP143" s="139">
        <v>0</v>
      </c>
      <c r="AQ143" s="140">
        <v>0</v>
      </c>
      <c r="AR143" s="139">
        <v>0</v>
      </c>
      <c r="AS143" s="139">
        <v>1</v>
      </c>
      <c r="AT143" s="139">
        <v>1</v>
      </c>
      <c r="AU143" s="139">
        <v>1</v>
      </c>
      <c r="AV143" s="139">
        <v>1</v>
      </c>
      <c r="AW143" s="139">
        <v>1</v>
      </c>
      <c r="AX143" s="139">
        <v>0</v>
      </c>
      <c r="AY143" s="139">
        <v>1</v>
      </c>
      <c r="AZ143" s="139">
        <v>1</v>
      </c>
      <c r="BA143" s="139">
        <v>0</v>
      </c>
      <c r="BB143" s="139">
        <v>0</v>
      </c>
      <c r="BC143" s="139">
        <v>1</v>
      </c>
      <c r="BD143" s="139">
        <v>1</v>
      </c>
      <c r="BE143" s="139">
        <v>1</v>
      </c>
      <c r="BF143" s="139">
        <v>0</v>
      </c>
      <c r="BG143" s="139">
        <v>1</v>
      </c>
      <c r="BH143" s="139">
        <v>1</v>
      </c>
      <c r="BI143" s="139">
        <v>1</v>
      </c>
      <c r="BJ143" s="139">
        <v>1</v>
      </c>
      <c r="BK143" s="139">
        <v>1</v>
      </c>
      <c r="BL143" s="139">
        <v>0</v>
      </c>
      <c r="BM143" s="139">
        <v>0</v>
      </c>
      <c r="BN143" s="139">
        <v>0</v>
      </c>
      <c r="BO143" s="139">
        <v>0</v>
      </c>
      <c r="BP143" s="139">
        <v>1</v>
      </c>
      <c r="BQ143" s="139">
        <v>1</v>
      </c>
      <c r="BR143" s="139">
        <v>1</v>
      </c>
      <c r="BS143" s="139">
        <v>1</v>
      </c>
      <c r="BT143" s="139">
        <v>0</v>
      </c>
      <c r="BU143" s="139">
        <v>0</v>
      </c>
      <c r="BV143" s="139">
        <v>1</v>
      </c>
      <c r="BW143" s="139">
        <v>0</v>
      </c>
      <c r="BX143" s="139">
        <v>1</v>
      </c>
      <c r="BY143" s="139">
        <v>0</v>
      </c>
      <c r="BZ143" s="139">
        <v>0</v>
      </c>
      <c r="CA143" s="139">
        <v>0</v>
      </c>
      <c r="CB143" s="139">
        <v>0</v>
      </c>
      <c r="CC143" s="139">
        <v>0</v>
      </c>
      <c r="CD143" s="139">
        <v>0</v>
      </c>
      <c r="CE143" s="140">
        <v>0</v>
      </c>
      <c r="CF143" s="139">
        <v>1</v>
      </c>
      <c r="CG143" s="139">
        <v>0</v>
      </c>
      <c r="CH143" s="139">
        <v>1</v>
      </c>
      <c r="CI143" s="139">
        <v>1</v>
      </c>
      <c r="CJ143" s="139">
        <v>0</v>
      </c>
      <c r="CK143" s="139">
        <v>0</v>
      </c>
      <c r="CL143" s="139">
        <v>0</v>
      </c>
      <c r="CM143" s="139">
        <v>0</v>
      </c>
      <c r="CN143" s="139">
        <v>1</v>
      </c>
      <c r="CO143" s="139">
        <v>0</v>
      </c>
      <c r="CP143" s="139">
        <v>0</v>
      </c>
      <c r="CQ143" s="139">
        <v>0</v>
      </c>
      <c r="CR143" s="140">
        <v>1</v>
      </c>
      <c r="CS143" s="139">
        <v>0</v>
      </c>
      <c r="CT143" s="139">
        <v>0</v>
      </c>
      <c r="CU143" s="139">
        <v>1</v>
      </c>
      <c r="CV143" s="139">
        <v>0</v>
      </c>
      <c r="CW143" s="139">
        <v>1</v>
      </c>
      <c r="CX143" s="139">
        <v>0</v>
      </c>
      <c r="CY143" s="139">
        <v>0</v>
      </c>
      <c r="CZ143" s="139">
        <v>1</v>
      </c>
      <c r="DA143" s="139">
        <v>-1</v>
      </c>
      <c r="DB143" s="139">
        <v>0</v>
      </c>
      <c r="DC143" s="139">
        <v>0</v>
      </c>
      <c r="DD143" s="139">
        <v>0</v>
      </c>
      <c r="DE143" s="139">
        <v>1</v>
      </c>
      <c r="DF143" s="139">
        <v>0</v>
      </c>
      <c r="DG143" s="139">
        <v>-1</v>
      </c>
      <c r="DH143" s="139">
        <v>0</v>
      </c>
      <c r="DI143" s="139">
        <v>0</v>
      </c>
      <c r="DJ143" s="139">
        <v>1</v>
      </c>
      <c r="DK143" s="139">
        <v>0</v>
      </c>
      <c r="DL143" s="139">
        <v>0</v>
      </c>
      <c r="DM143" s="139">
        <v>1</v>
      </c>
      <c r="DN143" s="139">
        <v>0</v>
      </c>
      <c r="DO143" s="139">
        <v>1</v>
      </c>
      <c r="DP143" s="139">
        <v>0</v>
      </c>
      <c r="DQ143" s="139">
        <v>0</v>
      </c>
      <c r="DR143" s="139">
        <v>1</v>
      </c>
      <c r="DS143" s="139">
        <v>0</v>
      </c>
      <c r="DT143" s="139">
        <v>0</v>
      </c>
      <c r="DU143" s="139">
        <v>0</v>
      </c>
      <c r="DV143" s="139">
        <v>0</v>
      </c>
      <c r="DW143" s="140">
        <v>0</v>
      </c>
      <c r="DX143" s="139">
        <v>0</v>
      </c>
      <c r="DY143" s="139">
        <v>0</v>
      </c>
      <c r="DZ143" s="139">
        <v>0</v>
      </c>
      <c r="EA143" s="139">
        <v>0</v>
      </c>
      <c r="EB143" s="139">
        <v>0</v>
      </c>
      <c r="EC143" s="139">
        <v>0</v>
      </c>
      <c r="ED143" s="139">
        <v>0</v>
      </c>
      <c r="EE143" s="139">
        <v>0</v>
      </c>
      <c r="EF143" s="139">
        <v>0</v>
      </c>
      <c r="EG143" s="139">
        <v>0</v>
      </c>
      <c r="EH143" s="139">
        <v>0</v>
      </c>
      <c r="EI143" s="139">
        <v>0</v>
      </c>
      <c r="EJ143" s="139">
        <v>0</v>
      </c>
      <c r="EK143" s="139">
        <v>0</v>
      </c>
      <c r="EL143" s="139">
        <v>0</v>
      </c>
      <c r="EM143" s="140">
        <v>0</v>
      </c>
      <c r="EN143" s="139">
        <v>5</v>
      </c>
      <c r="EO143" s="139">
        <v>12</v>
      </c>
      <c r="EP143" s="139">
        <v>3</v>
      </c>
      <c r="EQ143" s="139">
        <v>6</v>
      </c>
      <c r="ER143" s="139">
        <v>0</v>
      </c>
      <c r="ES143" s="140">
        <v>26</v>
      </c>
      <c r="ET143" s="139">
        <v>22.727272033691406</v>
      </c>
      <c r="EU143" s="139">
        <v>46.153846740722656</v>
      </c>
      <c r="EV143" s="139">
        <v>37.5</v>
      </c>
      <c r="EW143" s="139">
        <v>42.857143402099609</v>
      </c>
      <c r="EX143" s="139">
        <v>0</v>
      </c>
      <c r="EY143" s="140">
        <v>33.333332061767578</v>
      </c>
    </row>
    <row r="144" spans="1:155" x14ac:dyDescent="0.2">
      <c r="A144" s="137" t="s">
        <v>60</v>
      </c>
      <c r="B144" s="138" t="s">
        <v>201</v>
      </c>
      <c r="C144" s="139">
        <v>0</v>
      </c>
      <c r="D144" s="139">
        <v>0</v>
      </c>
      <c r="E144" s="139">
        <v>0</v>
      </c>
      <c r="F144" s="139">
        <v>1</v>
      </c>
      <c r="G144" s="139">
        <v>1</v>
      </c>
      <c r="H144" s="139">
        <v>1</v>
      </c>
      <c r="I144" s="139">
        <v>0</v>
      </c>
      <c r="J144" s="139">
        <v>0</v>
      </c>
      <c r="K144" s="139">
        <v>1</v>
      </c>
      <c r="L144" s="139">
        <v>0</v>
      </c>
      <c r="M144" s="139">
        <v>1</v>
      </c>
      <c r="N144" s="139">
        <v>1</v>
      </c>
      <c r="O144" s="139">
        <v>0</v>
      </c>
      <c r="P144" s="139">
        <v>0</v>
      </c>
      <c r="Q144" s="139">
        <v>1</v>
      </c>
      <c r="R144" s="139">
        <v>-1</v>
      </c>
      <c r="S144" s="139">
        <v>0</v>
      </c>
      <c r="T144" s="139">
        <v>0</v>
      </c>
      <c r="U144" s="139">
        <v>0</v>
      </c>
      <c r="V144" s="139">
        <v>-1</v>
      </c>
      <c r="W144" s="139">
        <v>0</v>
      </c>
      <c r="X144" s="139">
        <v>0</v>
      </c>
      <c r="Y144" s="139">
        <v>0</v>
      </c>
      <c r="Z144" s="139">
        <v>0</v>
      </c>
      <c r="AA144" s="139">
        <v>0</v>
      </c>
      <c r="AB144" s="139">
        <v>0</v>
      </c>
      <c r="AC144" s="139">
        <v>0</v>
      </c>
      <c r="AD144" s="139">
        <v>0</v>
      </c>
      <c r="AE144" s="139">
        <v>0</v>
      </c>
      <c r="AF144" s="139">
        <v>0</v>
      </c>
      <c r="AG144" s="139">
        <v>0</v>
      </c>
      <c r="AH144" s="139">
        <v>0</v>
      </c>
      <c r="AI144" s="139">
        <v>0</v>
      </c>
      <c r="AJ144" s="139">
        <v>0</v>
      </c>
      <c r="AK144" s="139">
        <v>0</v>
      </c>
      <c r="AL144" s="139">
        <v>1</v>
      </c>
      <c r="AM144" s="139">
        <v>0</v>
      </c>
      <c r="AN144" s="139">
        <v>0</v>
      </c>
      <c r="AO144" s="139">
        <v>0</v>
      </c>
      <c r="AP144" s="139">
        <v>1</v>
      </c>
      <c r="AQ144" s="140">
        <v>0</v>
      </c>
      <c r="AR144" s="139">
        <v>1</v>
      </c>
      <c r="AS144" s="139">
        <v>1</v>
      </c>
      <c r="AT144" s="139">
        <v>0</v>
      </c>
      <c r="AU144" s="139">
        <v>1</v>
      </c>
      <c r="AV144" s="139">
        <v>1</v>
      </c>
      <c r="AW144" s="139">
        <v>1</v>
      </c>
      <c r="AX144" s="139">
        <v>1</v>
      </c>
      <c r="AY144" s="139">
        <v>1</v>
      </c>
      <c r="AZ144" s="139">
        <v>0</v>
      </c>
      <c r="BA144" s="139">
        <v>0</v>
      </c>
      <c r="BB144" s="139">
        <v>0</v>
      </c>
      <c r="BC144" s="139">
        <v>1</v>
      </c>
      <c r="BD144" s="139">
        <v>1</v>
      </c>
      <c r="BE144" s="139">
        <v>1</v>
      </c>
      <c r="BF144" s="139">
        <v>0</v>
      </c>
      <c r="BG144" s="139">
        <v>1</v>
      </c>
      <c r="BH144" s="139">
        <v>0</v>
      </c>
      <c r="BI144" s="139">
        <v>1</v>
      </c>
      <c r="BJ144" s="139">
        <v>1</v>
      </c>
      <c r="BK144" s="139">
        <v>0</v>
      </c>
      <c r="BL144" s="139">
        <v>1</v>
      </c>
      <c r="BM144" s="139">
        <v>0</v>
      </c>
      <c r="BN144" s="139">
        <v>1</v>
      </c>
      <c r="BO144" s="139">
        <v>0</v>
      </c>
      <c r="BP144" s="139">
        <v>1</v>
      </c>
      <c r="BQ144" s="139">
        <v>1</v>
      </c>
      <c r="BR144" s="139">
        <v>0</v>
      </c>
      <c r="BS144" s="139">
        <v>1</v>
      </c>
      <c r="BT144" s="139">
        <v>1</v>
      </c>
      <c r="BU144" s="139">
        <v>0</v>
      </c>
      <c r="BV144" s="139">
        <v>0</v>
      </c>
      <c r="BW144" s="139">
        <v>0</v>
      </c>
      <c r="BX144" s="139">
        <v>0</v>
      </c>
      <c r="BY144" s="139">
        <v>0</v>
      </c>
      <c r="BZ144" s="139">
        <v>1</v>
      </c>
      <c r="CA144" s="139">
        <v>-1</v>
      </c>
      <c r="CB144" s="139">
        <v>1</v>
      </c>
      <c r="CC144" s="139">
        <v>1</v>
      </c>
      <c r="CD144" s="139">
        <v>0</v>
      </c>
      <c r="CE144" s="140">
        <v>-1</v>
      </c>
      <c r="CF144" s="139">
        <v>1</v>
      </c>
      <c r="CG144" s="139">
        <v>1</v>
      </c>
      <c r="CH144" s="139">
        <v>1</v>
      </c>
      <c r="CI144" s="139">
        <v>1</v>
      </c>
      <c r="CJ144" s="139">
        <v>1</v>
      </c>
      <c r="CK144" s="139">
        <v>0</v>
      </c>
      <c r="CL144" s="139">
        <v>0</v>
      </c>
      <c r="CM144" s="139">
        <v>0</v>
      </c>
      <c r="CN144" s="139">
        <v>1</v>
      </c>
      <c r="CO144" s="139">
        <v>1</v>
      </c>
      <c r="CP144" s="139">
        <v>1</v>
      </c>
      <c r="CQ144" s="139">
        <v>0</v>
      </c>
      <c r="CR144" s="140">
        <v>0</v>
      </c>
      <c r="CS144" s="139">
        <v>0</v>
      </c>
      <c r="CT144" s="139">
        <v>0</v>
      </c>
      <c r="CU144" s="139">
        <v>1</v>
      </c>
      <c r="CV144" s="139">
        <v>0</v>
      </c>
      <c r="CW144" s="139">
        <v>0</v>
      </c>
      <c r="CX144" s="139">
        <v>0</v>
      </c>
      <c r="CY144" s="139">
        <v>0</v>
      </c>
      <c r="CZ144" s="139">
        <v>1</v>
      </c>
      <c r="DA144" s="139">
        <v>-1</v>
      </c>
      <c r="DB144" s="139">
        <v>0</v>
      </c>
      <c r="DC144" s="139">
        <v>1</v>
      </c>
      <c r="DD144" s="139">
        <v>0</v>
      </c>
      <c r="DE144" s="139">
        <v>0</v>
      </c>
      <c r="DF144" s="139">
        <v>1</v>
      </c>
      <c r="DG144" s="139">
        <v>-1</v>
      </c>
      <c r="DH144" s="139">
        <v>1</v>
      </c>
      <c r="DI144" s="139">
        <v>0</v>
      </c>
      <c r="DJ144" s="139">
        <v>1</v>
      </c>
      <c r="DK144" s="139">
        <v>0</v>
      </c>
      <c r="DL144" s="139">
        <v>0</v>
      </c>
      <c r="DM144" s="139">
        <v>1</v>
      </c>
      <c r="DN144" s="139">
        <v>0</v>
      </c>
      <c r="DO144" s="139">
        <v>0</v>
      </c>
      <c r="DP144" s="139">
        <v>0</v>
      </c>
      <c r="DQ144" s="139">
        <v>-1</v>
      </c>
      <c r="DR144" s="139">
        <v>1</v>
      </c>
      <c r="DS144" s="139">
        <v>-1</v>
      </c>
      <c r="DT144" s="139">
        <v>0</v>
      </c>
      <c r="DU144" s="139">
        <v>1</v>
      </c>
      <c r="DV144" s="139">
        <v>0</v>
      </c>
      <c r="DW144" s="140">
        <v>0</v>
      </c>
      <c r="DX144" s="139">
        <v>0</v>
      </c>
      <c r="DY144" s="139">
        <v>0</v>
      </c>
      <c r="DZ144" s="139">
        <v>0</v>
      </c>
      <c r="EA144" s="139">
        <v>0</v>
      </c>
      <c r="EB144" s="139">
        <v>0</v>
      </c>
      <c r="EC144" s="139">
        <v>0</v>
      </c>
      <c r="ED144" s="139">
        <v>0</v>
      </c>
      <c r="EE144" s="139">
        <v>0</v>
      </c>
      <c r="EF144" s="139">
        <v>0</v>
      </c>
      <c r="EG144" s="139">
        <v>0</v>
      </c>
      <c r="EH144" s="139">
        <v>0</v>
      </c>
      <c r="EI144" s="139">
        <v>0</v>
      </c>
      <c r="EJ144" s="139">
        <v>0</v>
      </c>
      <c r="EK144" s="139">
        <v>0</v>
      </c>
      <c r="EL144" s="139">
        <v>0</v>
      </c>
      <c r="EM144" s="140">
        <v>0</v>
      </c>
      <c r="EN144" s="139">
        <v>6</v>
      </c>
      <c r="EO144" s="139">
        <v>12</v>
      </c>
      <c r="EP144" s="139">
        <v>3</v>
      </c>
      <c r="EQ144" s="139">
        <v>5</v>
      </c>
      <c r="ER144" s="139">
        <v>0</v>
      </c>
      <c r="ES144" s="140">
        <v>26</v>
      </c>
      <c r="ET144" s="139">
        <v>27.272727966308594</v>
      </c>
      <c r="EU144" s="139">
        <v>46.153846740722656</v>
      </c>
      <c r="EV144" s="139">
        <v>37.5</v>
      </c>
      <c r="EW144" s="139">
        <v>35.714286804199219</v>
      </c>
      <c r="EX144" s="139">
        <v>0</v>
      </c>
      <c r="EY144" s="140">
        <v>33.333332061767578</v>
      </c>
    </row>
    <row r="145" spans="1:155" x14ac:dyDescent="0.2">
      <c r="A145" s="137" t="s">
        <v>56</v>
      </c>
      <c r="B145" s="138" t="s">
        <v>202</v>
      </c>
      <c r="C145" s="139">
        <v>1</v>
      </c>
      <c r="D145" s="139">
        <v>0</v>
      </c>
      <c r="E145" s="139">
        <v>0</v>
      </c>
      <c r="F145" s="139">
        <v>1</v>
      </c>
      <c r="G145" s="139">
        <v>1</v>
      </c>
      <c r="H145" s="139">
        <v>1</v>
      </c>
      <c r="I145" s="139">
        <v>0</v>
      </c>
      <c r="J145" s="139">
        <v>0</v>
      </c>
      <c r="K145" s="139">
        <v>1</v>
      </c>
      <c r="L145" s="139">
        <v>1</v>
      </c>
      <c r="M145" s="139">
        <v>1</v>
      </c>
      <c r="N145" s="139">
        <v>1</v>
      </c>
      <c r="O145" s="139">
        <v>0</v>
      </c>
      <c r="P145" s="139">
        <v>0</v>
      </c>
      <c r="Q145" s="139">
        <v>1</v>
      </c>
      <c r="R145" s="139">
        <v>-1</v>
      </c>
      <c r="S145" s="139">
        <v>1</v>
      </c>
      <c r="T145" s="139">
        <v>1</v>
      </c>
      <c r="U145" s="139">
        <v>1</v>
      </c>
      <c r="V145" s="139">
        <v>0</v>
      </c>
      <c r="W145" s="139">
        <v>0</v>
      </c>
      <c r="X145" s="139">
        <v>1</v>
      </c>
      <c r="Y145" s="139">
        <v>1</v>
      </c>
      <c r="Z145" s="139">
        <v>0</v>
      </c>
      <c r="AA145" s="139">
        <v>0</v>
      </c>
      <c r="AB145" s="139">
        <v>1</v>
      </c>
      <c r="AC145" s="139">
        <v>1</v>
      </c>
      <c r="AD145" s="139">
        <v>1</v>
      </c>
      <c r="AE145" s="139">
        <v>0</v>
      </c>
      <c r="AF145" s="139">
        <v>0</v>
      </c>
      <c r="AG145" s="139">
        <v>0</v>
      </c>
      <c r="AH145" s="139">
        <v>1</v>
      </c>
      <c r="AI145" s="139">
        <v>1</v>
      </c>
      <c r="AJ145" s="139">
        <v>0</v>
      </c>
      <c r="AK145" s="139">
        <v>0</v>
      </c>
      <c r="AL145" s="139">
        <v>0</v>
      </c>
      <c r="AM145" s="139">
        <v>0</v>
      </c>
      <c r="AN145" s="139">
        <v>0</v>
      </c>
      <c r="AO145" s="139">
        <v>0</v>
      </c>
      <c r="AP145" s="139">
        <v>1</v>
      </c>
      <c r="AQ145" s="140">
        <v>1</v>
      </c>
      <c r="AR145" s="139">
        <v>0</v>
      </c>
      <c r="AS145" s="139">
        <v>1</v>
      </c>
      <c r="AT145" s="139">
        <v>1</v>
      </c>
      <c r="AU145" s="139">
        <v>1</v>
      </c>
      <c r="AV145" s="139">
        <v>1</v>
      </c>
      <c r="AW145" s="139">
        <v>0</v>
      </c>
      <c r="AX145" s="139">
        <v>0</v>
      </c>
      <c r="AY145" s="139">
        <v>1</v>
      </c>
      <c r="AZ145" s="139">
        <v>1</v>
      </c>
      <c r="BA145" s="139">
        <v>0</v>
      </c>
      <c r="BB145" s="139">
        <v>1</v>
      </c>
      <c r="BC145" s="139">
        <v>1</v>
      </c>
      <c r="BD145" s="139">
        <v>1</v>
      </c>
      <c r="BE145" s="139">
        <v>0</v>
      </c>
      <c r="BF145" s="139">
        <v>0</v>
      </c>
      <c r="BG145" s="139">
        <v>1</v>
      </c>
      <c r="BH145" s="139">
        <v>0</v>
      </c>
      <c r="BI145" s="139">
        <v>0</v>
      </c>
      <c r="BJ145" s="139">
        <v>1</v>
      </c>
      <c r="BK145" s="139">
        <v>0</v>
      </c>
      <c r="BL145" s="139">
        <v>0</v>
      </c>
      <c r="BM145" s="139">
        <v>1</v>
      </c>
      <c r="BN145" s="139">
        <v>0</v>
      </c>
      <c r="BO145" s="139">
        <v>0</v>
      </c>
      <c r="BP145" s="139">
        <v>0</v>
      </c>
      <c r="BQ145" s="139">
        <v>1</v>
      </c>
      <c r="BR145" s="139">
        <v>0</v>
      </c>
      <c r="BS145" s="139">
        <v>1</v>
      </c>
      <c r="BT145" s="139">
        <v>1</v>
      </c>
      <c r="BU145" s="139">
        <v>1</v>
      </c>
      <c r="BV145" s="139">
        <v>0</v>
      </c>
      <c r="BW145" s="139">
        <v>1</v>
      </c>
      <c r="BX145" s="139">
        <v>0</v>
      </c>
      <c r="BY145" s="139">
        <v>1</v>
      </c>
      <c r="BZ145" s="139">
        <v>1</v>
      </c>
      <c r="CA145" s="139">
        <v>0</v>
      </c>
      <c r="CB145" s="139">
        <v>1</v>
      </c>
      <c r="CC145" s="139">
        <v>1</v>
      </c>
      <c r="CD145" s="139">
        <v>0</v>
      </c>
      <c r="CE145" s="140">
        <v>-1</v>
      </c>
      <c r="CF145" s="139">
        <v>1</v>
      </c>
      <c r="CG145" s="139">
        <v>0</v>
      </c>
      <c r="CH145" s="139">
        <v>1</v>
      </c>
      <c r="CI145" s="139">
        <v>0</v>
      </c>
      <c r="CJ145" s="139">
        <v>1</v>
      </c>
      <c r="CK145" s="139">
        <v>0</v>
      </c>
      <c r="CL145" s="139">
        <v>0</v>
      </c>
      <c r="CM145" s="139">
        <v>0</v>
      </c>
      <c r="CN145" s="139">
        <v>1</v>
      </c>
      <c r="CO145" s="139">
        <v>0</v>
      </c>
      <c r="CP145" s="139">
        <v>1</v>
      </c>
      <c r="CQ145" s="139">
        <v>1</v>
      </c>
      <c r="CR145" s="140">
        <v>0</v>
      </c>
      <c r="CS145" s="139">
        <v>1</v>
      </c>
      <c r="CT145" s="139">
        <v>0</v>
      </c>
      <c r="CU145" s="139">
        <v>1</v>
      </c>
      <c r="CV145" s="139">
        <v>0</v>
      </c>
      <c r="CW145" s="139">
        <v>1</v>
      </c>
      <c r="CX145" s="139">
        <v>0</v>
      </c>
      <c r="CY145" s="139">
        <v>1</v>
      </c>
      <c r="CZ145" s="139">
        <v>1</v>
      </c>
      <c r="DA145" s="139">
        <v>0</v>
      </c>
      <c r="DB145" s="139">
        <v>0</v>
      </c>
      <c r="DC145" s="139">
        <v>0</v>
      </c>
      <c r="DD145" s="139">
        <v>1</v>
      </c>
      <c r="DE145" s="139">
        <v>0</v>
      </c>
      <c r="DF145" s="139">
        <v>1</v>
      </c>
      <c r="DG145" s="139">
        <v>-1</v>
      </c>
      <c r="DH145" s="139">
        <v>0</v>
      </c>
      <c r="DI145" s="139">
        <v>1</v>
      </c>
      <c r="DJ145" s="139">
        <v>1</v>
      </c>
      <c r="DK145" s="139">
        <v>0</v>
      </c>
      <c r="DL145" s="139">
        <v>1</v>
      </c>
      <c r="DM145" s="139">
        <v>1</v>
      </c>
      <c r="DN145" s="139">
        <v>0</v>
      </c>
      <c r="DO145" s="139">
        <v>1</v>
      </c>
      <c r="DP145" s="139">
        <v>0</v>
      </c>
      <c r="DQ145" s="139">
        <v>0</v>
      </c>
      <c r="DR145" s="139">
        <v>1</v>
      </c>
      <c r="DS145" s="139">
        <v>0</v>
      </c>
      <c r="DT145" s="139">
        <v>1</v>
      </c>
      <c r="DU145" s="139">
        <v>0</v>
      </c>
      <c r="DV145" s="139">
        <v>0</v>
      </c>
      <c r="DW145" s="140">
        <v>0</v>
      </c>
      <c r="DX145" s="139">
        <v>0</v>
      </c>
      <c r="DY145" s="139">
        <v>0</v>
      </c>
      <c r="DZ145" s="139">
        <v>0</v>
      </c>
      <c r="EA145" s="139">
        <v>0</v>
      </c>
      <c r="EB145" s="139">
        <v>0</v>
      </c>
      <c r="EC145" s="139">
        <v>0</v>
      </c>
      <c r="ED145" s="139">
        <v>0</v>
      </c>
      <c r="EE145" s="139">
        <v>0</v>
      </c>
      <c r="EF145" s="139">
        <v>0</v>
      </c>
      <c r="EG145" s="139">
        <v>0</v>
      </c>
      <c r="EH145" s="139">
        <v>0</v>
      </c>
      <c r="EI145" s="139">
        <v>0</v>
      </c>
      <c r="EJ145" s="139">
        <v>0</v>
      </c>
      <c r="EK145" s="139">
        <v>0</v>
      </c>
      <c r="EL145" s="139">
        <v>0</v>
      </c>
      <c r="EM145" s="140">
        <v>0</v>
      </c>
      <c r="EN145" s="139">
        <v>12</v>
      </c>
      <c r="EO145" s="139">
        <v>14</v>
      </c>
      <c r="EP145" s="139">
        <v>3</v>
      </c>
      <c r="EQ145" s="139">
        <v>8</v>
      </c>
      <c r="ER145" s="139">
        <v>0</v>
      </c>
      <c r="ES145" s="140">
        <v>37</v>
      </c>
      <c r="ET145" s="139">
        <v>54.545455932617188</v>
      </c>
      <c r="EU145" s="139">
        <v>53.846153259277344</v>
      </c>
      <c r="EV145" s="139">
        <v>37.5</v>
      </c>
      <c r="EW145" s="139">
        <v>57.142856597900391</v>
      </c>
      <c r="EX145" s="139">
        <v>0</v>
      </c>
      <c r="EY145" s="140">
        <v>47.435897827148438</v>
      </c>
    </row>
    <row r="146" spans="1:155" x14ac:dyDescent="0.2">
      <c r="A146" s="137" t="s">
        <v>58</v>
      </c>
      <c r="B146" s="138" t="s">
        <v>203</v>
      </c>
      <c r="C146" s="139">
        <v>1</v>
      </c>
      <c r="D146" s="139">
        <v>1</v>
      </c>
      <c r="E146" s="139">
        <v>0</v>
      </c>
      <c r="F146" s="139">
        <v>1</v>
      </c>
      <c r="G146" s="139">
        <v>1</v>
      </c>
      <c r="H146" s="139">
        <v>1</v>
      </c>
      <c r="I146" s="139">
        <v>0</v>
      </c>
      <c r="J146" s="139">
        <v>1</v>
      </c>
      <c r="K146" s="139">
        <v>1</v>
      </c>
      <c r="L146" s="139">
        <v>0</v>
      </c>
      <c r="M146" s="139">
        <v>1</v>
      </c>
      <c r="N146" s="139">
        <v>1</v>
      </c>
      <c r="O146" s="139">
        <v>1</v>
      </c>
      <c r="P146" s="139">
        <v>0</v>
      </c>
      <c r="Q146" s="139">
        <v>1</v>
      </c>
      <c r="R146" s="139">
        <v>0</v>
      </c>
      <c r="S146" s="139">
        <v>1</v>
      </c>
      <c r="T146" s="139">
        <v>1</v>
      </c>
      <c r="U146" s="139">
        <v>1</v>
      </c>
      <c r="V146" s="139">
        <v>0</v>
      </c>
      <c r="W146" s="139">
        <v>0</v>
      </c>
      <c r="X146" s="139">
        <v>1</v>
      </c>
      <c r="Y146" s="139">
        <v>0</v>
      </c>
      <c r="Z146" s="139">
        <v>1</v>
      </c>
      <c r="AA146" s="139">
        <v>0</v>
      </c>
      <c r="AB146" s="139">
        <v>1</v>
      </c>
      <c r="AC146" s="139">
        <v>1</v>
      </c>
      <c r="AD146" s="139">
        <v>1</v>
      </c>
      <c r="AE146" s="139">
        <v>0</v>
      </c>
      <c r="AF146" s="139">
        <v>0</v>
      </c>
      <c r="AG146" s="139">
        <v>-1</v>
      </c>
      <c r="AH146" s="139">
        <v>0</v>
      </c>
      <c r="AI146" s="139">
        <v>0</v>
      </c>
      <c r="AJ146" s="139">
        <v>1</v>
      </c>
      <c r="AK146" s="139">
        <v>0</v>
      </c>
      <c r="AL146" s="139">
        <v>1</v>
      </c>
      <c r="AM146" s="139">
        <v>0</v>
      </c>
      <c r="AN146" s="139">
        <v>1</v>
      </c>
      <c r="AO146" s="139">
        <v>1</v>
      </c>
      <c r="AP146" s="139">
        <v>0</v>
      </c>
      <c r="AQ146" s="140">
        <v>0</v>
      </c>
      <c r="AR146" s="139">
        <v>0</v>
      </c>
      <c r="AS146" s="139">
        <v>1</v>
      </c>
      <c r="AT146" s="139">
        <v>0</v>
      </c>
      <c r="AU146" s="139">
        <v>1</v>
      </c>
      <c r="AV146" s="139">
        <v>1</v>
      </c>
      <c r="AW146" s="139">
        <v>1</v>
      </c>
      <c r="AX146" s="139">
        <v>0</v>
      </c>
      <c r="AY146" s="139">
        <v>1</v>
      </c>
      <c r="AZ146" s="139">
        <v>0</v>
      </c>
      <c r="BA146" s="139">
        <v>1</v>
      </c>
      <c r="BB146" s="139">
        <v>0</v>
      </c>
      <c r="BC146" s="139">
        <v>1</v>
      </c>
      <c r="BD146" s="139">
        <v>1</v>
      </c>
      <c r="BE146" s="139">
        <v>1</v>
      </c>
      <c r="BF146" s="139">
        <v>0</v>
      </c>
      <c r="BG146" s="139">
        <v>1</v>
      </c>
      <c r="BH146" s="139">
        <v>0</v>
      </c>
      <c r="BI146" s="139">
        <v>1</v>
      </c>
      <c r="BJ146" s="139">
        <v>1</v>
      </c>
      <c r="BK146" s="139">
        <v>1</v>
      </c>
      <c r="BL146" s="139">
        <v>0</v>
      </c>
      <c r="BM146" s="139">
        <v>0</v>
      </c>
      <c r="BN146" s="139">
        <v>0</v>
      </c>
      <c r="BO146" s="139">
        <v>0</v>
      </c>
      <c r="BP146" s="139">
        <v>1</v>
      </c>
      <c r="BQ146" s="139">
        <v>1</v>
      </c>
      <c r="BR146" s="139">
        <v>1</v>
      </c>
      <c r="BS146" s="139">
        <v>1</v>
      </c>
      <c r="BT146" s="139">
        <v>1</v>
      </c>
      <c r="BU146" s="139">
        <v>0</v>
      </c>
      <c r="BV146" s="139">
        <v>0</v>
      </c>
      <c r="BW146" s="139">
        <v>1</v>
      </c>
      <c r="BX146" s="139">
        <v>1</v>
      </c>
      <c r="BY146" s="139">
        <v>0</v>
      </c>
      <c r="BZ146" s="139">
        <v>1</v>
      </c>
      <c r="CA146" s="139">
        <v>0</v>
      </c>
      <c r="CB146" s="139">
        <v>1</v>
      </c>
      <c r="CC146" s="139">
        <v>1</v>
      </c>
      <c r="CD146" s="139">
        <v>1</v>
      </c>
      <c r="CE146" s="140">
        <v>0</v>
      </c>
      <c r="CF146" s="139">
        <v>1</v>
      </c>
      <c r="CG146" s="139">
        <v>0</v>
      </c>
      <c r="CH146" s="139">
        <v>1</v>
      </c>
      <c r="CI146" s="139">
        <v>1</v>
      </c>
      <c r="CJ146" s="139">
        <v>1</v>
      </c>
      <c r="CK146" s="139">
        <v>0</v>
      </c>
      <c r="CL146" s="139">
        <v>0</v>
      </c>
      <c r="CM146" s="139">
        <v>1</v>
      </c>
      <c r="CN146" s="139">
        <v>1</v>
      </c>
      <c r="CO146" s="139">
        <v>1</v>
      </c>
      <c r="CP146" s="139">
        <v>1</v>
      </c>
      <c r="CQ146" s="139">
        <v>0</v>
      </c>
      <c r="CR146" s="140">
        <v>1</v>
      </c>
      <c r="CS146" s="139">
        <v>1</v>
      </c>
      <c r="CT146" s="139">
        <v>1</v>
      </c>
      <c r="CU146" s="139">
        <v>1</v>
      </c>
      <c r="CV146" s="139">
        <v>1</v>
      </c>
      <c r="CW146" s="139">
        <v>1</v>
      </c>
      <c r="CX146" s="139">
        <v>0</v>
      </c>
      <c r="CY146" s="139">
        <v>1</v>
      </c>
      <c r="CZ146" s="139">
        <v>1</v>
      </c>
      <c r="DA146" s="139">
        <v>0</v>
      </c>
      <c r="DB146" s="139">
        <v>0</v>
      </c>
      <c r="DC146" s="139">
        <v>0</v>
      </c>
      <c r="DD146" s="139">
        <v>0</v>
      </c>
      <c r="DE146" s="139">
        <v>1</v>
      </c>
      <c r="DF146" s="139">
        <v>0</v>
      </c>
      <c r="DG146" s="139">
        <v>-1</v>
      </c>
      <c r="DH146" s="139">
        <v>0</v>
      </c>
      <c r="DI146" s="139">
        <v>0</v>
      </c>
      <c r="DJ146" s="139">
        <v>1</v>
      </c>
      <c r="DK146" s="139">
        <v>-1</v>
      </c>
      <c r="DL146" s="139">
        <v>1</v>
      </c>
      <c r="DM146" s="139">
        <v>0</v>
      </c>
      <c r="DN146" s="139">
        <v>0</v>
      </c>
      <c r="DO146" s="139">
        <v>1</v>
      </c>
      <c r="DP146" s="139">
        <v>1</v>
      </c>
      <c r="DQ146" s="139">
        <v>0</v>
      </c>
      <c r="DR146" s="139">
        <v>1</v>
      </c>
      <c r="DS146" s="139">
        <v>0</v>
      </c>
      <c r="DT146" s="139">
        <v>1</v>
      </c>
      <c r="DU146" s="139">
        <v>1</v>
      </c>
      <c r="DV146" s="139">
        <v>0</v>
      </c>
      <c r="DW146" s="140">
        <v>0</v>
      </c>
      <c r="DX146" s="139">
        <v>0</v>
      </c>
      <c r="DY146" s="139">
        <v>1</v>
      </c>
      <c r="DZ146" s="139">
        <v>0</v>
      </c>
      <c r="EA146" s="139">
        <v>0</v>
      </c>
      <c r="EB146" s="139">
        <v>0</v>
      </c>
      <c r="EC146" s="139">
        <v>1</v>
      </c>
      <c r="ED146" s="139">
        <v>1</v>
      </c>
      <c r="EE146" s="139">
        <v>0</v>
      </c>
      <c r="EF146" s="139">
        <v>0</v>
      </c>
      <c r="EG146" s="139">
        <v>0</v>
      </c>
      <c r="EH146" s="139">
        <v>0</v>
      </c>
      <c r="EI146" s="139">
        <v>0</v>
      </c>
      <c r="EJ146" s="139">
        <v>0</v>
      </c>
      <c r="EK146" s="139">
        <v>0</v>
      </c>
      <c r="EL146" s="139">
        <v>0</v>
      </c>
      <c r="EM146" s="140">
        <v>0</v>
      </c>
      <c r="EN146" s="139">
        <v>11</v>
      </c>
      <c r="EO146" s="139">
        <v>16</v>
      </c>
      <c r="EP146" s="139">
        <v>5</v>
      </c>
      <c r="EQ146" s="139">
        <v>11</v>
      </c>
      <c r="ER146" s="139">
        <v>2</v>
      </c>
      <c r="ES146" s="140">
        <v>45</v>
      </c>
      <c r="ET146" s="139">
        <v>50</v>
      </c>
      <c r="EU146" s="139">
        <v>61.538459777832031</v>
      </c>
      <c r="EV146" s="139">
        <v>62.5</v>
      </c>
      <c r="EW146" s="139">
        <v>78.571426391601562</v>
      </c>
      <c r="EX146" s="139">
        <v>25</v>
      </c>
      <c r="EY146" s="140">
        <v>57.692306518554688</v>
      </c>
    </row>
    <row r="147" spans="1:155" x14ac:dyDescent="0.2">
      <c r="A147" s="137" t="s">
        <v>58</v>
      </c>
      <c r="B147" s="138" t="s">
        <v>204</v>
      </c>
      <c r="C147" s="139">
        <v>0</v>
      </c>
      <c r="D147" s="139">
        <v>0</v>
      </c>
      <c r="E147" s="139">
        <v>0</v>
      </c>
      <c r="F147" s="139">
        <v>1</v>
      </c>
      <c r="G147" s="139">
        <v>1</v>
      </c>
      <c r="H147" s="139">
        <v>1</v>
      </c>
      <c r="I147" s="139">
        <v>0</v>
      </c>
      <c r="J147" s="139">
        <v>1</v>
      </c>
      <c r="K147" s="139">
        <v>1</v>
      </c>
      <c r="L147" s="139">
        <v>0</v>
      </c>
      <c r="M147" s="139">
        <v>1</v>
      </c>
      <c r="N147" s="139">
        <v>1</v>
      </c>
      <c r="O147" s="139">
        <v>1</v>
      </c>
      <c r="P147" s="139">
        <v>0</v>
      </c>
      <c r="Q147" s="139">
        <v>1</v>
      </c>
      <c r="R147" s="139">
        <v>0</v>
      </c>
      <c r="S147" s="139">
        <v>1</v>
      </c>
      <c r="T147" s="139">
        <v>1</v>
      </c>
      <c r="U147" s="139">
        <v>1</v>
      </c>
      <c r="V147" s="139">
        <v>0</v>
      </c>
      <c r="W147" s="139">
        <v>0</v>
      </c>
      <c r="X147" s="139">
        <v>0</v>
      </c>
      <c r="Y147" s="139">
        <v>0</v>
      </c>
      <c r="Z147" s="139">
        <v>0</v>
      </c>
      <c r="AA147" s="139">
        <v>0</v>
      </c>
      <c r="AB147" s="139">
        <v>1</v>
      </c>
      <c r="AC147" s="139">
        <v>1</v>
      </c>
      <c r="AD147" s="139">
        <v>1</v>
      </c>
      <c r="AE147" s="139">
        <v>0</v>
      </c>
      <c r="AF147" s="139">
        <v>0</v>
      </c>
      <c r="AG147" s="139">
        <v>0</v>
      </c>
      <c r="AH147" s="139">
        <v>0</v>
      </c>
      <c r="AI147" s="139">
        <v>0</v>
      </c>
      <c r="AJ147" s="139">
        <v>0</v>
      </c>
      <c r="AK147" s="139">
        <v>1</v>
      </c>
      <c r="AL147" s="139">
        <v>1</v>
      </c>
      <c r="AM147" s="139">
        <v>1</v>
      </c>
      <c r="AN147" s="139">
        <v>0</v>
      </c>
      <c r="AO147" s="139">
        <v>0</v>
      </c>
      <c r="AP147" s="139">
        <v>1</v>
      </c>
      <c r="AQ147" s="140">
        <v>1</v>
      </c>
      <c r="AR147" s="139">
        <v>1</v>
      </c>
      <c r="AS147" s="139">
        <v>1</v>
      </c>
      <c r="AT147" s="139">
        <v>1</v>
      </c>
      <c r="AU147" s="139">
        <v>1</v>
      </c>
      <c r="AV147" s="139">
        <v>1</v>
      </c>
      <c r="AW147" s="139">
        <v>1</v>
      </c>
      <c r="AX147" s="139">
        <v>0</v>
      </c>
      <c r="AY147" s="139">
        <v>1</v>
      </c>
      <c r="AZ147" s="139">
        <v>0</v>
      </c>
      <c r="BA147" s="139">
        <v>0</v>
      </c>
      <c r="BB147" s="139">
        <v>1</v>
      </c>
      <c r="BC147" s="139">
        <v>1</v>
      </c>
      <c r="BD147" s="139">
        <v>1</v>
      </c>
      <c r="BE147" s="139">
        <v>1</v>
      </c>
      <c r="BF147" s="139">
        <v>0</v>
      </c>
      <c r="BG147" s="139">
        <v>0</v>
      </c>
      <c r="BH147" s="139">
        <v>0</v>
      </c>
      <c r="BI147" s="139">
        <v>1</v>
      </c>
      <c r="BJ147" s="139">
        <v>1</v>
      </c>
      <c r="BK147" s="139">
        <v>1</v>
      </c>
      <c r="BL147" s="139">
        <v>0</v>
      </c>
      <c r="BM147" s="139">
        <v>0</v>
      </c>
      <c r="BN147" s="139">
        <v>0</v>
      </c>
      <c r="BO147" s="139">
        <v>0</v>
      </c>
      <c r="BP147" s="139">
        <v>0</v>
      </c>
      <c r="BQ147" s="139">
        <v>1</v>
      </c>
      <c r="BR147" s="139">
        <v>1</v>
      </c>
      <c r="BS147" s="139">
        <v>0</v>
      </c>
      <c r="BT147" s="139">
        <v>1</v>
      </c>
      <c r="BU147" s="139">
        <v>0</v>
      </c>
      <c r="BV147" s="139">
        <v>0</v>
      </c>
      <c r="BW147" s="139">
        <v>0</v>
      </c>
      <c r="BX147" s="139">
        <v>1</v>
      </c>
      <c r="BY147" s="139">
        <v>1</v>
      </c>
      <c r="BZ147" s="139">
        <v>1</v>
      </c>
      <c r="CA147" s="139">
        <v>0</v>
      </c>
      <c r="CB147" s="139">
        <v>1</v>
      </c>
      <c r="CC147" s="139">
        <v>1</v>
      </c>
      <c r="CD147" s="139">
        <v>1</v>
      </c>
      <c r="CE147" s="140">
        <v>0</v>
      </c>
      <c r="CF147" s="139">
        <v>1</v>
      </c>
      <c r="CG147" s="139">
        <v>0</v>
      </c>
      <c r="CH147" s="139">
        <v>1</v>
      </c>
      <c r="CI147" s="139">
        <v>1</v>
      </c>
      <c r="CJ147" s="139">
        <v>1</v>
      </c>
      <c r="CK147" s="139">
        <v>1</v>
      </c>
      <c r="CL147" s="139">
        <v>0</v>
      </c>
      <c r="CM147" s="139">
        <v>1</v>
      </c>
      <c r="CN147" s="139">
        <v>1</v>
      </c>
      <c r="CO147" s="139">
        <v>1</v>
      </c>
      <c r="CP147" s="139">
        <v>1</v>
      </c>
      <c r="CQ147" s="139">
        <v>0</v>
      </c>
      <c r="CR147" s="140">
        <v>1</v>
      </c>
      <c r="CS147" s="139">
        <v>1</v>
      </c>
      <c r="CT147" s="139">
        <v>1</v>
      </c>
      <c r="CU147" s="139">
        <v>1</v>
      </c>
      <c r="CV147" s="139">
        <v>0</v>
      </c>
      <c r="CW147" s="139">
        <v>1</v>
      </c>
      <c r="CX147" s="139">
        <v>0</v>
      </c>
      <c r="CY147" s="139">
        <v>0</v>
      </c>
      <c r="CZ147" s="139">
        <v>1</v>
      </c>
      <c r="DA147" s="139">
        <v>0</v>
      </c>
      <c r="DB147" s="139">
        <v>0</v>
      </c>
      <c r="DC147" s="139">
        <v>0</v>
      </c>
      <c r="DD147" s="139">
        <v>0</v>
      </c>
      <c r="DE147" s="139">
        <v>1</v>
      </c>
      <c r="DF147" s="139">
        <v>0</v>
      </c>
      <c r="DG147" s="139">
        <v>0</v>
      </c>
      <c r="DH147" s="139">
        <v>1</v>
      </c>
      <c r="DI147" s="139">
        <v>1</v>
      </c>
      <c r="DJ147" s="139">
        <v>1</v>
      </c>
      <c r="DK147" s="139">
        <v>0</v>
      </c>
      <c r="DL147" s="139">
        <v>1</v>
      </c>
      <c r="DM147" s="139">
        <v>0</v>
      </c>
      <c r="DN147" s="139">
        <v>0</v>
      </c>
      <c r="DO147" s="139">
        <v>1</v>
      </c>
      <c r="DP147" s="139">
        <v>1</v>
      </c>
      <c r="DQ147" s="139">
        <v>0</v>
      </c>
      <c r="DR147" s="139">
        <v>1</v>
      </c>
      <c r="DS147" s="139">
        <v>0</v>
      </c>
      <c r="DT147" s="139">
        <v>1</v>
      </c>
      <c r="DU147" s="139">
        <v>0</v>
      </c>
      <c r="DV147" s="139">
        <v>0</v>
      </c>
      <c r="DW147" s="140">
        <v>0</v>
      </c>
      <c r="DX147" s="139">
        <v>0</v>
      </c>
      <c r="DY147" s="139">
        <v>1</v>
      </c>
      <c r="DZ147" s="139">
        <v>0</v>
      </c>
      <c r="EA147" s="139">
        <v>0</v>
      </c>
      <c r="EB147" s="139">
        <v>0</v>
      </c>
      <c r="EC147" s="139">
        <v>1</v>
      </c>
      <c r="ED147" s="139">
        <v>1</v>
      </c>
      <c r="EE147" s="139">
        <v>0</v>
      </c>
      <c r="EF147" s="139">
        <v>0</v>
      </c>
      <c r="EG147" s="139">
        <v>0</v>
      </c>
      <c r="EH147" s="139">
        <v>0</v>
      </c>
      <c r="EI147" s="139">
        <v>0</v>
      </c>
      <c r="EJ147" s="139">
        <v>0</v>
      </c>
      <c r="EK147" s="139">
        <v>0</v>
      </c>
      <c r="EL147" s="139">
        <v>0</v>
      </c>
      <c r="EM147" s="140">
        <v>0</v>
      </c>
      <c r="EN147" s="139">
        <v>11</v>
      </c>
      <c r="EO147" s="139">
        <v>17</v>
      </c>
      <c r="EP147" s="139">
        <v>5</v>
      </c>
      <c r="EQ147" s="139">
        <v>9</v>
      </c>
      <c r="ER147" s="139">
        <v>2</v>
      </c>
      <c r="ES147" s="140">
        <v>44</v>
      </c>
      <c r="ET147" s="139">
        <v>50</v>
      </c>
      <c r="EU147" s="139">
        <v>65.384613037109375</v>
      </c>
      <c r="EV147" s="139">
        <v>62.5</v>
      </c>
      <c r="EW147" s="139">
        <v>64.285713195800781</v>
      </c>
      <c r="EX147" s="139">
        <v>25</v>
      </c>
      <c r="EY147" s="140">
        <v>56.410255432128906</v>
      </c>
    </row>
    <row r="148" spans="1:155" x14ac:dyDescent="0.2">
      <c r="A148" s="137" t="s">
        <v>56</v>
      </c>
      <c r="B148" s="138" t="s">
        <v>205</v>
      </c>
      <c r="C148" s="139">
        <v>0</v>
      </c>
      <c r="D148" s="139">
        <v>0</v>
      </c>
      <c r="E148" s="139">
        <v>0</v>
      </c>
      <c r="F148" s="139">
        <v>0</v>
      </c>
      <c r="G148" s="139">
        <v>0</v>
      </c>
      <c r="H148" s="139">
        <v>0</v>
      </c>
      <c r="I148" s="139">
        <v>0</v>
      </c>
      <c r="J148" s="139">
        <v>0</v>
      </c>
      <c r="K148" s="139">
        <v>1</v>
      </c>
      <c r="L148" s="139">
        <v>0</v>
      </c>
      <c r="M148" s="139">
        <v>1</v>
      </c>
      <c r="N148" s="139">
        <v>1</v>
      </c>
      <c r="O148" s="139">
        <v>0</v>
      </c>
      <c r="P148" s="139">
        <v>0</v>
      </c>
      <c r="Q148" s="139">
        <v>1</v>
      </c>
      <c r="R148" s="139">
        <v>0</v>
      </c>
      <c r="S148" s="139">
        <v>0</v>
      </c>
      <c r="T148" s="139">
        <v>0</v>
      </c>
      <c r="U148" s="139">
        <v>0</v>
      </c>
      <c r="V148" s="139">
        <v>-1</v>
      </c>
      <c r="W148" s="139">
        <v>-1</v>
      </c>
      <c r="X148" s="139">
        <v>0</v>
      </c>
      <c r="Y148" s="139">
        <v>0</v>
      </c>
      <c r="Z148" s="139">
        <v>0</v>
      </c>
      <c r="AA148" s="139">
        <v>0</v>
      </c>
      <c r="AB148" s="139">
        <v>0</v>
      </c>
      <c r="AC148" s="139">
        <v>0</v>
      </c>
      <c r="AD148" s="139">
        <v>0</v>
      </c>
      <c r="AE148" s="139">
        <v>0</v>
      </c>
      <c r="AF148" s="139">
        <v>0</v>
      </c>
      <c r="AG148" s="139">
        <v>0</v>
      </c>
      <c r="AH148" s="139">
        <v>0</v>
      </c>
      <c r="AI148" s="139">
        <v>0</v>
      </c>
      <c r="AJ148" s="139">
        <v>0</v>
      </c>
      <c r="AK148" s="139">
        <v>0</v>
      </c>
      <c r="AL148" s="139">
        <v>0</v>
      </c>
      <c r="AM148" s="139">
        <v>0</v>
      </c>
      <c r="AN148" s="139">
        <v>0</v>
      </c>
      <c r="AO148" s="139">
        <v>0</v>
      </c>
      <c r="AP148" s="139">
        <v>0</v>
      </c>
      <c r="AQ148" s="140">
        <v>0</v>
      </c>
      <c r="AR148" s="139">
        <v>1</v>
      </c>
      <c r="AS148" s="139">
        <v>1</v>
      </c>
      <c r="AT148" s="139">
        <v>0</v>
      </c>
      <c r="AU148" s="139">
        <v>0</v>
      </c>
      <c r="AV148" s="139">
        <v>1</v>
      </c>
      <c r="AW148" s="139">
        <v>1</v>
      </c>
      <c r="AX148" s="139">
        <v>0</v>
      </c>
      <c r="AY148" s="139">
        <v>1</v>
      </c>
      <c r="AZ148" s="139">
        <v>1</v>
      </c>
      <c r="BA148" s="139">
        <v>0</v>
      </c>
      <c r="BB148" s="139">
        <v>0</v>
      </c>
      <c r="BC148" s="139">
        <v>1</v>
      </c>
      <c r="BD148" s="139">
        <v>0</v>
      </c>
      <c r="BE148" s="139">
        <v>1</v>
      </c>
      <c r="BF148" s="139">
        <v>0</v>
      </c>
      <c r="BG148" s="139">
        <v>1</v>
      </c>
      <c r="BH148" s="139">
        <v>0</v>
      </c>
      <c r="BI148" s="139">
        <v>0</v>
      </c>
      <c r="BJ148" s="139">
        <v>1</v>
      </c>
      <c r="BK148" s="139">
        <v>1</v>
      </c>
      <c r="BL148" s="139">
        <v>0</v>
      </c>
      <c r="BM148" s="139">
        <v>0</v>
      </c>
      <c r="BN148" s="139">
        <v>0</v>
      </c>
      <c r="BO148" s="139">
        <v>0</v>
      </c>
      <c r="BP148" s="139">
        <v>0</v>
      </c>
      <c r="BQ148" s="139">
        <v>1</v>
      </c>
      <c r="BR148" s="139">
        <v>0</v>
      </c>
      <c r="BS148" s="139">
        <v>0</v>
      </c>
      <c r="BT148" s="139">
        <v>0</v>
      </c>
      <c r="BU148" s="139">
        <v>0</v>
      </c>
      <c r="BV148" s="139">
        <v>0</v>
      </c>
      <c r="BW148" s="139">
        <v>0</v>
      </c>
      <c r="BX148" s="139">
        <v>1</v>
      </c>
      <c r="BY148" s="139">
        <v>1</v>
      </c>
      <c r="BZ148" s="139">
        <v>1</v>
      </c>
      <c r="CA148" s="139">
        <v>0</v>
      </c>
      <c r="CB148" s="139">
        <v>0</v>
      </c>
      <c r="CC148" s="139">
        <v>1</v>
      </c>
      <c r="CD148" s="139">
        <v>0</v>
      </c>
      <c r="CE148" s="140">
        <v>-1</v>
      </c>
      <c r="CF148" s="139">
        <v>1</v>
      </c>
      <c r="CG148" s="139">
        <v>0</v>
      </c>
      <c r="CH148" s="139">
        <v>1</v>
      </c>
      <c r="CI148" s="139">
        <v>1</v>
      </c>
      <c r="CJ148" s="139">
        <v>1</v>
      </c>
      <c r="CK148" s="139">
        <v>0</v>
      </c>
      <c r="CL148" s="139">
        <v>0</v>
      </c>
      <c r="CM148" s="139">
        <v>0</v>
      </c>
      <c r="CN148" s="139">
        <v>1</v>
      </c>
      <c r="CO148" s="139">
        <v>1</v>
      </c>
      <c r="CP148" s="139">
        <v>0</v>
      </c>
      <c r="CQ148" s="139">
        <v>1</v>
      </c>
      <c r="CR148" s="140">
        <v>1</v>
      </c>
      <c r="CS148" s="139">
        <v>1</v>
      </c>
      <c r="CT148" s="139">
        <v>0</v>
      </c>
      <c r="CU148" s="139">
        <v>1</v>
      </c>
      <c r="CV148" s="139">
        <v>0</v>
      </c>
      <c r="CW148" s="139">
        <v>1</v>
      </c>
      <c r="CX148" s="139">
        <v>0</v>
      </c>
      <c r="CY148" s="139">
        <v>0</v>
      </c>
      <c r="CZ148" s="139">
        <v>1</v>
      </c>
      <c r="DA148" s="139">
        <v>-1</v>
      </c>
      <c r="DB148" s="139">
        <v>0</v>
      </c>
      <c r="DC148" s="139">
        <v>0</v>
      </c>
      <c r="DD148" s="139">
        <v>0</v>
      </c>
      <c r="DE148" s="139">
        <v>0</v>
      </c>
      <c r="DF148" s="139">
        <v>0</v>
      </c>
      <c r="DG148" s="139">
        <v>0</v>
      </c>
      <c r="DH148" s="139">
        <v>0</v>
      </c>
      <c r="DI148" s="139">
        <v>0</v>
      </c>
      <c r="DJ148" s="139">
        <v>1</v>
      </c>
      <c r="DK148" s="139">
        <v>0</v>
      </c>
      <c r="DL148" s="139">
        <v>0</v>
      </c>
      <c r="DM148" s="139">
        <v>1</v>
      </c>
      <c r="DN148" s="139">
        <v>0</v>
      </c>
      <c r="DO148" s="139">
        <v>1</v>
      </c>
      <c r="DP148" s="139">
        <v>0</v>
      </c>
      <c r="DQ148" s="139">
        <v>-1</v>
      </c>
      <c r="DR148" s="139">
        <v>1</v>
      </c>
      <c r="DS148" s="139">
        <v>0</v>
      </c>
      <c r="DT148" s="139">
        <v>0</v>
      </c>
      <c r="DU148" s="139">
        <v>0</v>
      </c>
      <c r="DV148" s="139">
        <v>0</v>
      </c>
      <c r="DW148" s="140">
        <v>0</v>
      </c>
      <c r="DX148" s="139">
        <v>0</v>
      </c>
      <c r="DY148" s="139">
        <v>0</v>
      </c>
      <c r="DZ148" s="139">
        <v>0</v>
      </c>
      <c r="EA148" s="139">
        <v>0</v>
      </c>
      <c r="EB148" s="139">
        <v>0</v>
      </c>
      <c r="EC148" s="139">
        <v>0</v>
      </c>
      <c r="ED148" s="139">
        <v>0</v>
      </c>
      <c r="EE148" s="139">
        <v>0</v>
      </c>
      <c r="EF148" s="139">
        <v>0</v>
      </c>
      <c r="EG148" s="139">
        <v>0</v>
      </c>
      <c r="EH148" s="139">
        <v>0</v>
      </c>
      <c r="EI148" s="139">
        <v>0</v>
      </c>
      <c r="EJ148" s="139">
        <v>0</v>
      </c>
      <c r="EK148" s="139">
        <v>0</v>
      </c>
      <c r="EL148" s="139">
        <v>0</v>
      </c>
      <c r="EM148" s="140">
        <v>0</v>
      </c>
      <c r="EN148" s="139">
        <v>3</v>
      </c>
      <c r="EO148" s="139">
        <v>11</v>
      </c>
      <c r="EP148" s="139">
        <v>4</v>
      </c>
      <c r="EQ148" s="139">
        <v>6</v>
      </c>
      <c r="ER148" s="139">
        <v>0</v>
      </c>
      <c r="ES148" s="140">
        <v>24</v>
      </c>
      <c r="ET148" s="139">
        <v>13.636363983154297</v>
      </c>
      <c r="EU148" s="139">
        <v>42.307693481445312</v>
      </c>
      <c r="EV148" s="139">
        <v>50</v>
      </c>
      <c r="EW148" s="139">
        <v>42.857143402099609</v>
      </c>
      <c r="EX148" s="139">
        <v>0</v>
      </c>
      <c r="EY148" s="140">
        <v>30.769229888916016</v>
      </c>
    </row>
    <row r="149" spans="1:155" x14ac:dyDescent="0.2">
      <c r="A149" s="137" t="s">
        <v>60</v>
      </c>
      <c r="B149" s="138" t="s">
        <v>206</v>
      </c>
      <c r="C149" s="139">
        <v>0</v>
      </c>
      <c r="D149" s="139">
        <v>0</v>
      </c>
      <c r="E149" s="139">
        <v>0</v>
      </c>
      <c r="F149" s="139">
        <v>0</v>
      </c>
      <c r="G149" s="139">
        <v>0</v>
      </c>
      <c r="H149" s="139">
        <v>0</v>
      </c>
      <c r="I149" s="139">
        <v>0</v>
      </c>
      <c r="J149" s="139">
        <v>0</v>
      </c>
      <c r="K149" s="139">
        <v>1</v>
      </c>
      <c r="L149" s="139">
        <v>0</v>
      </c>
      <c r="M149" s="139">
        <v>0</v>
      </c>
      <c r="N149" s="139">
        <v>0</v>
      </c>
      <c r="O149" s="139">
        <v>0</v>
      </c>
      <c r="P149" s="139">
        <v>0</v>
      </c>
      <c r="Q149" s="139">
        <v>1</v>
      </c>
      <c r="R149" s="139">
        <v>0</v>
      </c>
      <c r="S149" s="139">
        <v>0</v>
      </c>
      <c r="T149" s="139">
        <v>0</v>
      </c>
      <c r="U149" s="139">
        <v>0</v>
      </c>
      <c r="V149" s="139">
        <v>0</v>
      </c>
      <c r="W149" s="139">
        <v>0</v>
      </c>
      <c r="X149" s="139">
        <v>0</v>
      </c>
      <c r="Y149" s="139">
        <v>0</v>
      </c>
      <c r="Z149" s="139">
        <v>0</v>
      </c>
      <c r="AA149" s="139">
        <v>0</v>
      </c>
      <c r="AB149" s="139">
        <v>0</v>
      </c>
      <c r="AC149" s="139">
        <v>0</v>
      </c>
      <c r="AD149" s="139">
        <v>0</v>
      </c>
      <c r="AE149" s="139">
        <v>0</v>
      </c>
      <c r="AF149" s="139">
        <v>-1</v>
      </c>
      <c r="AG149" s="139">
        <v>0</v>
      </c>
      <c r="AH149" s="139">
        <v>0</v>
      </c>
      <c r="AI149" s="139">
        <v>0</v>
      </c>
      <c r="AJ149" s="139">
        <v>0</v>
      </c>
      <c r="AK149" s="139">
        <v>0</v>
      </c>
      <c r="AL149" s="139">
        <v>0</v>
      </c>
      <c r="AM149" s="139">
        <v>0</v>
      </c>
      <c r="AN149" s="139">
        <v>0</v>
      </c>
      <c r="AO149" s="139">
        <v>0</v>
      </c>
      <c r="AP149" s="139">
        <v>0</v>
      </c>
      <c r="AQ149" s="140">
        <v>0</v>
      </c>
      <c r="AR149" s="139">
        <v>0</v>
      </c>
      <c r="AS149" s="139">
        <v>0</v>
      </c>
      <c r="AT149" s="139">
        <v>1</v>
      </c>
      <c r="AU149" s="139">
        <v>0</v>
      </c>
      <c r="AV149" s="139">
        <v>0</v>
      </c>
      <c r="AW149" s="139">
        <v>1</v>
      </c>
      <c r="AX149" s="139">
        <v>0</v>
      </c>
      <c r="AY149" s="139">
        <v>1</v>
      </c>
      <c r="AZ149" s="139">
        <v>1</v>
      </c>
      <c r="BA149" s="139">
        <v>0</v>
      </c>
      <c r="BB149" s="139">
        <v>0</v>
      </c>
      <c r="BC149" s="139">
        <v>1</v>
      </c>
      <c r="BD149" s="139">
        <v>0</v>
      </c>
      <c r="BE149" s="139">
        <v>0</v>
      </c>
      <c r="BF149" s="139">
        <v>0</v>
      </c>
      <c r="BG149" s="139">
        <v>0</v>
      </c>
      <c r="BH149" s="139">
        <v>0</v>
      </c>
      <c r="BI149" s="139">
        <v>0</v>
      </c>
      <c r="BJ149" s="139">
        <v>0</v>
      </c>
      <c r="BK149" s="139">
        <v>0</v>
      </c>
      <c r="BL149" s="139">
        <v>0</v>
      </c>
      <c r="BM149" s="139">
        <v>0</v>
      </c>
      <c r="BN149" s="139">
        <v>0</v>
      </c>
      <c r="BO149" s="139">
        <v>-1</v>
      </c>
      <c r="BP149" s="139">
        <v>0</v>
      </c>
      <c r="BQ149" s="139">
        <v>0</v>
      </c>
      <c r="BR149" s="139">
        <v>0</v>
      </c>
      <c r="BS149" s="139">
        <v>1</v>
      </c>
      <c r="BT149" s="139">
        <v>0</v>
      </c>
      <c r="BU149" s="139">
        <v>0</v>
      </c>
      <c r="BV149" s="139">
        <v>0</v>
      </c>
      <c r="BW149" s="139">
        <v>0</v>
      </c>
      <c r="BX149" s="139">
        <v>0</v>
      </c>
      <c r="BY149" s="139">
        <v>0</v>
      </c>
      <c r="BZ149" s="139">
        <v>1</v>
      </c>
      <c r="CA149" s="139">
        <v>0</v>
      </c>
      <c r="CB149" s="139">
        <v>1</v>
      </c>
      <c r="CC149" s="139">
        <v>1</v>
      </c>
      <c r="CD149" s="139">
        <v>0</v>
      </c>
      <c r="CE149" s="140">
        <v>0</v>
      </c>
      <c r="CF149" s="139">
        <v>0</v>
      </c>
      <c r="CG149" s="139">
        <v>0</v>
      </c>
      <c r="CH149" s="139">
        <v>0</v>
      </c>
      <c r="CI149" s="139">
        <v>0</v>
      </c>
      <c r="CJ149" s="139">
        <v>0</v>
      </c>
      <c r="CK149" s="139">
        <v>0</v>
      </c>
      <c r="CL149" s="139">
        <v>0</v>
      </c>
      <c r="CM149" s="139">
        <v>0</v>
      </c>
      <c r="CN149" s="139">
        <v>1</v>
      </c>
      <c r="CO149" s="139">
        <v>0</v>
      </c>
      <c r="CP149" s="139">
        <v>0</v>
      </c>
      <c r="CQ149" s="139">
        <v>1</v>
      </c>
      <c r="CR149" s="140">
        <v>0</v>
      </c>
      <c r="CS149" s="139">
        <v>0</v>
      </c>
      <c r="CT149" s="139">
        <v>0</v>
      </c>
      <c r="CU149" s="139">
        <v>1</v>
      </c>
      <c r="CV149" s="139">
        <v>0</v>
      </c>
      <c r="CW149" s="139">
        <v>0</v>
      </c>
      <c r="CX149" s="139">
        <v>0</v>
      </c>
      <c r="CY149" s="139">
        <v>1</v>
      </c>
      <c r="CZ149" s="139">
        <v>1</v>
      </c>
      <c r="DA149" s="139">
        <v>-1</v>
      </c>
      <c r="DB149" s="139">
        <v>0</v>
      </c>
      <c r="DC149" s="139">
        <v>0</v>
      </c>
      <c r="DD149" s="139">
        <v>0</v>
      </c>
      <c r="DE149" s="139">
        <v>0</v>
      </c>
      <c r="DF149" s="139">
        <v>0</v>
      </c>
      <c r="DG149" s="139">
        <v>0</v>
      </c>
      <c r="DH149" s="139">
        <v>0</v>
      </c>
      <c r="DI149" s="139">
        <v>0</v>
      </c>
      <c r="DJ149" s="139">
        <v>0</v>
      </c>
      <c r="DK149" s="139">
        <v>0</v>
      </c>
      <c r="DL149" s="139">
        <v>0</v>
      </c>
      <c r="DM149" s="139">
        <v>0</v>
      </c>
      <c r="DN149" s="139">
        <v>0</v>
      </c>
      <c r="DO149" s="139">
        <v>0</v>
      </c>
      <c r="DP149" s="139">
        <v>0</v>
      </c>
      <c r="DQ149" s="139">
        <v>-1</v>
      </c>
      <c r="DR149" s="139">
        <v>1</v>
      </c>
      <c r="DS149" s="139">
        <v>-1</v>
      </c>
      <c r="DT149" s="139">
        <v>0</v>
      </c>
      <c r="DU149" s="139">
        <v>1</v>
      </c>
      <c r="DV149" s="139">
        <v>0</v>
      </c>
      <c r="DW149" s="140">
        <v>0</v>
      </c>
      <c r="DX149" s="139">
        <v>0</v>
      </c>
      <c r="DY149" s="139">
        <v>0</v>
      </c>
      <c r="DZ149" s="139">
        <v>0</v>
      </c>
      <c r="EA149" s="139">
        <v>0</v>
      </c>
      <c r="EB149" s="139">
        <v>0</v>
      </c>
      <c r="EC149" s="139">
        <v>0</v>
      </c>
      <c r="ED149" s="139">
        <v>0</v>
      </c>
      <c r="EE149" s="139">
        <v>0</v>
      </c>
      <c r="EF149" s="139">
        <v>0</v>
      </c>
      <c r="EG149" s="139">
        <v>0</v>
      </c>
      <c r="EH149" s="139">
        <v>0</v>
      </c>
      <c r="EI149" s="139">
        <v>0</v>
      </c>
      <c r="EJ149" s="139">
        <v>0</v>
      </c>
      <c r="EK149" s="139">
        <v>0</v>
      </c>
      <c r="EL149" s="139">
        <v>0</v>
      </c>
      <c r="EM149" s="140">
        <v>0</v>
      </c>
      <c r="EN149" s="139">
        <v>2</v>
      </c>
      <c r="EO149" s="139">
        <v>7</v>
      </c>
      <c r="EP149" s="139">
        <v>2</v>
      </c>
      <c r="EQ149" s="139">
        <v>3</v>
      </c>
      <c r="ER149" s="139">
        <v>0</v>
      </c>
      <c r="ES149" s="140">
        <v>14</v>
      </c>
      <c r="ET149" s="139">
        <v>9.0909090042114258</v>
      </c>
      <c r="EU149" s="139">
        <v>26.923076629638672</v>
      </c>
      <c r="EV149" s="139">
        <v>25</v>
      </c>
      <c r="EW149" s="139">
        <v>21.428571701049805</v>
      </c>
      <c r="EX149" s="139">
        <v>0</v>
      </c>
      <c r="EY149" s="140">
        <v>17.94871711730957</v>
      </c>
    </row>
    <row r="150" spans="1:155" x14ac:dyDescent="0.2">
      <c r="A150" s="137" t="s">
        <v>60</v>
      </c>
      <c r="B150" s="138" t="s">
        <v>207</v>
      </c>
      <c r="C150" s="139">
        <v>1</v>
      </c>
      <c r="D150" s="139">
        <v>1</v>
      </c>
      <c r="E150" s="139">
        <v>0</v>
      </c>
      <c r="F150" s="139">
        <v>1</v>
      </c>
      <c r="G150" s="139">
        <v>1</v>
      </c>
      <c r="H150" s="139">
        <v>0</v>
      </c>
      <c r="I150" s="139">
        <v>0</v>
      </c>
      <c r="J150" s="139">
        <v>0</v>
      </c>
      <c r="K150" s="139">
        <v>1</v>
      </c>
      <c r="L150" s="139">
        <v>0</v>
      </c>
      <c r="M150" s="139">
        <v>1</v>
      </c>
      <c r="N150" s="139">
        <v>1</v>
      </c>
      <c r="O150" s="139">
        <v>1</v>
      </c>
      <c r="P150" s="139">
        <v>0</v>
      </c>
      <c r="Q150" s="139">
        <v>1</v>
      </c>
      <c r="R150" s="139">
        <v>0</v>
      </c>
      <c r="S150" s="139">
        <v>0</v>
      </c>
      <c r="T150" s="139">
        <v>1</v>
      </c>
      <c r="U150" s="139">
        <v>0</v>
      </c>
      <c r="V150" s="139">
        <v>0</v>
      </c>
      <c r="W150" s="139">
        <v>0</v>
      </c>
      <c r="X150" s="139">
        <v>0</v>
      </c>
      <c r="Y150" s="139">
        <v>1</v>
      </c>
      <c r="Z150" s="139">
        <v>0</v>
      </c>
      <c r="AA150" s="139">
        <v>0</v>
      </c>
      <c r="AB150" s="139">
        <v>1</v>
      </c>
      <c r="AC150" s="139">
        <v>0</v>
      </c>
      <c r="AD150" s="139">
        <v>0</v>
      </c>
      <c r="AE150" s="139">
        <v>0</v>
      </c>
      <c r="AF150" s="139">
        <v>0</v>
      </c>
      <c r="AG150" s="139">
        <v>0</v>
      </c>
      <c r="AH150" s="139">
        <v>0</v>
      </c>
      <c r="AI150" s="139">
        <v>0</v>
      </c>
      <c r="AJ150" s="139">
        <v>1</v>
      </c>
      <c r="AK150" s="139">
        <v>0</v>
      </c>
      <c r="AL150" s="139">
        <v>0</v>
      </c>
      <c r="AM150" s="139">
        <v>0</v>
      </c>
      <c r="AN150" s="139">
        <v>0</v>
      </c>
      <c r="AO150" s="139">
        <v>0</v>
      </c>
      <c r="AP150" s="139">
        <v>1</v>
      </c>
      <c r="AQ150" s="140">
        <v>0</v>
      </c>
      <c r="AR150" s="139">
        <v>1</v>
      </c>
      <c r="AS150" s="139">
        <v>0</v>
      </c>
      <c r="AT150" s="139">
        <v>0</v>
      </c>
      <c r="AU150" s="139">
        <v>1</v>
      </c>
      <c r="AV150" s="139">
        <v>1</v>
      </c>
      <c r="AW150" s="139">
        <v>1</v>
      </c>
      <c r="AX150" s="139">
        <v>0</v>
      </c>
      <c r="AY150" s="139">
        <v>1</v>
      </c>
      <c r="AZ150" s="139">
        <v>0</v>
      </c>
      <c r="BA150" s="139">
        <v>1</v>
      </c>
      <c r="BB150" s="139">
        <v>1</v>
      </c>
      <c r="BC150" s="139">
        <v>1</v>
      </c>
      <c r="BD150" s="139">
        <v>1</v>
      </c>
      <c r="BE150" s="139">
        <v>1</v>
      </c>
      <c r="BF150" s="139">
        <v>0</v>
      </c>
      <c r="BG150" s="139">
        <v>0</v>
      </c>
      <c r="BH150" s="139">
        <v>0</v>
      </c>
      <c r="BI150" s="139">
        <v>1</v>
      </c>
      <c r="BJ150" s="139">
        <v>1</v>
      </c>
      <c r="BK150" s="139">
        <v>1</v>
      </c>
      <c r="BL150" s="139">
        <v>1</v>
      </c>
      <c r="BM150" s="139">
        <v>1</v>
      </c>
      <c r="BN150" s="139">
        <v>1</v>
      </c>
      <c r="BO150" s="139">
        <v>-1</v>
      </c>
      <c r="BP150" s="139">
        <v>1</v>
      </c>
      <c r="BQ150" s="139">
        <v>1</v>
      </c>
      <c r="BR150" s="139">
        <v>1</v>
      </c>
      <c r="BS150" s="139">
        <v>1</v>
      </c>
      <c r="BT150" s="139">
        <v>0</v>
      </c>
      <c r="BU150" s="139">
        <v>0</v>
      </c>
      <c r="BV150" s="139">
        <v>1</v>
      </c>
      <c r="BW150" s="139">
        <v>0</v>
      </c>
      <c r="BX150" s="139">
        <v>0</v>
      </c>
      <c r="BY150" s="139">
        <v>1</v>
      </c>
      <c r="BZ150" s="139">
        <v>1</v>
      </c>
      <c r="CA150" s="139">
        <v>-1</v>
      </c>
      <c r="CB150" s="139">
        <v>1</v>
      </c>
      <c r="CC150" s="139">
        <v>1</v>
      </c>
      <c r="CD150" s="139">
        <v>1</v>
      </c>
      <c r="CE150" s="140">
        <v>0</v>
      </c>
      <c r="CF150" s="139">
        <v>1</v>
      </c>
      <c r="CG150" s="139">
        <v>0</v>
      </c>
      <c r="CH150" s="139">
        <v>1</v>
      </c>
      <c r="CI150" s="139">
        <v>0</v>
      </c>
      <c r="CJ150" s="139">
        <v>1</v>
      </c>
      <c r="CK150" s="139">
        <v>0</v>
      </c>
      <c r="CL150" s="139">
        <v>0</v>
      </c>
      <c r="CM150" s="139">
        <v>0</v>
      </c>
      <c r="CN150" s="139">
        <v>1</v>
      </c>
      <c r="CO150" s="139">
        <v>1</v>
      </c>
      <c r="CP150" s="139">
        <v>1</v>
      </c>
      <c r="CQ150" s="139">
        <v>1</v>
      </c>
      <c r="CR150" s="140">
        <v>1</v>
      </c>
      <c r="CS150" s="139">
        <v>1</v>
      </c>
      <c r="CT150" s="139">
        <v>0</v>
      </c>
      <c r="CU150" s="139">
        <v>1</v>
      </c>
      <c r="CV150" s="139">
        <v>1</v>
      </c>
      <c r="CW150" s="139">
        <v>1</v>
      </c>
      <c r="CX150" s="139">
        <v>0</v>
      </c>
      <c r="CY150" s="139">
        <v>1</v>
      </c>
      <c r="CZ150" s="139">
        <v>1</v>
      </c>
      <c r="DA150" s="139">
        <v>0</v>
      </c>
      <c r="DB150" s="139">
        <v>0</v>
      </c>
      <c r="DC150" s="139">
        <v>0</v>
      </c>
      <c r="DD150" s="139">
        <v>0</v>
      </c>
      <c r="DE150" s="139">
        <v>1</v>
      </c>
      <c r="DF150" s="139">
        <v>0</v>
      </c>
      <c r="DG150" s="139">
        <v>-1</v>
      </c>
      <c r="DH150" s="139">
        <v>0</v>
      </c>
      <c r="DI150" s="139">
        <v>0</v>
      </c>
      <c r="DJ150" s="139">
        <v>0</v>
      </c>
      <c r="DK150" s="139">
        <v>0</v>
      </c>
      <c r="DL150" s="139">
        <v>0</v>
      </c>
      <c r="DM150" s="139">
        <v>0</v>
      </c>
      <c r="DN150" s="139">
        <v>0</v>
      </c>
      <c r="DO150" s="139">
        <v>1</v>
      </c>
      <c r="DP150" s="139">
        <v>1</v>
      </c>
      <c r="DQ150" s="139">
        <v>0</v>
      </c>
      <c r="DR150" s="139">
        <v>1</v>
      </c>
      <c r="DS150" s="139">
        <v>-1</v>
      </c>
      <c r="DT150" s="139">
        <v>1</v>
      </c>
      <c r="DU150" s="139">
        <v>1</v>
      </c>
      <c r="DV150" s="139">
        <v>0</v>
      </c>
      <c r="DW150" s="140">
        <v>0</v>
      </c>
      <c r="DX150" s="139">
        <v>0</v>
      </c>
      <c r="DY150" s="139">
        <v>0</v>
      </c>
      <c r="DZ150" s="139">
        <v>0</v>
      </c>
      <c r="EA150" s="139">
        <v>0</v>
      </c>
      <c r="EB150" s="139">
        <v>0</v>
      </c>
      <c r="EC150" s="139">
        <v>0</v>
      </c>
      <c r="ED150" s="139">
        <v>0</v>
      </c>
      <c r="EE150" s="139">
        <v>0</v>
      </c>
      <c r="EF150" s="139">
        <v>0</v>
      </c>
      <c r="EG150" s="139">
        <v>0</v>
      </c>
      <c r="EH150" s="139">
        <v>0</v>
      </c>
      <c r="EI150" s="139">
        <v>0</v>
      </c>
      <c r="EJ150" s="139">
        <v>0</v>
      </c>
      <c r="EK150" s="139">
        <v>0</v>
      </c>
      <c r="EL150" s="139">
        <v>0</v>
      </c>
      <c r="EM150" s="140">
        <v>0</v>
      </c>
      <c r="EN150" s="139">
        <v>10</v>
      </c>
      <c r="EO150" s="139">
        <v>18</v>
      </c>
      <c r="EP150" s="139">
        <v>5</v>
      </c>
      <c r="EQ150" s="139">
        <v>8</v>
      </c>
      <c r="ER150" s="139">
        <v>0</v>
      </c>
      <c r="ES150" s="140">
        <v>41</v>
      </c>
      <c r="ET150" s="139">
        <v>45.454544067382812</v>
      </c>
      <c r="EU150" s="139">
        <v>69.230766296386719</v>
      </c>
      <c r="EV150" s="139">
        <v>62.5</v>
      </c>
      <c r="EW150" s="139">
        <v>57.142856597900391</v>
      </c>
      <c r="EX150" s="139">
        <v>0</v>
      </c>
      <c r="EY150" s="140">
        <v>52.564102172851562</v>
      </c>
    </row>
    <row r="151" spans="1:155" x14ac:dyDescent="0.2">
      <c r="A151" s="137" t="s">
        <v>56</v>
      </c>
      <c r="B151" s="138" t="s">
        <v>208</v>
      </c>
      <c r="C151" s="139">
        <v>1</v>
      </c>
      <c r="D151" s="139">
        <v>0</v>
      </c>
      <c r="E151" s="139">
        <v>0</v>
      </c>
      <c r="F151" s="139">
        <v>1</v>
      </c>
      <c r="G151" s="139">
        <v>0</v>
      </c>
      <c r="H151" s="139">
        <v>0</v>
      </c>
      <c r="I151" s="139">
        <v>1</v>
      </c>
      <c r="J151" s="139">
        <v>0</v>
      </c>
      <c r="K151" s="139">
        <v>1</v>
      </c>
      <c r="L151" s="139">
        <v>0</v>
      </c>
      <c r="M151" s="139">
        <v>0</v>
      </c>
      <c r="N151" s="139">
        <v>1</v>
      </c>
      <c r="O151" s="139">
        <v>0</v>
      </c>
      <c r="P151" s="139">
        <v>0</v>
      </c>
      <c r="Q151" s="139">
        <v>1</v>
      </c>
      <c r="R151" s="139">
        <v>0</v>
      </c>
      <c r="S151" s="139">
        <v>1</v>
      </c>
      <c r="T151" s="139">
        <v>1</v>
      </c>
      <c r="U151" s="139">
        <v>1</v>
      </c>
      <c r="V151" s="139">
        <v>0</v>
      </c>
      <c r="W151" s="139">
        <v>0</v>
      </c>
      <c r="X151" s="139">
        <v>1</v>
      </c>
      <c r="Y151" s="139">
        <v>1</v>
      </c>
      <c r="Z151" s="139">
        <v>1</v>
      </c>
      <c r="AA151" s="139">
        <v>0</v>
      </c>
      <c r="AB151" s="139">
        <v>0</v>
      </c>
      <c r="AC151" s="139">
        <v>1</v>
      </c>
      <c r="AD151" s="139">
        <v>0</v>
      </c>
      <c r="AE151" s="139">
        <v>0</v>
      </c>
      <c r="AF151" s="139">
        <v>-1</v>
      </c>
      <c r="AG151" s="139">
        <v>-1</v>
      </c>
      <c r="AH151" s="139">
        <v>1</v>
      </c>
      <c r="AI151" s="139">
        <v>0</v>
      </c>
      <c r="AJ151" s="139">
        <v>0</v>
      </c>
      <c r="AK151" s="139">
        <v>0</v>
      </c>
      <c r="AL151" s="139">
        <v>0</v>
      </c>
      <c r="AM151" s="139">
        <v>0</v>
      </c>
      <c r="AN151" s="139">
        <v>0</v>
      </c>
      <c r="AO151" s="139">
        <v>0</v>
      </c>
      <c r="AP151" s="139">
        <v>0</v>
      </c>
      <c r="AQ151" s="140">
        <v>0</v>
      </c>
      <c r="AR151" s="139">
        <v>0</v>
      </c>
      <c r="AS151" s="139">
        <v>0</v>
      </c>
      <c r="AT151" s="139">
        <v>0</v>
      </c>
      <c r="AU151" s="139">
        <v>1</v>
      </c>
      <c r="AV151" s="139">
        <v>1</v>
      </c>
      <c r="AW151" s="139">
        <v>0</v>
      </c>
      <c r="AX151" s="139">
        <v>0</v>
      </c>
      <c r="AY151" s="139">
        <v>1</v>
      </c>
      <c r="AZ151" s="139">
        <v>1</v>
      </c>
      <c r="BA151" s="139">
        <v>0</v>
      </c>
      <c r="BB151" s="139">
        <v>0</v>
      </c>
      <c r="BC151" s="139">
        <v>1</v>
      </c>
      <c r="BD151" s="139">
        <v>1</v>
      </c>
      <c r="BE151" s="139">
        <v>1</v>
      </c>
      <c r="BF151" s="139">
        <v>0</v>
      </c>
      <c r="BG151" s="139">
        <v>1</v>
      </c>
      <c r="BH151" s="139">
        <v>0</v>
      </c>
      <c r="BI151" s="139">
        <v>1</v>
      </c>
      <c r="BJ151" s="139">
        <v>1</v>
      </c>
      <c r="BK151" s="139">
        <v>1</v>
      </c>
      <c r="BL151" s="139">
        <v>0</v>
      </c>
      <c r="BM151" s="139">
        <v>1</v>
      </c>
      <c r="BN151" s="139">
        <v>0</v>
      </c>
      <c r="BO151" s="139">
        <v>-1</v>
      </c>
      <c r="BP151" s="139">
        <v>1</v>
      </c>
      <c r="BQ151" s="139">
        <v>1</v>
      </c>
      <c r="BR151" s="139">
        <v>1</v>
      </c>
      <c r="BS151" s="139">
        <v>1</v>
      </c>
      <c r="BT151" s="139">
        <v>1</v>
      </c>
      <c r="BU151" s="139">
        <v>0</v>
      </c>
      <c r="BV151" s="139">
        <v>0</v>
      </c>
      <c r="BW151" s="139">
        <v>0</v>
      </c>
      <c r="BX151" s="139">
        <v>0</v>
      </c>
      <c r="BY151" s="139">
        <v>1</v>
      </c>
      <c r="BZ151" s="139">
        <v>0</v>
      </c>
      <c r="CA151" s="139">
        <v>0</v>
      </c>
      <c r="CB151" s="139">
        <v>1</v>
      </c>
      <c r="CC151" s="139">
        <v>1</v>
      </c>
      <c r="CD151" s="139">
        <v>1</v>
      </c>
      <c r="CE151" s="140">
        <v>-1</v>
      </c>
      <c r="CF151" s="139">
        <v>1</v>
      </c>
      <c r="CG151" s="139">
        <v>0</v>
      </c>
      <c r="CH151" s="139">
        <v>1</v>
      </c>
      <c r="CI151" s="139">
        <v>0</v>
      </c>
      <c r="CJ151" s="139">
        <v>0</v>
      </c>
      <c r="CK151" s="139">
        <v>0</v>
      </c>
      <c r="CL151" s="139">
        <v>0</v>
      </c>
      <c r="CM151" s="139">
        <v>0</v>
      </c>
      <c r="CN151" s="139">
        <v>1</v>
      </c>
      <c r="CO151" s="139">
        <v>1</v>
      </c>
      <c r="CP151" s="139">
        <v>1</v>
      </c>
      <c r="CQ151" s="139">
        <v>0</v>
      </c>
      <c r="CR151" s="140">
        <v>1</v>
      </c>
      <c r="CS151" s="139">
        <v>1</v>
      </c>
      <c r="CT151" s="139">
        <v>0</v>
      </c>
      <c r="CU151" s="139">
        <v>1</v>
      </c>
      <c r="CV151" s="139">
        <v>0</v>
      </c>
      <c r="CW151" s="139">
        <v>1</v>
      </c>
      <c r="CX151" s="139">
        <v>0</v>
      </c>
      <c r="CY151" s="139">
        <v>0</v>
      </c>
      <c r="CZ151" s="139">
        <v>1</v>
      </c>
      <c r="DA151" s="139">
        <v>-1</v>
      </c>
      <c r="DB151" s="139">
        <v>1</v>
      </c>
      <c r="DC151" s="139">
        <v>1</v>
      </c>
      <c r="DD151" s="139">
        <v>0</v>
      </c>
      <c r="DE151" s="139">
        <v>0</v>
      </c>
      <c r="DF151" s="139">
        <v>0</v>
      </c>
      <c r="DG151" s="139">
        <v>-1</v>
      </c>
      <c r="DH151" s="139">
        <v>0</v>
      </c>
      <c r="DI151" s="139">
        <v>0</v>
      </c>
      <c r="DJ151" s="139">
        <v>1</v>
      </c>
      <c r="DK151" s="139">
        <v>-1</v>
      </c>
      <c r="DL151" s="139">
        <v>0</v>
      </c>
      <c r="DM151" s="139">
        <v>0</v>
      </c>
      <c r="DN151" s="139">
        <v>0</v>
      </c>
      <c r="DO151" s="139">
        <v>1</v>
      </c>
      <c r="DP151" s="139">
        <v>1</v>
      </c>
      <c r="DQ151" s="139">
        <v>0</v>
      </c>
      <c r="DR151" s="139">
        <v>1</v>
      </c>
      <c r="DS151" s="139">
        <v>-1</v>
      </c>
      <c r="DT151" s="139">
        <v>1</v>
      </c>
      <c r="DU151" s="139">
        <v>0</v>
      </c>
      <c r="DV151" s="139">
        <v>0</v>
      </c>
      <c r="DW151" s="140">
        <v>0</v>
      </c>
      <c r="DX151" s="139">
        <v>0</v>
      </c>
      <c r="DY151" s="139">
        <v>0</v>
      </c>
      <c r="DZ151" s="139">
        <v>0</v>
      </c>
      <c r="EA151" s="139">
        <v>0</v>
      </c>
      <c r="EB151" s="139">
        <v>0</v>
      </c>
      <c r="EC151" s="139">
        <v>0</v>
      </c>
      <c r="ED151" s="139">
        <v>0</v>
      </c>
      <c r="EE151" s="139">
        <v>0</v>
      </c>
      <c r="EF151" s="139">
        <v>0</v>
      </c>
      <c r="EG151" s="139">
        <v>0</v>
      </c>
      <c r="EH151" s="139">
        <v>0</v>
      </c>
      <c r="EI151" s="139">
        <v>0</v>
      </c>
      <c r="EJ151" s="139">
        <v>0</v>
      </c>
      <c r="EK151" s="139">
        <v>0</v>
      </c>
      <c r="EL151" s="139">
        <v>0</v>
      </c>
      <c r="EM151" s="140">
        <v>0</v>
      </c>
      <c r="EN151" s="139">
        <v>9</v>
      </c>
      <c r="EO151" s="139">
        <v>12</v>
      </c>
      <c r="EP151" s="139">
        <v>4</v>
      </c>
      <c r="EQ151" s="139">
        <v>5</v>
      </c>
      <c r="ER151" s="139">
        <v>0</v>
      </c>
      <c r="ES151" s="140">
        <v>30</v>
      </c>
      <c r="ET151" s="139">
        <v>40.909091949462891</v>
      </c>
      <c r="EU151" s="139">
        <v>46.153846740722656</v>
      </c>
      <c r="EV151" s="139">
        <v>50</v>
      </c>
      <c r="EW151" s="139">
        <v>35.714286804199219</v>
      </c>
      <c r="EX151" s="139">
        <v>0</v>
      </c>
      <c r="EY151" s="140">
        <v>38.461540222167969</v>
      </c>
    </row>
    <row r="152" spans="1:155" x14ac:dyDescent="0.2">
      <c r="A152" s="137" t="s">
        <v>58</v>
      </c>
      <c r="B152" s="138" t="s">
        <v>210</v>
      </c>
      <c r="C152" s="139">
        <v>1</v>
      </c>
      <c r="D152" s="139">
        <v>1</v>
      </c>
      <c r="E152" s="139">
        <v>0</v>
      </c>
      <c r="F152" s="139">
        <v>1</v>
      </c>
      <c r="G152" s="139">
        <v>1</v>
      </c>
      <c r="H152" s="139">
        <v>1</v>
      </c>
      <c r="I152" s="139">
        <v>1</v>
      </c>
      <c r="J152" s="139">
        <v>0</v>
      </c>
      <c r="K152" s="139">
        <v>1</v>
      </c>
      <c r="L152" s="139">
        <v>1</v>
      </c>
      <c r="M152" s="139">
        <v>1</v>
      </c>
      <c r="N152" s="139">
        <v>1</v>
      </c>
      <c r="O152" s="139">
        <v>1</v>
      </c>
      <c r="P152" s="139">
        <v>0</v>
      </c>
      <c r="Q152" s="139">
        <v>1</v>
      </c>
      <c r="R152" s="139">
        <v>0</v>
      </c>
      <c r="S152" s="139">
        <v>1</v>
      </c>
      <c r="T152" s="139">
        <v>1</v>
      </c>
      <c r="U152" s="139">
        <v>1</v>
      </c>
      <c r="V152" s="139">
        <v>-1</v>
      </c>
      <c r="W152" s="139">
        <v>0</v>
      </c>
      <c r="X152" s="139">
        <v>1</v>
      </c>
      <c r="Y152" s="139">
        <v>0</v>
      </c>
      <c r="Z152" s="139">
        <v>1</v>
      </c>
      <c r="AA152" s="139">
        <v>1</v>
      </c>
      <c r="AB152" s="139">
        <v>1</v>
      </c>
      <c r="AC152" s="139">
        <v>1</v>
      </c>
      <c r="AD152" s="139">
        <v>0</v>
      </c>
      <c r="AE152" s="139">
        <v>1</v>
      </c>
      <c r="AF152" s="139">
        <v>0</v>
      </c>
      <c r="AG152" s="139">
        <v>0</v>
      </c>
      <c r="AH152" s="139">
        <v>1</v>
      </c>
      <c r="AI152" s="139">
        <v>1</v>
      </c>
      <c r="AJ152" s="139">
        <v>0</v>
      </c>
      <c r="AK152" s="139">
        <v>0</v>
      </c>
      <c r="AL152" s="139">
        <v>1</v>
      </c>
      <c r="AM152" s="139">
        <v>1</v>
      </c>
      <c r="AN152" s="139">
        <v>1</v>
      </c>
      <c r="AO152" s="139">
        <v>0</v>
      </c>
      <c r="AP152" s="139">
        <v>0</v>
      </c>
      <c r="AQ152" s="140">
        <v>0</v>
      </c>
      <c r="AR152" s="139">
        <v>1</v>
      </c>
      <c r="AS152" s="139">
        <v>1</v>
      </c>
      <c r="AT152" s="139">
        <v>0</v>
      </c>
      <c r="AU152" s="139">
        <v>1</v>
      </c>
      <c r="AV152" s="139">
        <v>1</v>
      </c>
      <c r="AW152" s="139">
        <v>1</v>
      </c>
      <c r="AX152" s="139">
        <v>1</v>
      </c>
      <c r="AY152" s="139">
        <v>1</v>
      </c>
      <c r="AZ152" s="139">
        <v>0</v>
      </c>
      <c r="BA152" s="139">
        <v>1</v>
      </c>
      <c r="BB152" s="139">
        <v>1</v>
      </c>
      <c r="BC152" s="139">
        <v>1</v>
      </c>
      <c r="BD152" s="139">
        <v>1</v>
      </c>
      <c r="BE152" s="139">
        <v>1</v>
      </c>
      <c r="BF152" s="139">
        <v>0</v>
      </c>
      <c r="BG152" s="139">
        <v>1</v>
      </c>
      <c r="BH152" s="139">
        <v>0</v>
      </c>
      <c r="BI152" s="139">
        <v>1</v>
      </c>
      <c r="BJ152" s="139">
        <v>1</v>
      </c>
      <c r="BK152" s="139">
        <v>1</v>
      </c>
      <c r="BL152" s="139">
        <v>0</v>
      </c>
      <c r="BM152" s="139">
        <v>1</v>
      </c>
      <c r="BN152" s="139">
        <v>1</v>
      </c>
      <c r="BO152" s="139">
        <v>0</v>
      </c>
      <c r="BP152" s="139">
        <v>1</v>
      </c>
      <c r="BQ152" s="139">
        <v>1</v>
      </c>
      <c r="BR152" s="139">
        <v>1</v>
      </c>
      <c r="BS152" s="139">
        <v>1</v>
      </c>
      <c r="BT152" s="139">
        <v>1</v>
      </c>
      <c r="BU152" s="139">
        <v>0</v>
      </c>
      <c r="BV152" s="139">
        <v>1</v>
      </c>
      <c r="BW152" s="139">
        <v>1</v>
      </c>
      <c r="BX152" s="139">
        <v>0</v>
      </c>
      <c r="BY152" s="139">
        <v>1</v>
      </c>
      <c r="BZ152" s="139">
        <v>1</v>
      </c>
      <c r="CA152" s="139">
        <v>0</v>
      </c>
      <c r="CB152" s="139">
        <v>1</v>
      </c>
      <c r="CC152" s="139">
        <v>1</v>
      </c>
      <c r="CD152" s="139">
        <v>1</v>
      </c>
      <c r="CE152" s="140">
        <v>0</v>
      </c>
      <c r="CF152" s="139">
        <v>1</v>
      </c>
      <c r="CG152" s="139">
        <v>1</v>
      </c>
      <c r="CH152" s="139">
        <v>1</v>
      </c>
      <c r="CI152" s="139">
        <v>1</v>
      </c>
      <c r="CJ152" s="139">
        <v>0</v>
      </c>
      <c r="CK152" s="139">
        <v>0</v>
      </c>
      <c r="CL152" s="139">
        <v>0</v>
      </c>
      <c r="CM152" s="139">
        <v>1</v>
      </c>
      <c r="CN152" s="139">
        <v>1</v>
      </c>
      <c r="CO152" s="139">
        <v>1</v>
      </c>
      <c r="CP152" s="139">
        <v>1</v>
      </c>
      <c r="CQ152" s="139">
        <v>1</v>
      </c>
      <c r="CR152" s="140">
        <v>1</v>
      </c>
      <c r="CS152" s="139">
        <v>1</v>
      </c>
      <c r="CT152" s="139">
        <v>1</v>
      </c>
      <c r="CU152" s="139">
        <v>1</v>
      </c>
      <c r="CV152" s="139">
        <v>1</v>
      </c>
      <c r="CW152" s="139">
        <v>1</v>
      </c>
      <c r="CX152" s="139">
        <v>0</v>
      </c>
      <c r="CY152" s="139">
        <v>1</v>
      </c>
      <c r="CZ152" s="139">
        <v>1</v>
      </c>
      <c r="DA152" s="139">
        <v>-1</v>
      </c>
      <c r="DB152" s="139">
        <v>0</v>
      </c>
      <c r="DC152" s="139">
        <v>0</v>
      </c>
      <c r="DD152" s="139">
        <v>0</v>
      </c>
      <c r="DE152" s="139">
        <v>1</v>
      </c>
      <c r="DF152" s="139">
        <v>0</v>
      </c>
      <c r="DG152" s="139">
        <v>0</v>
      </c>
      <c r="DH152" s="139">
        <v>1</v>
      </c>
      <c r="DI152" s="139">
        <v>1</v>
      </c>
      <c r="DJ152" s="139">
        <v>1</v>
      </c>
      <c r="DK152" s="139">
        <v>0</v>
      </c>
      <c r="DL152" s="139">
        <v>1</v>
      </c>
      <c r="DM152" s="139">
        <v>0</v>
      </c>
      <c r="DN152" s="139">
        <v>0</v>
      </c>
      <c r="DO152" s="139">
        <v>1</v>
      </c>
      <c r="DP152" s="139">
        <v>1</v>
      </c>
      <c r="DQ152" s="139">
        <v>0</v>
      </c>
      <c r="DR152" s="139">
        <v>1</v>
      </c>
      <c r="DS152" s="139">
        <v>0</v>
      </c>
      <c r="DT152" s="139">
        <v>1</v>
      </c>
      <c r="DU152" s="139">
        <v>0</v>
      </c>
      <c r="DV152" s="139">
        <v>0</v>
      </c>
      <c r="DW152" s="140">
        <v>0</v>
      </c>
      <c r="DX152" s="139">
        <v>0</v>
      </c>
      <c r="DY152" s="139">
        <v>1</v>
      </c>
      <c r="DZ152" s="139">
        <v>0</v>
      </c>
      <c r="EA152" s="139">
        <v>0</v>
      </c>
      <c r="EB152" s="139">
        <v>0</v>
      </c>
      <c r="EC152" s="139">
        <v>1</v>
      </c>
      <c r="ED152" s="139">
        <v>0</v>
      </c>
      <c r="EE152" s="139">
        <v>0</v>
      </c>
      <c r="EF152" s="139">
        <v>0</v>
      </c>
      <c r="EG152" s="139">
        <v>0</v>
      </c>
      <c r="EH152" s="139">
        <v>0</v>
      </c>
      <c r="EI152" s="139">
        <v>0</v>
      </c>
      <c r="EJ152" s="139">
        <v>0</v>
      </c>
      <c r="EK152" s="139">
        <v>0</v>
      </c>
      <c r="EL152" s="139">
        <v>0</v>
      </c>
      <c r="EM152" s="140">
        <v>0</v>
      </c>
      <c r="EN152" s="139">
        <v>12</v>
      </c>
      <c r="EO152" s="139">
        <v>19</v>
      </c>
      <c r="EP152" s="139">
        <v>6</v>
      </c>
      <c r="EQ152" s="139">
        <v>10</v>
      </c>
      <c r="ER152" s="139">
        <v>2</v>
      </c>
      <c r="ES152" s="140">
        <v>49</v>
      </c>
      <c r="ET152" s="139">
        <v>54.545455932617188</v>
      </c>
      <c r="EU152" s="139">
        <v>73.076919555664062</v>
      </c>
      <c r="EV152" s="139">
        <v>75</v>
      </c>
      <c r="EW152" s="139">
        <v>71.428573608398438</v>
      </c>
      <c r="EX152" s="139">
        <v>25</v>
      </c>
      <c r="EY152" s="140">
        <v>62.820514678955078</v>
      </c>
    </row>
    <row r="153" spans="1:155" x14ac:dyDescent="0.2">
      <c r="A153" s="137" t="s">
        <v>56</v>
      </c>
      <c r="B153" s="138" t="s">
        <v>211</v>
      </c>
      <c r="C153" s="139">
        <v>1</v>
      </c>
      <c r="D153" s="139">
        <v>1</v>
      </c>
      <c r="E153" s="139">
        <v>1</v>
      </c>
      <c r="F153" s="139">
        <v>1</v>
      </c>
      <c r="G153" s="139">
        <v>0</v>
      </c>
      <c r="H153" s="139">
        <v>0</v>
      </c>
      <c r="I153" s="139">
        <v>0</v>
      </c>
      <c r="J153" s="139">
        <v>0</v>
      </c>
      <c r="K153" s="139">
        <v>1</v>
      </c>
      <c r="L153" s="139">
        <v>1</v>
      </c>
      <c r="M153" s="139">
        <v>1</v>
      </c>
      <c r="N153" s="139">
        <v>1</v>
      </c>
      <c r="O153" s="139">
        <v>0</v>
      </c>
      <c r="P153" s="139">
        <v>0</v>
      </c>
      <c r="Q153" s="139">
        <v>1</v>
      </c>
      <c r="R153" s="139">
        <v>0</v>
      </c>
      <c r="S153" s="139">
        <v>0</v>
      </c>
      <c r="T153" s="139">
        <v>1</v>
      </c>
      <c r="U153" s="139">
        <v>1</v>
      </c>
      <c r="V153" s="139">
        <v>-1</v>
      </c>
      <c r="W153" s="139">
        <v>-1</v>
      </c>
      <c r="X153" s="139">
        <v>0</v>
      </c>
      <c r="Y153" s="139">
        <v>0</v>
      </c>
      <c r="Z153" s="139">
        <v>1</v>
      </c>
      <c r="AA153" s="139">
        <v>1</v>
      </c>
      <c r="AB153" s="139">
        <v>0</v>
      </c>
      <c r="AC153" s="139">
        <v>0</v>
      </c>
      <c r="AD153" s="139">
        <v>0</v>
      </c>
      <c r="AE153" s="139">
        <v>0</v>
      </c>
      <c r="AF153" s="139">
        <v>-1</v>
      </c>
      <c r="AG153" s="139">
        <v>-1</v>
      </c>
      <c r="AH153" s="139">
        <v>0</v>
      </c>
      <c r="AI153" s="139">
        <v>0</v>
      </c>
      <c r="AJ153" s="139">
        <v>1</v>
      </c>
      <c r="AK153" s="139">
        <v>0</v>
      </c>
      <c r="AL153" s="139">
        <v>1</v>
      </c>
      <c r="AM153" s="139">
        <v>0</v>
      </c>
      <c r="AN153" s="139">
        <v>0</v>
      </c>
      <c r="AO153" s="139">
        <v>0</v>
      </c>
      <c r="AP153" s="139">
        <v>0</v>
      </c>
      <c r="AQ153" s="140">
        <v>0</v>
      </c>
      <c r="AR153" s="139">
        <v>1</v>
      </c>
      <c r="AS153" s="139">
        <v>1</v>
      </c>
      <c r="AT153" s="139">
        <v>1</v>
      </c>
      <c r="AU153" s="139">
        <v>1</v>
      </c>
      <c r="AV153" s="139">
        <v>1</v>
      </c>
      <c r="AW153" s="139">
        <v>1</v>
      </c>
      <c r="AX153" s="139">
        <v>1</v>
      </c>
      <c r="AY153" s="139">
        <v>1</v>
      </c>
      <c r="AZ153" s="139">
        <v>1</v>
      </c>
      <c r="BA153" s="139">
        <v>0</v>
      </c>
      <c r="BB153" s="139">
        <v>0</v>
      </c>
      <c r="BC153" s="139">
        <v>1</v>
      </c>
      <c r="BD153" s="139">
        <v>1</v>
      </c>
      <c r="BE153" s="139">
        <v>1</v>
      </c>
      <c r="BF153" s="139">
        <v>1</v>
      </c>
      <c r="BG153" s="139">
        <v>1</v>
      </c>
      <c r="BH153" s="139">
        <v>1</v>
      </c>
      <c r="BI153" s="139">
        <v>0</v>
      </c>
      <c r="BJ153" s="139">
        <v>1</v>
      </c>
      <c r="BK153" s="139">
        <v>1</v>
      </c>
      <c r="BL153" s="139">
        <v>0</v>
      </c>
      <c r="BM153" s="139">
        <v>1</v>
      </c>
      <c r="BN153" s="139">
        <v>0</v>
      </c>
      <c r="BO153" s="139">
        <v>-1</v>
      </c>
      <c r="BP153" s="139">
        <v>1</v>
      </c>
      <c r="BQ153" s="139">
        <v>1</v>
      </c>
      <c r="BR153" s="139">
        <v>1</v>
      </c>
      <c r="BS153" s="139">
        <v>1</v>
      </c>
      <c r="BT153" s="139">
        <v>1</v>
      </c>
      <c r="BU153" s="139">
        <v>1</v>
      </c>
      <c r="BV153" s="139">
        <v>1</v>
      </c>
      <c r="BW153" s="139">
        <v>1</v>
      </c>
      <c r="BX153" s="139">
        <v>0</v>
      </c>
      <c r="BY153" s="139">
        <v>0</v>
      </c>
      <c r="BZ153" s="139">
        <v>1</v>
      </c>
      <c r="CA153" s="139">
        <v>-1</v>
      </c>
      <c r="CB153" s="139">
        <v>1</v>
      </c>
      <c r="CC153" s="139">
        <v>1</v>
      </c>
      <c r="CD153" s="139">
        <v>1</v>
      </c>
      <c r="CE153" s="140">
        <v>-1</v>
      </c>
      <c r="CF153" s="139">
        <v>1</v>
      </c>
      <c r="CG153" s="139">
        <v>0</v>
      </c>
      <c r="CH153" s="139">
        <v>1</v>
      </c>
      <c r="CI153" s="139">
        <v>0</v>
      </c>
      <c r="CJ153" s="139">
        <v>1</v>
      </c>
      <c r="CK153" s="139">
        <v>0</v>
      </c>
      <c r="CL153" s="139">
        <v>0</v>
      </c>
      <c r="CM153" s="139">
        <v>0</v>
      </c>
      <c r="CN153" s="139">
        <v>1</v>
      </c>
      <c r="CO153" s="139">
        <v>1</v>
      </c>
      <c r="CP153" s="139">
        <v>0</v>
      </c>
      <c r="CQ153" s="139">
        <v>1</v>
      </c>
      <c r="CR153" s="140">
        <v>1</v>
      </c>
      <c r="CS153" s="139">
        <v>1</v>
      </c>
      <c r="CT153" s="139">
        <v>0</v>
      </c>
      <c r="CU153" s="139">
        <v>1</v>
      </c>
      <c r="CV153" s="139">
        <v>1</v>
      </c>
      <c r="CW153" s="139">
        <v>1</v>
      </c>
      <c r="CX153" s="139">
        <v>0</v>
      </c>
      <c r="CY153" s="139">
        <v>0</v>
      </c>
      <c r="CZ153" s="139">
        <v>0</v>
      </c>
      <c r="DA153" s="139">
        <v>0</v>
      </c>
      <c r="DB153" s="139">
        <v>0</v>
      </c>
      <c r="DC153" s="139">
        <v>0</v>
      </c>
      <c r="DD153" s="139">
        <v>1</v>
      </c>
      <c r="DE153" s="139">
        <v>0</v>
      </c>
      <c r="DF153" s="139">
        <v>0</v>
      </c>
      <c r="DG153" s="139">
        <v>0</v>
      </c>
      <c r="DH153" s="139">
        <v>0</v>
      </c>
      <c r="DI153" s="139">
        <v>0</v>
      </c>
      <c r="DJ153" s="139">
        <v>1</v>
      </c>
      <c r="DK153" s="139">
        <v>-1</v>
      </c>
      <c r="DL153" s="139">
        <v>1</v>
      </c>
      <c r="DM153" s="139">
        <v>0</v>
      </c>
      <c r="DN153" s="139">
        <v>0</v>
      </c>
      <c r="DO153" s="139">
        <v>1</v>
      </c>
      <c r="DP153" s="139">
        <v>1</v>
      </c>
      <c r="DQ153" s="139">
        <v>-1</v>
      </c>
      <c r="DR153" s="139">
        <v>1</v>
      </c>
      <c r="DS153" s="139">
        <v>-1</v>
      </c>
      <c r="DT153" s="139">
        <v>1</v>
      </c>
      <c r="DU153" s="139">
        <v>1</v>
      </c>
      <c r="DV153" s="139">
        <v>-1</v>
      </c>
      <c r="DW153" s="140">
        <v>0</v>
      </c>
      <c r="DX153" s="139">
        <v>0</v>
      </c>
      <c r="DY153" s="139">
        <v>0</v>
      </c>
      <c r="DZ153" s="139">
        <v>0</v>
      </c>
      <c r="EA153" s="139">
        <v>0</v>
      </c>
      <c r="EB153" s="139">
        <v>0</v>
      </c>
      <c r="EC153" s="139">
        <v>0</v>
      </c>
      <c r="ED153" s="139">
        <v>0</v>
      </c>
      <c r="EE153" s="139">
        <v>0</v>
      </c>
      <c r="EF153" s="139">
        <v>0</v>
      </c>
      <c r="EG153" s="139">
        <v>0</v>
      </c>
      <c r="EH153" s="139">
        <v>0</v>
      </c>
      <c r="EI153" s="139">
        <v>0</v>
      </c>
      <c r="EJ153" s="139">
        <v>0</v>
      </c>
      <c r="EK153" s="139">
        <v>0</v>
      </c>
      <c r="EL153" s="139">
        <v>0</v>
      </c>
      <c r="EM153" s="140">
        <v>0</v>
      </c>
      <c r="EN153" s="139">
        <v>10</v>
      </c>
      <c r="EO153" s="139">
        <v>17</v>
      </c>
      <c r="EP153" s="139">
        <v>4</v>
      </c>
      <c r="EQ153" s="139">
        <v>7</v>
      </c>
      <c r="ER153" s="139">
        <v>0</v>
      </c>
      <c r="ES153" s="140">
        <v>38</v>
      </c>
      <c r="ET153" s="139">
        <v>45.454544067382812</v>
      </c>
      <c r="EU153" s="139">
        <v>65.384613037109375</v>
      </c>
      <c r="EV153" s="139">
        <v>50</v>
      </c>
      <c r="EW153" s="139">
        <v>50</v>
      </c>
      <c r="EX153" s="139">
        <v>0</v>
      </c>
      <c r="EY153" s="140">
        <v>48.717948913574219</v>
      </c>
    </row>
    <row r="154" spans="1:155" x14ac:dyDescent="0.2">
      <c r="A154" s="137" t="s">
        <v>60</v>
      </c>
      <c r="B154" s="138" t="s">
        <v>212</v>
      </c>
      <c r="C154" s="139">
        <v>0</v>
      </c>
      <c r="D154" s="139">
        <v>0</v>
      </c>
      <c r="E154" s="139">
        <v>0</v>
      </c>
      <c r="F154" s="139">
        <v>0</v>
      </c>
      <c r="G154" s="139">
        <v>0</v>
      </c>
      <c r="H154" s="139">
        <v>0</v>
      </c>
      <c r="I154" s="139">
        <v>0</v>
      </c>
      <c r="J154" s="139">
        <v>0</v>
      </c>
      <c r="K154" s="139">
        <v>0</v>
      </c>
      <c r="L154" s="139">
        <v>0</v>
      </c>
      <c r="M154" s="139">
        <v>1</v>
      </c>
      <c r="N154" s="139">
        <v>1</v>
      </c>
      <c r="O154" s="139">
        <v>0</v>
      </c>
      <c r="P154" s="139">
        <v>0</v>
      </c>
      <c r="Q154" s="139">
        <v>0</v>
      </c>
      <c r="R154" s="139">
        <v>0</v>
      </c>
      <c r="S154" s="139">
        <v>0</v>
      </c>
      <c r="T154" s="139">
        <v>0</v>
      </c>
      <c r="U154" s="139">
        <v>0</v>
      </c>
      <c r="V154" s="139">
        <v>0</v>
      </c>
      <c r="W154" s="139">
        <v>0</v>
      </c>
      <c r="X154" s="139">
        <v>0</v>
      </c>
      <c r="Y154" s="139">
        <v>0</v>
      </c>
      <c r="Z154" s="139">
        <v>0</v>
      </c>
      <c r="AA154" s="139">
        <v>0</v>
      </c>
      <c r="AB154" s="139">
        <v>0</v>
      </c>
      <c r="AC154" s="139">
        <v>1</v>
      </c>
      <c r="AD154" s="139">
        <v>0</v>
      </c>
      <c r="AE154" s="139">
        <v>0</v>
      </c>
      <c r="AF154" s="139">
        <v>0</v>
      </c>
      <c r="AG154" s="139">
        <v>0</v>
      </c>
      <c r="AH154" s="139">
        <v>0</v>
      </c>
      <c r="AI154" s="139">
        <v>0</v>
      </c>
      <c r="AJ154" s="139">
        <v>0</v>
      </c>
      <c r="AK154" s="139">
        <v>0</v>
      </c>
      <c r="AL154" s="139">
        <v>0</v>
      </c>
      <c r="AM154" s="139">
        <v>0</v>
      </c>
      <c r="AN154" s="139">
        <v>0</v>
      </c>
      <c r="AO154" s="139">
        <v>0</v>
      </c>
      <c r="AP154" s="139">
        <v>0</v>
      </c>
      <c r="AQ154" s="140">
        <v>0</v>
      </c>
      <c r="AR154" s="139">
        <v>1</v>
      </c>
      <c r="AS154" s="139">
        <v>1</v>
      </c>
      <c r="AT154" s="139">
        <v>1</v>
      </c>
      <c r="AU154" s="139">
        <v>1</v>
      </c>
      <c r="AV154" s="139">
        <v>0</v>
      </c>
      <c r="AW154" s="139">
        <v>1</v>
      </c>
      <c r="AX154" s="139">
        <v>1</v>
      </c>
      <c r="AY154" s="139">
        <v>1</v>
      </c>
      <c r="AZ154" s="139">
        <v>1</v>
      </c>
      <c r="BA154" s="139">
        <v>0</v>
      </c>
      <c r="BB154" s="139">
        <v>0</v>
      </c>
      <c r="BC154" s="139">
        <v>1</v>
      </c>
      <c r="BD154" s="139">
        <v>1</v>
      </c>
      <c r="BE154" s="139">
        <v>1</v>
      </c>
      <c r="BF154" s="139">
        <v>1</v>
      </c>
      <c r="BG154" s="139">
        <v>1</v>
      </c>
      <c r="BH154" s="139">
        <v>0</v>
      </c>
      <c r="BI154" s="139">
        <v>1</v>
      </c>
      <c r="BJ154" s="139">
        <v>0</v>
      </c>
      <c r="BK154" s="139">
        <v>0</v>
      </c>
      <c r="BL154" s="139">
        <v>0</v>
      </c>
      <c r="BM154" s="139">
        <v>0</v>
      </c>
      <c r="BN154" s="139">
        <v>0</v>
      </c>
      <c r="BO154" s="139">
        <v>-1</v>
      </c>
      <c r="BP154" s="139">
        <v>0</v>
      </c>
      <c r="BQ154" s="139">
        <v>0</v>
      </c>
      <c r="BR154" s="139">
        <v>0</v>
      </c>
      <c r="BS154" s="139">
        <v>1</v>
      </c>
      <c r="BT154" s="139">
        <v>0</v>
      </c>
      <c r="BU154" s="139">
        <v>0</v>
      </c>
      <c r="BV154" s="139">
        <v>0</v>
      </c>
      <c r="BW154" s="139">
        <v>0</v>
      </c>
      <c r="BX154" s="139">
        <v>0</v>
      </c>
      <c r="BY154" s="139">
        <v>0</v>
      </c>
      <c r="BZ154" s="139">
        <v>1</v>
      </c>
      <c r="CA154" s="139">
        <v>0</v>
      </c>
      <c r="CB154" s="139">
        <v>1</v>
      </c>
      <c r="CC154" s="139">
        <v>1</v>
      </c>
      <c r="CD154" s="139">
        <v>1</v>
      </c>
      <c r="CE154" s="140">
        <v>-1</v>
      </c>
      <c r="CF154" s="139">
        <v>1</v>
      </c>
      <c r="CG154" s="139">
        <v>0</v>
      </c>
      <c r="CH154" s="139">
        <v>1</v>
      </c>
      <c r="CI154" s="139">
        <v>0</v>
      </c>
      <c r="CJ154" s="139">
        <v>1</v>
      </c>
      <c r="CK154" s="139">
        <v>0</v>
      </c>
      <c r="CL154" s="139">
        <v>0</v>
      </c>
      <c r="CM154" s="139">
        <v>0</v>
      </c>
      <c r="CN154" s="139">
        <v>1</v>
      </c>
      <c r="CO154" s="139">
        <v>1</v>
      </c>
      <c r="CP154" s="139">
        <v>1</v>
      </c>
      <c r="CQ154" s="139">
        <v>0</v>
      </c>
      <c r="CR154" s="140">
        <v>0</v>
      </c>
      <c r="CS154" s="139">
        <v>1</v>
      </c>
      <c r="CT154" s="139">
        <v>0</v>
      </c>
      <c r="CU154" s="139">
        <v>1</v>
      </c>
      <c r="CV154" s="139">
        <v>0</v>
      </c>
      <c r="CW154" s="139">
        <v>0</v>
      </c>
      <c r="CX154" s="139">
        <v>0</v>
      </c>
      <c r="CY154" s="139">
        <v>0</v>
      </c>
      <c r="CZ154" s="139">
        <v>0</v>
      </c>
      <c r="DA154" s="139">
        <v>0</v>
      </c>
      <c r="DB154" s="139">
        <v>0</v>
      </c>
      <c r="DC154" s="139">
        <v>0</v>
      </c>
      <c r="DD154" s="139">
        <v>0</v>
      </c>
      <c r="DE154" s="139">
        <v>0</v>
      </c>
      <c r="DF154" s="139">
        <v>0</v>
      </c>
      <c r="DG154" s="139">
        <v>0</v>
      </c>
      <c r="DH154" s="139">
        <v>0</v>
      </c>
      <c r="DI154" s="139">
        <v>0</v>
      </c>
      <c r="DJ154" s="139">
        <v>0</v>
      </c>
      <c r="DK154" s="139">
        <v>-1</v>
      </c>
      <c r="DL154" s="139">
        <v>0</v>
      </c>
      <c r="DM154" s="139">
        <v>0</v>
      </c>
      <c r="DN154" s="139">
        <v>0</v>
      </c>
      <c r="DO154" s="139">
        <v>1</v>
      </c>
      <c r="DP154" s="139">
        <v>1</v>
      </c>
      <c r="DQ154" s="139">
        <v>-1</v>
      </c>
      <c r="DR154" s="139">
        <v>1</v>
      </c>
      <c r="DS154" s="139">
        <v>-1</v>
      </c>
      <c r="DT154" s="139">
        <v>0</v>
      </c>
      <c r="DU154" s="139">
        <v>0</v>
      </c>
      <c r="DV154" s="139">
        <v>0</v>
      </c>
      <c r="DW154" s="140">
        <v>0</v>
      </c>
      <c r="DX154" s="139">
        <v>0</v>
      </c>
      <c r="DY154" s="139">
        <v>0</v>
      </c>
      <c r="DZ154" s="139">
        <v>0</v>
      </c>
      <c r="EA154" s="139">
        <v>0</v>
      </c>
      <c r="EB154" s="139">
        <v>0</v>
      </c>
      <c r="EC154" s="139">
        <v>0</v>
      </c>
      <c r="ED154" s="139">
        <v>0</v>
      </c>
      <c r="EE154" s="139">
        <v>0</v>
      </c>
      <c r="EF154" s="139">
        <v>0</v>
      </c>
      <c r="EG154" s="139">
        <v>0</v>
      </c>
      <c r="EH154" s="139">
        <v>0</v>
      </c>
      <c r="EI154" s="139">
        <v>0</v>
      </c>
      <c r="EJ154" s="139">
        <v>0</v>
      </c>
      <c r="EK154" s="139">
        <v>0</v>
      </c>
      <c r="EL154" s="139">
        <v>0</v>
      </c>
      <c r="EM154" s="140">
        <v>0</v>
      </c>
      <c r="EN154" s="139">
        <v>2</v>
      </c>
      <c r="EO154" s="139">
        <v>12</v>
      </c>
      <c r="EP154" s="139">
        <v>3</v>
      </c>
      <c r="EQ154" s="139">
        <v>3</v>
      </c>
      <c r="ER154" s="139">
        <v>0</v>
      </c>
      <c r="ES154" s="140">
        <v>20</v>
      </c>
      <c r="ET154" s="139">
        <v>9.0909090042114258</v>
      </c>
      <c r="EU154" s="139">
        <v>46.153846740722656</v>
      </c>
      <c r="EV154" s="139">
        <v>37.5</v>
      </c>
      <c r="EW154" s="139">
        <v>21.428571701049805</v>
      </c>
      <c r="EX154" s="139">
        <v>0</v>
      </c>
      <c r="EY154" s="140">
        <v>25.641025543212891</v>
      </c>
    </row>
    <row r="155" spans="1:155" x14ac:dyDescent="0.2">
      <c r="A155" s="137" t="s">
        <v>63</v>
      </c>
      <c r="B155" s="138" t="s">
        <v>213</v>
      </c>
      <c r="C155" s="139">
        <v>0</v>
      </c>
      <c r="D155" s="139">
        <v>0</v>
      </c>
      <c r="E155" s="139">
        <v>0</v>
      </c>
      <c r="F155" s="139">
        <v>1</v>
      </c>
      <c r="G155" s="139">
        <v>1</v>
      </c>
      <c r="H155" s="139">
        <v>0</v>
      </c>
      <c r="I155" s="139">
        <v>0</v>
      </c>
      <c r="J155" s="139">
        <v>0</v>
      </c>
      <c r="K155" s="139">
        <v>1</v>
      </c>
      <c r="L155" s="139">
        <v>0</v>
      </c>
      <c r="M155" s="139">
        <v>1</v>
      </c>
      <c r="N155" s="139">
        <v>1</v>
      </c>
      <c r="O155" s="139">
        <v>1</v>
      </c>
      <c r="P155" s="139">
        <v>0</v>
      </c>
      <c r="Q155" s="139">
        <v>1</v>
      </c>
      <c r="R155" s="139">
        <v>-1</v>
      </c>
      <c r="S155" s="139">
        <v>0</v>
      </c>
      <c r="T155" s="139">
        <v>1</v>
      </c>
      <c r="U155" s="139">
        <v>1</v>
      </c>
      <c r="V155" s="139">
        <v>-1</v>
      </c>
      <c r="W155" s="139">
        <v>0</v>
      </c>
      <c r="X155" s="139">
        <v>0</v>
      </c>
      <c r="Y155" s="139">
        <v>0</v>
      </c>
      <c r="Z155" s="139">
        <v>0</v>
      </c>
      <c r="AA155" s="139">
        <v>0</v>
      </c>
      <c r="AB155" s="139">
        <v>0</v>
      </c>
      <c r="AC155" s="139">
        <v>1</v>
      </c>
      <c r="AD155" s="139">
        <v>1</v>
      </c>
      <c r="AE155" s="139">
        <v>1</v>
      </c>
      <c r="AF155" s="139">
        <v>0</v>
      </c>
      <c r="AG155" s="139">
        <v>-1</v>
      </c>
      <c r="AH155" s="139">
        <v>0</v>
      </c>
      <c r="AI155" s="139">
        <v>0</v>
      </c>
      <c r="AJ155" s="139">
        <v>1</v>
      </c>
      <c r="AK155" s="139">
        <v>0</v>
      </c>
      <c r="AL155" s="139">
        <v>1</v>
      </c>
      <c r="AM155" s="139">
        <v>0</v>
      </c>
      <c r="AN155" s="139">
        <v>0</v>
      </c>
      <c r="AO155" s="139">
        <v>0</v>
      </c>
      <c r="AP155" s="139">
        <v>0</v>
      </c>
      <c r="AQ155" s="140">
        <v>0</v>
      </c>
      <c r="AR155" s="139">
        <v>0</v>
      </c>
      <c r="AS155" s="139">
        <v>1</v>
      </c>
      <c r="AT155" s="139">
        <v>0</v>
      </c>
      <c r="AU155" s="139">
        <v>1</v>
      </c>
      <c r="AV155" s="139">
        <v>1</v>
      </c>
      <c r="AW155" s="139">
        <v>1</v>
      </c>
      <c r="AX155" s="139">
        <v>1</v>
      </c>
      <c r="AY155" s="139">
        <v>1</v>
      </c>
      <c r="AZ155" s="139">
        <v>0</v>
      </c>
      <c r="BA155" s="139">
        <v>0</v>
      </c>
      <c r="BB155" s="139">
        <v>0</v>
      </c>
      <c r="BC155" s="139">
        <v>1</v>
      </c>
      <c r="BD155" s="139">
        <v>1</v>
      </c>
      <c r="BE155" s="139">
        <v>1</v>
      </c>
      <c r="BF155" s="139">
        <v>0</v>
      </c>
      <c r="BG155" s="139">
        <v>1</v>
      </c>
      <c r="BH155" s="139">
        <v>0</v>
      </c>
      <c r="BI155" s="139">
        <v>1</v>
      </c>
      <c r="BJ155" s="139">
        <v>1</v>
      </c>
      <c r="BK155" s="139">
        <v>0</v>
      </c>
      <c r="BL155" s="139">
        <v>0</v>
      </c>
      <c r="BM155" s="139">
        <v>0</v>
      </c>
      <c r="BN155" s="139">
        <v>0</v>
      </c>
      <c r="BO155" s="139">
        <v>0</v>
      </c>
      <c r="BP155" s="139">
        <v>0</v>
      </c>
      <c r="BQ155" s="139">
        <v>0</v>
      </c>
      <c r="BR155" s="139">
        <v>0</v>
      </c>
      <c r="BS155" s="139">
        <v>1</v>
      </c>
      <c r="BT155" s="139">
        <v>0</v>
      </c>
      <c r="BU155" s="139">
        <v>0</v>
      </c>
      <c r="BV155" s="139">
        <v>0</v>
      </c>
      <c r="BW155" s="139">
        <v>0</v>
      </c>
      <c r="BX155" s="139">
        <v>0</v>
      </c>
      <c r="BY155" s="139">
        <v>0</v>
      </c>
      <c r="BZ155" s="139">
        <v>1</v>
      </c>
      <c r="CA155" s="139">
        <v>-1</v>
      </c>
      <c r="CB155" s="139">
        <v>0</v>
      </c>
      <c r="CC155" s="139">
        <v>0</v>
      </c>
      <c r="CD155" s="139">
        <v>0</v>
      </c>
      <c r="CE155" s="140">
        <v>0</v>
      </c>
      <c r="CF155" s="139">
        <v>1</v>
      </c>
      <c r="CG155" s="139">
        <v>0</v>
      </c>
      <c r="CH155" s="139">
        <v>1</v>
      </c>
      <c r="CI155" s="139">
        <v>0</v>
      </c>
      <c r="CJ155" s="139">
        <v>1</v>
      </c>
      <c r="CK155" s="139">
        <v>0</v>
      </c>
      <c r="CL155" s="139">
        <v>0</v>
      </c>
      <c r="CM155" s="139">
        <v>0</v>
      </c>
      <c r="CN155" s="139">
        <v>1</v>
      </c>
      <c r="CO155" s="139">
        <v>1</v>
      </c>
      <c r="CP155" s="139">
        <v>0</v>
      </c>
      <c r="CQ155" s="139">
        <v>0</v>
      </c>
      <c r="CR155" s="140">
        <v>0</v>
      </c>
      <c r="CS155" s="139">
        <v>0</v>
      </c>
      <c r="CT155" s="139">
        <v>0</v>
      </c>
      <c r="CU155" s="139">
        <v>1</v>
      </c>
      <c r="CV155" s="139">
        <v>0</v>
      </c>
      <c r="CW155" s="139">
        <v>1</v>
      </c>
      <c r="CX155" s="139">
        <v>0</v>
      </c>
      <c r="CY155" s="139">
        <v>1</v>
      </c>
      <c r="CZ155" s="139">
        <v>1</v>
      </c>
      <c r="DA155" s="139">
        <v>0</v>
      </c>
      <c r="DB155" s="139">
        <v>0</v>
      </c>
      <c r="DC155" s="139">
        <v>0</v>
      </c>
      <c r="DD155" s="139">
        <v>0</v>
      </c>
      <c r="DE155" s="139">
        <v>1</v>
      </c>
      <c r="DF155" s="139">
        <v>0</v>
      </c>
      <c r="DG155" s="139">
        <v>0</v>
      </c>
      <c r="DH155" s="139">
        <v>0</v>
      </c>
      <c r="DI155" s="139">
        <v>0</v>
      </c>
      <c r="DJ155" s="139">
        <v>0</v>
      </c>
      <c r="DK155" s="139">
        <v>0</v>
      </c>
      <c r="DL155" s="139">
        <v>1</v>
      </c>
      <c r="DM155" s="139">
        <v>1</v>
      </c>
      <c r="DN155" s="139">
        <v>0</v>
      </c>
      <c r="DO155" s="139">
        <v>1</v>
      </c>
      <c r="DP155" s="139">
        <v>0</v>
      </c>
      <c r="DQ155" s="139">
        <v>0</v>
      </c>
      <c r="DR155" s="139">
        <v>0</v>
      </c>
      <c r="DS155" s="139">
        <v>0</v>
      </c>
      <c r="DT155" s="139">
        <v>1</v>
      </c>
      <c r="DU155" s="139">
        <v>0</v>
      </c>
      <c r="DV155" s="139">
        <v>0</v>
      </c>
      <c r="DW155" s="140">
        <v>0</v>
      </c>
      <c r="DX155" s="139">
        <v>0</v>
      </c>
      <c r="DY155" s="139">
        <v>0</v>
      </c>
      <c r="DZ155" s="139">
        <v>0</v>
      </c>
      <c r="EA155" s="139">
        <v>0</v>
      </c>
      <c r="EB155" s="139">
        <v>0</v>
      </c>
      <c r="EC155" s="139">
        <v>0</v>
      </c>
      <c r="ED155" s="139">
        <v>0</v>
      </c>
      <c r="EE155" s="139">
        <v>0</v>
      </c>
      <c r="EF155" s="139">
        <v>0</v>
      </c>
      <c r="EG155" s="139">
        <v>0</v>
      </c>
      <c r="EH155" s="139">
        <v>0</v>
      </c>
      <c r="EI155" s="139">
        <v>0</v>
      </c>
      <c r="EJ155" s="139">
        <v>0</v>
      </c>
      <c r="EK155" s="139">
        <v>0</v>
      </c>
      <c r="EL155" s="139">
        <v>0</v>
      </c>
      <c r="EM155" s="140">
        <v>0</v>
      </c>
      <c r="EN155" s="139">
        <v>8</v>
      </c>
      <c r="EO155" s="139">
        <v>9</v>
      </c>
      <c r="EP155" s="139">
        <v>2</v>
      </c>
      <c r="EQ155" s="139">
        <v>5</v>
      </c>
      <c r="ER155" s="139">
        <v>0</v>
      </c>
      <c r="ES155" s="140">
        <v>24</v>
      </c>
      <c r="ET155" s="139">
        <v>36.363636016845703</v>
      </c>
      <c r="EU155" s="139">
        <v>34.615383148193359</v>
      </c>
      <c r="EV155" s="139">
        <v>25</v>
      </c>
      <c r="EW155" s="139">
        <v>35.714286804199219</v>
      </c>
      <c r="EX155" s="139">
        <v>0</v>
      </c>
      <c r="EY155" s="140">
        <v>30.769229888916016</v>
      </c>
    </row>
    <row r="156" spans="1:155" x14ac:dyDescent="0.2">
      <c r="A156" s="137" t="s">
        <v>58</v>
      </c>
      <c r="B156" s="138" t="s">
        <v>214</v>
      </c>
      <c r="C156" s="139">
        <v>0</v>
      </c>
      <c r="D156" s="139">
        <v>0</v>
      </c>
      <c r="E156" s="139">
        <v>0</v>
      </c>
      <c r="F156" s="139">
        <v>1</v>
      </c>
      <c r="G156" s="139">
        <v>1</v>
      </c>
      <c r="H156" s="139">
        <v>0</v>
      </c>
      <c r="I156" s="139">
        <v>0</v>
      </c>
      <c r="J156" s="139">
        <v>0</v>
      </c>
      <c r="K156" s="139">
        <v>1</v>
      </c>
      <c r="L156" s="139">
        <v>0</v>
      </c>
      <c r="M156" s="139">
        <v>1</v>
      </c>
      <c r="N156" s="139">
        <v>1</v>
      </c>
      <c r="O156" s="139">
        <v>1</v>
      </c>
      <c r="P156" s="139">
        <v>0</v>
      </c>
      <c r="Q156" s="139">
        <v>1</v>
      </c>
      <c r="R156" s="139">
        <v>0</v>
      </c>
      <c r="S156" s="139">
        <v>0</v>
      </c>
      <c r="T156" s="139">
        <v>1</v>
      </c>
      <c r="U156" s="139">
        <v>1</v>
      </c>
      <c r="V156" s="139">
        <v>0</v>
      </c>
      <c r="W156" s="139">
        <v>0</v>
      </c>
      <c r="X156" s="139">
        <v>1</v>
      </c>
      <c r="Y156" s="139">
        <v>0</v>
      </c>
      <c r="Z156" s="139">
        <v>0</v>
      </c>
      <c r="AA156" s="139">
        <v>1</v>
      </c>
      <c r="AB156" s="139">
        <v>1</v>
      </c>
      <c r="AC156" s="139">
        <v>1</v>
      </c>
      <c r="AD156" s="139">
        <v>1</v>
      </c>
      <c r="AE156" s="139">
        <v>0</v>
      </c>
      <c r="AF156" s="139">
        <v>0</v>
      </c>
      <c r="AG156" s="139">
        <v>0</v>
      </c>
      <c r="AH156" s="139">
        <v>1</v>
      </c>
      <c r="AI156" s="139">
        <v>1</v>
      </c>
      <c r="AJ156" s="139">
        <v>1</v>
      </c>
      <c r="AK156" s="139">
        <v>0</v>
      </c>
      <c r="AL156" s="139">
        <v>1</v>
      </c>
      <c r="AM156" s="139">
        <v>1</v>
      </c>
      <c r="AN156" s="139">
        <v>1</v>
      </c>
      <c r="AO156" s="139">
        <v>0</v>
      </c>
      <c r="AP156" s="139">
        <v>1</v>
      </c>
      <c r="AQ156" s="140">
        <v>1</v>
      </c>
      <c r="AR156" s="139">
        <v>1</v>
      </c>
      <c r="AS156" s="139">
        <v>1</v>
      </c>
      <c r="AT156" s="139">
        <v>0</v>
      </c>
      <c r="AU156" s="139">
        <v>1</v>
      </c>
      <c r="AV156" s="139">
        <v>1</v>
      </c>
      <c r="AW156" s="139">
        <v>1</v>
      </c>
      <c r="AX156" s="139">
        <v>1</v>
      </c>
      <c r="AY156" s="139">
        <v>1</v>
      </c>
      <c r="AZ156" s="139">
        <v>1</v>
      </c>
      <c r="BA156" s="139">
        <v>1</v>
      </c>
      <c r="BB156" s="139">
        <v>1</v>
      </c>
      <c r="BC156" s="139">
        <v>1</v>
      </c>
      <c r="BD156" s="139">
        <v>1</v>
      </c>
      <c r="BE156" s="139">
        <v>1</v>
      </c>
      <c r="BF156" s="139">
        <v>1</v>
      </c>
      <c r="BG156" s="139">
        <v>0</v>
      </c>
      <c r="BH156" s="139">
        <v>0</v>
      </c>
      <c r="BI156" s="139">
        <v>1</v>
      </c>
      <c r="BJ156" s="139">
        <v>1</v>
      </c>
      <c r="BK156" s="139">
        <v>1</v>
      </c>
      <c r="BL156" s="139">
        <v>1</v>
      </c>
      <c r="BM156" s="139">
        <v>0</v>
      </c>
      <c r="BN156" s="139">
        <v>0</v>
      </c>
      <c r="BO156" s="139">
        <v>0</v>
      </c>
      <c r="BP156" s="139">
        <v>1</v>
      </c>
      <c r="BQ156" s="139">
        <v>1</v>
      </c>
      <c r="BR156" s="139">
        <v>0</v>
      </c>
      <c r="BS156" s="139">
        <v>1</v>
      </c>
      <c r="BT156" s="139">
        <v>1</v>
      </c>
      <c r="BU156" s="139">
        <v>0</v>
      </c>
      <c r="BV156" s="139">
        <v>0</v>
      </c>
      <c r="BW156" s="139">
        <v>0</v>
      </c>
      <c r="BX156" s="139">
        <v>1</v>
      </c>
      <c r="BY156" s="139">
        <v>0</v>
      </c>
      <c r="BZ156" s="139">
        <v>1</v>
      </c>
      <c r="CA156" s="139">
        <v>0</v>
      </c>
      <c r="CB156" s="139">
        <v>1</v>
      </c>
      <c r="CC156" s="139">
        <v>1</v>
      </c>
      <c r="CD156" s="139">
        <v>1</v>
      </c>
      <c r="CE156" s="140">
        <v>0</v>
      </c>
      <c r="CF156" s="139">
        <v>1</v>
      </c>
      <c r="CG156" s="139">
        <v>0</v>
      </c>
      <c r="CH156" s="139">
        <v>0</v>
      </c>
      <c r="CI156" s="139">
        <v>1</v>
      </c>
      <c r="CJ156" s="139">
        <v>1</v>
      </c>
      <c r="CK156" s="139">
        <v>0</v>
      </c>
      <c r="CL156" s="139">
        <v>0</v>
      </c>
      <c r="CM156" s="139">
        <v>1</v>
      </c>
      <c r="CN156" s="139">
        <v>1</v>
      </c>
      <c r="CO156" s="139">
        <v>1</v>
      </c>
      <c r="CP156" s="139">
        <v>0</v>
      </c>
      <c r="CQ156" s="139">
        <v>1</v>
      </c>
      <c r="CR156" s="140">
        <v>1</v>
      </c>
      <c r="CS156" s="139">
        <v>1</v>
      </c>
      <c r="CT156" s="139">
        <v>1</v>
      </c>
      <c r="CU156" s="139">
        <v>1</v>
      </c>
      <c r="CV156" s="139">
        <v>1</v>
      </c>
      <c r="CW156" s="139">
        <v>0</v>
      </c>
      <c r="CX156" s="139">
        <v>0</v>
      </c>
      <c r="CY156" s="139">
        <v>0</v>
      </c>
      <c r="CZ156" s="139">
        <v>1</v>
      </c>
      <c r="DA156" s="139">
        <v>0</v>
      </c>
      <c r="DB156" s="139">
        <v>0</v>
      </c>
      <c r="DC156" s="139">
        <v>0</v>
      </c>
      <c r="DD156" s="139">
        <v>0</v>
      </c>
      <c r="DE156" s="139">
        <v>1</v>
      </c>
      <c r="DF156" s="139">
        <v>0</v>
      </c>
      <c r="DG156" s="139">
        <v>-1</v>
      </c>
      <c r="DH156" s="139">
        <v>1</v>
      </c>
      <c r="DI156" s="139">
        <v>1</v>
      </c>
      <c r="DJ156" s="139">
        <v>1</v>
      </c>
      <c r="DK156" s="139">
        <v>0</v>
      </c>
      <c r="DL156" s="139">
        <v>1</v>
      </c>
      <c r="DM156" s="139">
        <v>1</v>
      </c>
      <c r="DN156" s="139">
        <v>1</v>
      </c>
      <c r="DO156" s="139">
        <v>1</v>
      </c>
      <c r="DP156" s="139">
        <v>1</v>
      </c>
      <c r="DQ156" s="139">
        <v>0</v>
      </c>
      <c r="DR156" s="139">
        <v>1</v>
      </c>
      <c r="DS156" s="139">
        <v>0</v>
      </c>
      <c r="DT156" s="139">
        <v>1</v>
      </c>
      <c r="DU156" s="139">
        <v>0</v>
      </c>
      <c r="DV156" s="139">
        <v>0</v>
      </c>
      <c r="DW156" s="140">
        <v>0</v>
      </c>
      <c r="DX156" s="139">
        <v>0</v>
      </c>
      <c r="DY156" s="139">
        <v>1</v>
      </c>
      <c r="DZ156" s="139">
        <v>0</v>
      </c>
      <c r="EA156" s="139">
        <v>0</v>
      </c>
      <c r="EB156" s="139">
        <v>0</v>
      </c>
      <c r="EC156" s="139">
        <v>1</v>
      </c>
      <c r="ED156" s="139">
        <v>1</v>
      </c>
      <c r="EE156" s="139">
        <v>0</v>
      </c>
      <c r="EF156" s="139">
        <v>0</v>
      </c>
      <c r="EG156" s="139">
        <v>0</v>
      </c>
      <c r="EH156" s="139">
        <v>0</v>
      </c>
      <c r="EI156" s="139">
        <v>0</v>
      </c>
      <c r="EJ156" s="139">
        <v>0</v>
      </c>
      <c r="EK156" s="139">
        <v>0</v>
      </c>
      <c r="EL156" s="139">
        <v>0</v>
      </c>
      <c r="EM156" s="140">
        <v>0</v>
      </c>
      <c r="EN156" s="139">
        <v>13</v>
      </c>
      <c r="EO156" s="139">
        <v>18</v>
      </c>
      <c r="EP156" s="139">
        <v>5</v>
      </c>
      <c r="EQ156" s="139">
        <v>11</v>
      </c>
      <c r="ER156" s="139">
        <v>2</v>
      </c>
      <c r="ES156" s="140">
        <v>49</v>
      </c>
      <c r="ET156" s="139">
        <v>59.090908050537109</v>
      </c>
      <c r="EU156" s="139">
        <v>69.230766296386719</v>
      </c>
      <c r="EV156" s="139">
        <v>62.5</v>
      </c>
      <c r="EW156" s="139">
        <v>78.571426391601562</v>
      </c>
      <c r="EX156" s="139">
        <v>25</v>
      </c>
      <c r="EY156" s="140">
        <v>62.820514678955078</v>
      </c>
    </row>
    <row r="157" spans="1:155" x14ac:dyDescent="0.2">
      <c r="A157" s="137" t="s">
        <v>58</v>
      </c>
      <c r="B157" s="138" t="s">
        <v>215</v>
      </c>
      <c r="C157" s="139">
        <v>1</v>
      </c>
      <c r="D157" s="139">
        <v>0</v>
      </c>
      <c r="E157" s="139">
        <v>0</v>
      </c>
      <c r="F157" s="139">
        <v>1</v>
      </c>
      <c r="G157" s="139">
        <v>1</v>
      </c>
      <c r="H157" s="139">
        <v>0</v>
      </c>
      <c r="I157" s="139">
        <v>0</v>
      </c>
      <c r="J157" s="139">
        <v>1</v>
      </c>
      <c r="K157" s="139">
        <v>1</v>
      </c>
      <c r="L157" s="139">
        <v>0</v>
      </c>
      <c r="M157" s="139">
        <v>1</v>
      </c>
      <c r="N157" s="139">
        <v>1</v>
      </c>
      <c r="O157" s="139">
        <v>1</v>
      </c>
      <c r="P157" s="139">
        <v>0</v>
      </c>
      <c r="Q157" s="139">
        <v>1</v>
      </c>
      <c r="R157" s="139">
        <v>0</v>
      </c>
      <c r="S157" s="139">
        <v>1</v>
      </c>
      <c r="T157" s="139">
        <v>1</v>
      </c>
      <c r="U157" s="139">
        <v>1</v>
      </c>
      <c r="V157" s="139">
        <v>0</v>
      </c>
      <c r="W157" s="139">
        <v>0</v>
      </c>
      <c r="X157" s="139">
        <v>1</v>
      </c>
      <c r="Y157" s="139">
        <v>0</v>
      </c>
      <c r="Z157" s="139">
        <v>0</v>
      </c>
      <c r="AA157" s="139">
        <v>1</v>
      </c>
      <c r="AB157" s="139">
        <v>1</v>
      </c>
      <c r="AC157" s="139">
        <v>1</v>
      </c>
      <c r="AD157" s="139">
        <v>0</v>
      </c>
      <c r="AE157" s="139">
        <v>1</v>
      </c>
      <c r="AF157" s="139">
        <v>0</v>
      </c>
      <c r="AG157" s="139">
        <v>-1</v>
      </c>
      <c r="AH157" s="139">
        <v>0</v>
      </c>
      <c r="AI157" s="139">
        <v>1</v>
      </c>
      <c r="AJ157" s="139">
        <v>1</v>
      </c>
      <c r="AK157" s="139">
        <v>0</v>
      </c>
      <c r="AL157" s="139">
        <v>0</v>
      </c>
      <c r="AM157" s="139">
        <v>0</v>
      </c>
      <c r="AN157" s="139">
        <v>0</v>
      </c>
      <c r="AO157" s="139">
        <v>0</v>
      </c>
      <c r="AP157" s="139">
        <v>0</v>
      </c>
      <c r="AQ157" s="140">
        <v>0</v>
      </c>
      <c r="AR157" s="139">
        <v>1</v>
      </c>
      <c r="AS157" s="139">
        <v>1</v>
      </c>
      <c r="AT157" s="139">
        <v>0</v>
      </c>
      <c r="AU157" s="139">
        <v>1</v>
      </c>
      <c r="AV157" s="139">
        <v>0</v>
      </c>
      <c r="AW157" s="139">
        <v>1</v>
      </c>
      <c r="AX157" s="139">
        <v>1</v>
      </c>
      <c r="AY157" s="139">
        <v>1</v>
      </c>
      <c r="AZ157" s="139">
        <v>0</v>
      </c>
      <c r="BA157" s="139">
        <v>0</v>
      </c>
      <c r="BB157" s="139">
        <v>1</v>
      </c>
      <c r="BC157" s="139">
        <v>1</v>
      </c>
      <c r="BD157" s="139">
        <v>1</v>
      </c>
      <c r="BE157" s="139">
        <v>1</v>
      </c>
      <c r="BF157" s="139">
        <v>0</v>
      </c>
      <c r="BG157" s="139">
        <v>1</v>
      </c>
      <c r="BH157" s="139">
        <v>0</v>
      </c>
      <c r="BI157" s="139">
        <v>1</v>
      </c>
      <c r="BJ157" s="139">
        <v>1</v>
      </c>
      <c r="BK157" s="139">
        <v>1</v>
      </c>
      <c r="BL157" s="139">
        <v>1</v>
      </c>
      <c r="BM157" s="139">
        <v>0</v>
      </c>
      <c r="BN157" s="139">
        <v>0</v>
      </c>
      <c r="BO157" s="139">
        <v>-1</v>
      </c>
      <c r="BP157" s="139">
        <v>1</v>
      </c>
      <c r="BQ157" s="139">
        <v>1</v>
      </c>
      <c r="BR157" s="139">
        <v>1</v>
      </c>
      <c r="BS157" s="139">
        <v>1</v>
      </c>
      <c r="BT157" s="139">
        <v>0</v>
      </c>
      <c r="BU157" s="139">
        <v>0</v>
      </c>
      <c r="BV157" s="139">
        <v>0</v>
      </c>
      <c r="BW157" s="139">
        <v>0</v>
      </c>
      <c r="BX157" s="139">
        <v>0</v>
      </c>
      <c r="BY157" s="139">
        <v>1</v>
      </c>
      <c r="BZ157" s="139">
        <v>1</v>
      </c>
      <c r="CA157" s="139">
        <v>-1</v>
      </c>
      <c r="CB157" s="139">
        <v>1</v>
      </c>
      <c r="CC157" s="139">
        <v>1</v>
      </c>
      <c r="CD157" s="139">
        <v>0</v>
      </c>
      <c r="CE157" s="140">
        <v>-1</v>
      </c>
      <c r="CF157" s="139">
        <v>0</v>
      </c>
      <c r="CG157" s="139">
        <v>0</v>
      </c>
      <c r="CH157" s="139">
        <v>0</v>
      </c>
      <c r="CI157" s="139">
        <v>0</v>
      </c>
      <c r="CJ157" s="139">
        <v>0</v>
      </c>
      <c r="CK157" s="139">
        <v>0</v>
      </c>
      <c r="CL157" s="139">
        <v>0</v>
      </c>
      <c r="CM157" s="139">
        <v>0</v>
      </c>
      <c r="CN157" s="139">
        <v>1</v>
      </c>
      <c r="CO157" s="139">
        <v>1</v>
      </c>
      <c r="CP157" s="139">
        <v>1</v>
      </c>
      <c r="CQ157" s="139">
        <v>1</v>
      </c>
      <c r="CR157" s="140">
        <v>1</v>
      </c>
      <c r="CS157" s="139">
        <v>1</v>
      </c>
      <c r="CT157" s="139">
        <v>0</v>
      </c>
      <c r="CU157" s="139">
        <v>1</v>
      </c>
      <c r="CV157" s="139">
        <v>1</v>
      </c>
      <c r="CW157" s="139">
        <v>1</v>
      </c>
      <c r="CX157" s="139">
        <v>0</v>
      </c>
      <c r="CY157" s="139">
        <v>1</v>
      </c>
      <c r="CZ157" s="139">
        <v>1</v>
      </c>
      <c r="DA157" s="139">
        <v>0</v>
      </c>
      <c r="DB157" s="139">
        <v>0</v>
      </c>
      <c r="DC157" s="139">
        <v>0</v>
      </c>
      <c r="DD157" s="139">
        <v>1</v>
      </c>
      <c r="DE157" s="139">
        <v>0</v>
      </c>
      <c r="DF157" s="139">
        <v>0</v>
      </c>
      <c r="DG157" s="139">
        <v>0</v>
      </c>
      <c r="DH157" s="139">
        <v>1</v>
      </c>
      <c r="DI157" s="139">
        <v>1</v>
      </c>
      <c r="DJ157" s="139">
        <v>1</v>
      </c>
      <c r="DK157" s="139">
        <v>0</v>
      </c>
      <c r="DL157" s="139">
        <v>1</v>
      </c>
      <c r="DM157" s="139">
        <v>0</v>
      </c>
      <c r="DN157" s="139">
        <v>1</v>
      </c>
      <c r="DO157" s="139">
        <v>1</v>
      </c>
      <c r="DP157" s="139">
        <v>1</v>
      </c>
      <c r="DQ157" s="139">
        <v>0</v>
      </c>
      <c r="DR157" s="139">
        <v>1</v>
      </c>
      <c r="DS157" s="139">
        <v>0</v>
      </c>
      <c r="DT157" s="139">
        <v>1</v>
      </c>
      <c r="DU157" s="139">
        <v>0</v>
      </c>
      <c r="DV157" s="139">
        <v>0</v>
      </c>
      <c r="DW157" s="140">
        <v>0</v>
      </c>
      <c r="DX157" s="139">
        <v>0</v>
      </c>
      <c r="DY157" s="139">
        <v>1</v>
      </c>
      <c r="DZ157" s="139">
        <v>0</v>
      </c>
      <c r="EA157" s="139">
        <v>0</v>
      </c>
      <c r="EB157" s="139">
        <v>0</v>
      </c>
      <c r="EC157" s="139">
        <v>0</v>
      </c>
      <c r="ED157" s="139">
        <v>0</v>
      </c>
      <c r="EE157" s="139">
        <v>0</v>
      </c>
      <c r="EF157" s="139">
        <v>0</v>
      </c>
      <c r="EG157" s="139">
        <v>1</v>
      </c>
      <c r="EH157" s="139">
        <v>0</v>
      </c>
      <c r="EI157" s="139">
        <v>0</v>
      </c>
      <c r="EJ157" s="139">
        <v>0</v>
      </c>
      <c r="EK157" s="139">
        <v>0</v>
      </c>
      <c r="EL157" s="139">
        <v>0</v>
      </c>
      <c r="EM157" s="140">
        <v>0</v>
      </c>
      <c r="EN157" s="139">
        <v>11</v>
      </c>
      <c r="EO157" s="139">
        <v>13</v>
      </c>
      <c r="EP157" s="139">
        <v>4</v>
      </c>
      <c r="EQ157" s="139">
        <v>9</v>
      </c>
      <c r="ER157" s="139">
        <v>2</v>
      </c>
      <c r="ES157" s="140">
        <v>39</v>
      </c>
      <c r="ET157" s="139">
        <v>50</v>
      </c>
      <c r="EU157" s="139">
        <v>50</v>
      </c>
      <c r="EV157" s="139">
        <v>50</v>
      </c>
      <c r="EW157" s="139">
        <v>64.285713195800781</v>
      </c>
      <c r="EX157" s="139">
        <v>25</v>
      </c>
      <c r="EY157" s="140">
        <v>50</v>
      </c>
    </row>
    <row r="158" spans="1:155" x14ac:dyDescent="0.2">
      <c r="A158" s="137" t="s">
        <v>56</v>
      </c>
      <c r="B158" s="138" t="s">
        <v>217</v>
      </c>
      <c r="C158" s="139">
        <v>1</v>
      </c>
      <c r="D158" s="139">
        <v>1</v>
      </c>
      <c r="E158" s="139">
        <v>0</v>
      </c>
      <c r="F158" s="139">
        <v>1</v>
      </c>
      <c r="G158" s="139">
        <v>1</v>
      </c>
      <c r="H158" s="139">
        <v>1</v>
      </c>
      <c r="I158" s="139">
        <v>1</v>
      </c>
      <c r="J158" s="139">
        <v>1</v>
      </c>
      <c r="K158" s="139">
        <v>1</v>
      </c>
      <c r="L158" s="139">
        <v>0</v>
      </c>
      <c r="M158" s="139">
        <v>0</v>
      </c>
      <c r="N158" s="139">
        <v>1</v>
      </c>
      <c r="O158" s="139">
        <v>0</v>
      </c>
      <c r="P158" s="139">
        <v>0</v>
      </c>
      <c r="Q158" s="139">
        <v>1</v>
      </c>
      <c r="R158" s="139">
        <v>-1</v>
      </c>
      <c r="S158" s="139">
        <v>1</v>
      </c>
      <c r="T158" s="139">
        <v>1</v>
      </c>
      <c r="U158" s="139">
        <v>1</v>
      </c>
      <c r="V158" s="139">
        <v>-1</v>
      </c>
      <c r="W158" s="139">
        <v>0</v>
      </c>
      <c r="X158" s="139">
        <v>0</v>
      </c>
      <c r="Y158" s="139">
        <v>1</v>
      </c>
      <c r="Z158" s="139">
        <v>1</v>
      </c>
      <c r="AA158" s="139">
        <v>1</v>
      </c>
      <c r="AB158" s="139">
        <v>0</v>
      </c>
      <c r="AC158" s="139">
        <v>1</v>
      </c>
      <c r="AD158" s="139">
        <v>1</v>
      </c>
      <c r="AE158" s="139">
        <v>0</v>
      </c>
      <c r="AF158" s="139">
        <v>-1</v>
      </c>
      <c r="AG158" s="139">
        <v>0</v>
      </c>
      <c r="AH158" s="139">
        <v>0</v>
      </c>
      <c r="AI158" s="139">
        <v>0</v>
      </c>
      <c r="AJ158" s="139">
        <v>1</v>
      </c>
      <c r="AK158" s="139">
        <v>0</v>
      </c>
      <c r="AL158" s="139">
        <v>1</v>
      </c>
      <c r="AM158" s="139">
        <v>0</v>
      </c>
      <c r="AN158" s="139">
        <v>1</v>
      </c>
      <c r="AO158" s="139">
        <v>1</v>
      </c>
      <c r="AP158" s="139">
        <v>0</v>
      </c>
      <c r="AQ158" s="140">
        <v>0</v>
      </c>
      <c r="AR158" s="139">
        <v>0</v>
      </c>
      <c r="AS158" s="139">
        <v>0</v>
      </c>
      <c r="AT158" s="139">
        <v>1</v>
      </c>
      <c r="AU158" s="139">
        <v>0</v>
      </c>
      <c r="AV158" s="139">
        <v>1</v>
      </c>
      <c r="AW158" s="139">
        <v>0</v>
      </c>
      <c r="AX158" s="139">
        <v>0</v>
      </c>
      <c r="AY158" s="139">
        <v>0</v>
      </c>
      <c r="AZ158" s="139">
        <v>0</v>
      </c>
      <c r="BA158" s="139">
        <v>0</v>
      </c>
      <c r="BB158" s="139">
        <v>0</v>
      </c>
      <c r="BC158" s="139">
        <v>0</v>
      </c>
      <c r="BD158" s="139">
        <v>0</v>
      </c>
      <c r="BE158" s="139">
        <v>0</v>
      </c>
      <c r="BF158" s="139">
        <v>0</v>
      </c>
      <c r="BG158" s="139">
        <v>1</v>
      </c>
      <c r="BH158" s="139">
        <v>0</v>
      </c>
      <c r="BI158" s="139">
        <v>0</v>
      </c>
      <c r="BJ158" s="139">
        <v>0</v>
      </c>
      <c r="BK158" s="139">
        <v>0</v>
      </c>
      <c r="BL158" s="139">
        <v>0</v>
      </c>
      <c r="BM158" s="139">
        <v>1</v>
      </c>
      <c r="BN158" s="139">
        <v>0</v>
      </c>
      <c r="BO158" s="139">
        <v>0</v>
      </c>
      <c r="BP158" s="139">
        <v>1</v>
      </c>
      <c r="BQ158" s="139">
        <v>1</v>
      </c>
      <c r="BR158" s="139">
        <v>1</v>
      </c>
      <c r="BS158" s="139">
        <v>1</v>
      </c>
      <c r="BT158" s="139">
        <v>1</v>
      </c>
      <c r="BU158" s="139">
        <v>1</v>
      </c>
      <c r="BV158" s="139">
        <v>0</v>
      </c>
      <c r="BW158" s="139">
        <v>1</v>
      </c>
      <c r="BX158" s="139">
        <v>0</v>
      </c>
      <c r="BY158" s="139">
        <v>0</v>
      </c>
      <c r="BZ158" s="139">
        <v>0</v>
      </c>
      <c r="CA158" s="139">
        <v>0</v>
      </c>
      <c r="CB158" s="139">
        <v>1</v>
      </c>
      <c r="CC158" s="139">
        <v>1</v>
      </c>
      <c r="CD158" s="139">
        <v>1</v>
      </c>
      <c r="CE158" s="140">
        <v>-1</v>
      </c>
      <c r="CF158" s="139">
        <v>1</v>
      </c>
      <c r="CG158" s="139">
        <v>0</v>
      </c>
      <c r="CH158" s="139">
        <v>1</v>
      </c>
      <c r="CI158" s="139">
        <v>0</v>
      </c>
      <c r="CJ158" s="139">
        <v>1</v>
      </c>
      <c r="CK158" s="139">
        <v>1</v>
      </c>
      <c r="CL158" s="139">
        <v>0</v>
      </c>
      <c r="CM158" s="139">
        <v>1</v>
      </c>
      <c r="CN158" s="139">
        <v>0</v>
      </c>
      <c r="CO158" s="139">
        <v>1</v>
      </c>
      <c r="CP158" s="139">
        <v>1</v>
      </c>
      <c r="CQ158" s="139">
        <v>1</v>
      </c>
      <c r="CR158" s="140">
        <v>1</v>
      </c>
      <c r="CS158" s="139">
        <v>1</v>
      </c>
      <c r="CT158" s="139">
        <v>1</v>
      </c>
      <c r="CU158" s="139">
        <v>1</v>
      </c>
      <c r="CV158" s="139">
        <v>1</v>
      </c>
      <c r="CW158" s="139">
        <v>1</v>
      </c>
      <c r="CX158" s="139">
        <v>0</v>
      </c>
      <c r="CY158" s="139">
        <v>0</v>
      </c>
      <c r="CZ158" s="139">
        <v>1</v>
      </c>
      <c r="DA158" s="139">
        <v>-1</v>
      </c>
      <c r="DB158" s="139">
        <v>0</v>
      </c>
      <c r="DC158" s="139">
        <v>0</v>
      </c>
      <c r="DD158" s="139">
        <v>1</v>
      </c>
      <c r="DE158" s="139">
        <v>0</v>
      </c>
      <c r="DF158" s="139">
        <v>1</v>
      </c>
      <c r="DG158" s="139">
        <v>-1</v>
      </c>
      <c r="DH158" s="139">
        <v>0</v>
      </c>
      <c r="DI158" s="139">
        <v>0</v>
      </c>
      <c r="DJ158" s="139">
        <v>0</v>
      </c>
      <c r="DK158" s="139">
        <v>0</v>
      </c>
      <c r="DL158" s="139">
        <v>0</v>
      </c>
      <c r="DM158" s="139">
        <v>1</v>
      </c>
      <c r="DN158" s="139">
        <v>0</v>
      </c>
      <c r="DO158" s="139">
        <v>1</v>
      </c>
      <c r="DP158" s="139">
        <v>0</v>
      </c>
      <c r="DQ158" s="139">
        <v>0</v>
      </c>
      <c r="DR158" s="139">
        <v>1</v>
      </c>
      <c r="DS158" s="139">
        <v>0</v>
      </c>
      <c r="DT158" s="139">
        <v>1</v>
      </c>
      <c r="DU158" s="139">
        <v>1</v>
      </c>
      <c r="DV158" s="139">
        <v>0</v>
      </c>
      <c r="DW158" s="140">
        <v>0</v>
      </c>
      <c r="DX158" s="139">
        <v>0</v>
      </c>
      <c r="DY158" s="139">
        <v>0</v>
      </c>
      <c r="DZ158" s="139">
        <v>0</v>
      </c>
      <c r="EA158" s="139">
        <v>0</v>
      </c>
      <c r="EB158" s="139">
        <v>0</v>
      </c>
      <c r="EC158" s="139">
        <v>0</v>
      </c>
      <c r="ED158" s="139">
        <v>0</v>
      </c>
      <c r="EE158" s="139">
        <v>0</v>
      </c>
      <c r="EF158" s="139">
        <v>0</v>
      </c>
      <c r="EG158" s="139">
        <v>0</v>
      </c>
      <c r="EH158" s="139">
        <v>0</v>
      </c>
      <c r="EI158" s="139">
        <v>0</v>
      </c>
      <c r="EJ158" s="139">
        <v>0</v>
      </c>
      <c r="EK158" s="139">
        <v>1</v>
      </c>
      <c r="EL158" s="139">
        <v>0</v>
      </c>
      <c r="EM158" s="140">
        <v>0</v>
      </c>
      <c r="EN158" s="139">
        <v>10</v>
      </c>
      <c r="EO158" s="139">
        <v>8</v>
      </c>
      <c r="EP158" s="139">
        <v>5</v>
      </c>
      <c r="EQ158" s="139">
        <v>11</v>
      </c>
      <c r="ER158" s="139">
        <v>1</v>
      </c>
      <c r="ES158" s="140">
        <v>35</v>
      </c>
      <c r="ET158" s="139">
        <v>45.454544067382812</v>
      </c>
      <c r="EU158" s="139">
        <v>36.363636016845703</v>
      </c>
      <c r="EV158" s="139">
        <v>62.5</v>
      </c>
      <c r="EW158" s="139">
        <v>78.571426391601562</v>
      </c>
      <c r="EX158" s="139">
        <v>12.5</v>
      </c>
      <c r="EY158" s="140">
        <v>47.297298431396484</v>
      </c>
    </row>
    <row r="159" spans="1:155" x14ac:dyDescent="0.2">
      <c r="A159" s="137" t="s">
        <v>58</v>
      </c>
      <c r="B159" s="138" t="s">
        <v>218</v>
      </c>
      <c r="C159" s="139">
        <v>0</v>
      </c>
      <c r="D159" s="139">
        <v>0</v>
      </c>
      <c r="E159" s="139">
        <v>0</v>
      </c>
      <c r="F159" s="139">
        <v>1</v>
      </c>
      <c r="G159" s="139">
        <v>1</v>
      </c>
      <c r="H159" s="139">
        <v>0</v>
      </c>
      <c r="I159" s="139">
        <v>1</v>
      </c>
      <c r="J159" s="139">
        <v>0</v>
      </c>
      <c r="K159" s="139">
        <v>1</v>
      </c>
      <c r="L159" s="139">
        <v>0</v>
      </c>
      <c r="M159" s="139">
        <v>1</v>
      </c>
      <c r="N159" s="139">
        <v>0</v>
      </c>
      <c r="O159" s="139">
        <v>1</v>
      </c>
      <c r="P159" s="139">
        <v>0</v>
      </c>
      <c r="Q159" s="139">
        <v>1</v>
      </c>
      <c r="R159" s="139">
        <v>0</v>
      </c>
      <c r="S159" s="139">
        <v>0</v>
      </c>
      <c r="T159" s="139">
        <v>0</v>
      </c>
      <c r="U159" s="139">
        <v>1</v>
      </c>
      <c r="V159" s="139">
        <v>0</v>
      </c>
      <c r="W159" s="139">
        <v>0</v>
      </c>
      <c r="X159" s="139">
        <v>0</v>
      </c>
      <c r="Y159" s="139">
        <v>0</v>
      </c>
      <c r="Z159" s="139">
        <v>0</v>
      </c>
      <c r="AA159" s="139">
        <v>0</v>
      </c>
      <c r="AB159" s="139">
        <v>0</v>
      </c>
      <c r="AC159" s="139">
        <v>1</v>
      </c>
      <c r="AD159" s="139">
        <v>0</v>
      </c>
      <c r="AE159" s="139">
        <v>0</v>
      </c>
      <c r="AF159" s="139">
        <v>0</v>
      </c>
      <c r="AG159" s="139">
        <v>0</v>
      </c>
      <c r="AH159" s="139">
        <v>0</v>
      </c>
      <c r="AI159" s="139">
        <v>0</v>
      </c>
      <c r="AJ159" s="139">
        <v>0</v>
      </c>
      <c r="AK159" s="139">
        <v>0</v>
      </c>
      <c r="AL159" s="139">
        <v>0</v>
      </c>
      <c r="AM159" s="139">
        <v>0</v>
      </c>
      <c r="AN159" s="139">
        <v>0</v>
      </c>
      <c r="AO159" s="139">
        <v>0</v>
      </c>
      <c r="AP159" s="139">
        <v>0</v>
      </c>
      <c r="AQ159" s="140">
        <v>0</v>
      </c>
      <c r="AR159" s="139">
        <v>0</v>
      </c>
      <c r="AS159" s="139">
        <v>0</v>
      </c>
      <c r="AT159" s="139">
        <v>1</v>
      </c>
      <c r="AU159" s="139">
        <v>1</v>
      </c>
      <c r="AV159" s="139">
        <v>1</v>
      </c>
      <c r="AW159" s="139">
        <v>1</v>
      </c>
      <c r="AX159" s="139">
        <v>1</v>
      </c>
      <c r="AY159" s="139">
        <v>1</v>
      </c>
      <c r="AZ159" s="139">
        <v>0</v>
      </c>
      <c r="BA159" s="139">
        <v>0</v>
      </c>
      <c r="BB159" s="139">
        <v>0</v>
      </c>
      <c r="BC159" s="139">
        <v>1</v>
      </c>
      <c r="BD159" s="139">
        <v>1</v>
      </c>
      <c r="BE159" s="139">
        <v>1</v>
      </c>
      <c r="BF159" s="139">
        <v>1</v>
      </c>
      <c r="BG159" s="139">
        <v>0</v>
      </c>
      <c r="BH159" s="139">
        <v>1</v>
      </c>
      <c r="BI159" s="139">
        <v>1</v>
      </c>
      <c r="BJ159" s="139">
        <v>1</v>
      </c>
      <c r="BK159" s="139">
        <v>1</v>
      </c>
      <c r="BL159" s="139">
        <v>0</v>
      </c>
      <c r="BM159" s="139">
        <v>1</v>
      </c>
      <c r="BN159" s="139">
        <v>1</v>
      </c>
      <c r="BO159" s="139">
        <v>0</v>
      </c>
      <c r="BP159" s="139">
        <v>0</v>
      </c>
      <c r="BQ159" s="139">
        <v>0</v>
      </c>
      <c r="BR159" s="139">
        <v>1</v>
      </c>
      <c r="BS159" s="139">
        <v>1</v>
      </c>
      <c r="BT159" s="139">
        <v>0</v>
      </c>
      <c r="BU159" s="139">
        <v>0</v>
      </c>
      <c r="BV159" s="139">
        <v>0</v>
      </c>
      <c r="BW159" s="139">
        <v>0</v>
      </c>
      <c r="BX159" s="139">
        <v>0</v>
      </c>
      <c r="BY159" s="139">
        <v>0</v>
      </c>
      <c r="BZ159" s="139">
        <v>1</v>
      </c>
      <c r="CA159" s="139">
        <v>-1</v>
      </c>
      <c r="CB159" s="139">
        <v>1</v>
      </c>
      <c r="CC159" s="139">
        <v>1</v>
      </c>
      <c r="CD159" s="139">
        <v>1</v>
      </c>
      <c r="CE159" s="140">
        <v>0</v>
      </c>
      <c r="CF159" s="139">
        <v>1</v>
      </c>
      <c r="CG159" s="139">
        <v>0</v>
      </c>
      <c r="CH159" s="139">
        <v>0</v>
      </c>
      <c r="CI159" s="139">
        <v>0</v>
      </c>
      <c r="CJ159" s="139">
        <v>1</v>
      </c>
      <c r="CK159" s="139">
        <v>0</v>
      </c>
      <c r="CL159" s="139">
        <v>0</v>
      </c>
      <c r="CM159" s="139">
        <v>0</v>
      </c>
      <c r="CN159" s="139">
        <v>1</v>
      </c>
      <c r="CO159" s="139">
        <v>0</v>
      </c>
      <c r="CP159" s="139">
        <v>1</v>
      </c>
      <c r="CQ159" s="139">
        <v>1</v>
      </c>
      <c r="CR159" s="140">
        <v>1</v>
      </c>
      <c r="CS159" s="139">
        <v>0</v>
      </c>
      <c r="CT159" s="139">
        <v>0</v>
      </c>
      <c r="CU159" s="139">
        <v>1</v>
      </c>
      <c r="CV159" s="139">
        <v>0</v>
      </c>
      <c r="CW159" s="139">
        <v>0</v>
      </c>
      <c r="CX159" s="139">
        <v>0</v>
      </c>
      <c r="CY159" s="139">
        <v>0</v>
      </c>
      <c r="CZ159" s="139">
        <v>1</v>
      </c>
      <c r="DA159" s="139">
        <v>0</v>
      </c>
      <c r="DB159" s="139">
        <v>0</v>
      </c>
      <c r="DC159" s="139">
        <v>0</v>
      </c>
      <c r="DD159" s="139">
        <v>0</v>
      </c>
      <c r="DE159" s="139">
        <v>0</v>
      </c>
      <c r="DF159" s="139">
        <v>0</v>
      </c>
      <c r="DG159" s="139">
        <v>0</v>
      </c>
      <c r="DH159" s="139">
        <v>1</v>
      </c>
      <c r="DI159" s="139">
        <v>0</v>
      </c>
      <c r="DJ159" s="139">
        <v>1</v>
      </c>
      <c r="DK159" s="139">
        <v>-1</v>
      </c>
      <c r="DL159" s="139">
        <v>1</v>
      </c>
      <c r="DM159" s="139">
        <v>0</v>
      </c>
      <c r="DN159" s="139">
        <v>0</v>
      </c>
      <c r="DO159" s="139">
        <v>1</v>
      </c>
      <c r="DP159" s="139">
        <v>1</v>
      </c>
      <c r="DQ159" s="139">
        <v>0</v>
      </c>
      <c r="DR159" s="139">
        <v>1</v>
      </c>
      <c r="DS159" s="139">
        <v>-1</v>
      </c>
      <c r="DT159" s="139">
        <v>0</v>
      </c>
      <c r="DU159" s="139">
        <v>1</v>
      </c>
      <c r="DV159" s="139">
        <v>0</v>
      </c>
      <c r="DW159" s="140">
        <v>0</v>
      </c>
      <c r="DX159" s="139">
        <v>0</v>
      </c>
      <c r="DY159" s="139">
        <v>0</v>
      </c>
      <c r="DZ159" s="139">
        <v>0</v>
      </c>
      <c r="EA159" s="139">
        <v>0</v>
      </c>
      <c r="EB159" s="139">
        <v>0</v>
      </c>
      <c r="EC159" s="139">
        <v>0</v>
      </c>
      <c r="ED159" s="139">
        <v>0</v>
      </c>
      <c r="EE159" s="139">
        <v>0</v>
      </c>
      <c r="EF159" s="139">
        <v>0</v>
      </c>
      <c r="EG159" s="139">
        <v>0</v>
      </c>
      <c r="EH159" s="139">
        <v>0</v>
      </c>
      <c r="EI159" s="139">
        <v>0</v>
      </c>
      <c r="EJ159" s="139">
        <v>0</v>
      </c>
      <c r="EK159" s="139">
        <v>0</v>
      </c>
      <c r="EL159" s="139">
        <v>0</v>
      </c>
      <c r="EM159" s="140">
        <v>0</v>
      </c>
      <c r="EN159" s="139">
        <v>5</v>
      </c>
      <c r="EO159" s="139">
        <v>14</v>
      </c>
      <c r="EP159" s="139">
        <v>4</v>
      </c>
      <c r="EQ159" s="139">
        <v>5</v>
      </c>
      <c r="ER159" s="139">
        <v>0</v>
      </c>
      <c r="ES159" s="140">
        <v>28</v>
      </c>
      <c r="ET159" s="139">
        <v>22.727272033691406</v>
      </c>
      <c r="EU159" s="139">
        <v>53.846153259277344</v>
      </c>
      <c r="EV159" s="139">
        <v>50</v>
      </c>
      <c r="EW159" s="139">
        <v>35.714286804199219</v>
      </c>
      <c r="EX159" s="139">
        <v>0</v>
      </c>
      <c r="EY159" s="140">
        <v>35.897434234619141</v>
      </c>
    </row>
    <row r="160" spans="1:155" x14ac:dyDescent="0.2">
      <c r="A160" s="137" t="s">
        <v>60</v>
      </c>
      <c r="B160" s="309" t="s">
        <v>219</v>
      </c>
      <c r="C160" s="139">
        <v>1</v>
      </c>
      <c r="D160" s="139">
        <v>0</v>
      </c>
      <c r="E160" s="139">
        <v>0</v>
      </c>
      <c r="F160" s="139">
        <v>1</v>
      </c>
      <c r="G160" s="139">
        <v>0</v>
      </c>
      <c r="H160" s="139">
        <v>0</v>
      </c>
      <c r="I160" s="139">
        <v>0</v>
      </c>
      <c r="J160" s="139">
        <v>1</v>
      </c>
      <c r="K160" s="139">
        <v>1</v>
      </c>
      <c r="L160" s="139">
        <v>0</v>
      </c>
      <c r="M160" s="139">
        <v>1</v>
      </c>
      <c r="N160" s="139">
        <v>1</v>
      </c>
      <c r="O160" s="139">
        <v>1</v>
      </c>
      <c r="P160" s="139">
        <v>0</v>
      </c>
      <c r="Q160" s="139">
        <v>1</v>
      </c>
      <c r="R160" s="139">
        <v>0</v>
      </c>
      <c r="S160" s="139">
        <v>0</v>
      </c>
      <c r="T160" s="139">
        <v>0</v>
      </c>
      <c r="U160" s="139">
        <v>1</v>
      </c>
      <c r="V160" s="139">
        <v>-1</v>
      </c>
      <c r="W160" s="139">
        <v>0</v>
      </c>
      <c r="X160" s="139">
        <v>0</v>
      </c>
      <c r="Y160" s="139">
        <v>1</v>
      </c>
      <c r="Z160" s="139">
        <v>0</v>
      </c>
      <c r="AA160" s="139">
        <v>0</v>
      </c>
      <c r="AB160" s="139">
        <v>0</v>
      </c>
      <c r="AC160" s="139">
        <v>1</v>
      </c>
      <c r="AD160" s="139">
        <v>0</v>
      </c>
      <c r="AE160" s="139">
        <v>0</v>
      </c>
      <c r="AF160" s="139">
        <v>-1</v>
      </c>
      <c r="AG160" s="139">
        <v>0</v>
      </c>
      <c r="AH160" s="139">
        <v>1</v>
      </c>
      <c r="AI160" s="139">
        <v>0</v>
      </c>
      <c r="AJ160" s="139">
        <v>1</v>
      </c>
      <c r="AK160" s="139">
        <v>0</v>
      </c>
      <c r="AL160" s="139">
        <v>0</v>
      </c>
      <c r="AM160" s="139">
        <v>0</v>
      </c>
      <c r="AN160" s="139">
        <v>0</v>
      </c>
      <c r="AO160" s="139">
        <v>0</v>
      </c>
      <c r="AP160" s="139">
        <v>0</v>
      </c>
      <c r="AQ160" s="140">
        <v>0</v>
      </c>
      <c r="AR160" s="139">
        <v>1</v>
      </c>
      <c r="AS160" s="139">
        <v>1</v>
      </c>
      <c r="AT160" s="139">
        <v>1</v>
      </c>
      <c r="AU160" s="139">
        <v>1</v>
      </c>
      <c r="AV160" s="139">
        <v>1</v>
      </c>
      <c r="AW160" s="139">
        <v>1</v>
      </c>
      <c r="AX160" s="139">
        <v>0</v>
      </c>
      <c r="AY160" s="139">
        <v>1</v>
      </c>
      <c r="AZ160" s="139">
        <v>1</v>
      </c>
      <c r="BA160" s="139">
        <v>0</v>
      </c>
      <c r="BB160" s="139">
        <v>0</v>
      </c>
      <c r="BC160" s="139">
        <v>1</v>
      </c>
      <c r="BD160" s="139">
        <v>1</v>
      </c>
      <c r="BE160" s="139">
        <v>1</v>
      </c>
      <c r="BF160" s="139">
        <v>0</v>
      </c>
      <c r="BG160" s="139">
        <v>0</v>
      </c>
      <c r="BH160" s="139">
        <v>0</v>
      </c>
      <c r="BI160" s="139">
        <v>1</v>
      </c>
      <c r="BJ160" s="139">
        <v>1</v>
      </c>
      <c r="BK160" s="139">
        <v>1</v>
      </c>
      <c r="BL160" s="139">
        <v>0</v>
      </c>
      <c r="BM160" s="139">
        <v>0</v>
      </c>
      <c r="BN160" s="139">
        <v>1</v>
      </c>
      <c r="BO160" s="139">
        <v>0</v>
      </c>
      <c r="BP160" s="139">
        <v>1</v>
      </c>
      <c r="BQ160" s="139">
        <v>1</v>
      </c>
      <c r="BR160" s="139">
        <v>1</v>
      </c>
      <c r="BS160" s="139">
        <v>1</v>
      </c>
      <c r="BT160" s="139">
        <v>0</v>
      </c>
      <c r="BU160" s="139">
        <v>0</v>
      </c>
      <c r="BV160" s="139">
        <v>0</v>
      </c>
      <c r="BW160" s="139">
        <v>0</v>
      </c>
      <c r="BX160" s="139">
        <v>0</v>
      </c>
      <c r="BY160" s="139">
        <v>0</v>
      </c>
      <c r="BZ160" s="139">
        <v>1</v>
      </c>
      <c r="CA160" s="139">
        <v>0</v>
      </c>
      <c r="CB160" s="139">
        <v>1</v>
      </c>
      <c r="CC160" s="139">
        <v>1</v>
      </c>
      <c r="CD160" s="139">
        <v>1</v>
      </c>
      <c r="CE160" s="140">
        <v>-1</v>
      </c>
      <c r="CF160" s="139">
        <v>1</v>
      </c>
      <c r="CG160" s="139">
        <v>0</v>
      </c>
      <c r="CH160" s="139">
        <v>1</v>
      </c>
      <c r="CI160" s="139">
        <v>0</v>
      </c>
      <c r="CJ160" s="139">
        <v>1</v>
      </c>
      <c r="CK160" s="139">
        <v>0</v>
      </c>
      <c r="CL160" s="139">
        <v>0</v>
      </c>
      <c r="CM160" s="139">
        <v>0</v>
      </c>
      <c r="CN160" s="139">
        <v>1</v>
      </c>
      <c r="CO160" s="139">
        <v>1</v>
      </c>
      <c r="CP160" s="139">
        <v>1</v>
      </c>
      <c r="CQ160" s="139">
        <v>1</v>
      </c>
      <c r="CR160" s="140">
        <v>0</v>
      </c>
      <c r="CS160" s="139">
        <v>0</v>
      </c>
      <c r="CT160" s="139">
        <v>0</v>
      </c>
      <c r="CU160" s="139">
        <v>1</v>
      </c>
      <c r="CV160" s="139">
        <v>0</v>
      </c>
      <c r="CW160" s="139">
        <v>1</v>
      </c>
      <c r="CX160" s="139">
        <v>0</v>
      </c>
      <c r="CY160" s="139">
        <v>1</v>
      </c>
      <c r="CZ160" s="139">
        <v>1</v>
      </c>
      <c r="DA160" s="139">
        <v>-1</v>
      </c>
      <c r="DB160" s="139">
        <v>0</v>
      </c>
      <c r="DC160" s="139">
        <v>0</v>
      </c>
      <c r="DD160" s="139">
        <v>1</v>
      </c>
      <c r="DE160" s="139">
        <v>0</v>
      </c>
      <c r="DF160" s="139">
        <v>0</v>
      </c>
      <c r="DG160" s="139">
        <v>0</v>
      </c>
      <c r="DH160" s="139">
        <v>1</v>
      </c>
      <c r="DI160" s="139">
        <v>0</v>
      </c>
      <c r="DJ160" s="139">
        <v>0</v>
      </c>
      <c r="DK160" s="139">
        <v>0</v>
      </c>
      <c r="DL160" s="139">
        <v>0</v>
      </c>
      <c r="DM160" s="139">
        <v>0</v>
      </c>
      <c r="DN160" s="139">
        <v>0</v>
      </c>
      <c r="DO160" s="139">
        <v>1</v>
      </c>
      <c r="DP160" s="139">
        <v>1</v>
      </c>
      <c r="DQ160" s="139">
        <v>-1</v>
      </c>
      <c r="DR160" s="139">
        <v>1</v>
      </c>
      <c r="DS160" s="139">
        <v>-1</v>
      </c>
      <c r="DT160" s="139">
        <v>1</v>
      </c>
      <c r="DU160" s="139">
        <v>0</v>
      </c>
      <c r="DV160" s="139">
        <v>0</v>
      </c>
      <c r="DW160" s="140">
        <v>0</v>
      </c>
      <c r="DX160" s="139">
        <v>0</v>
      </c>
      <c r="DY160" s="139">
        <v>0</v>
      </c>
      <c r="DZ160" s="139">
        <v>0</v>
      </c>
      <c r="EA160" s="139">
        <v>0</v>
      </c>
      <c r="EB160" s="139">
        <v>0</v>
      </c>
      <c r="EC160" s="139">
        <v>0</v>
      </c>
      <c r="ED160" s="139">
        <v>0</v>
      </c>
      <c r="EE160" s="139">
        <v>0</v>
      </c>
      <c r="EF160" s="139">
        <v>0</v>
      </c>
      <c r="EG160" s="139">
        <v>0</v>
      </c>
      <c r="EH160" s="139">
        <v>0</v>
      </c>
      <c r="EI160" s="139">
        <v>0</v>
      </c>
      <c r="EJ160" s="139">
        <v>0</v>
      </c>
      <c r="EK160" s="139">
        <v>0</v>
      </c>
      <c r="EL160" s="139">
        <v>0</v>
      </c>
      <c r="EM160" s="140">
        <v>0</v>
      </c>
      <c r="EN160" s="139">
        <v>10</v>
      </c>
      <c r="EO160" s="139">
        <v>14</v>
      </c>
      <c r="EP160" s="139">
        <v>4</v>
      </c>
      <c r="EQ160" s="139">
        <v>5</v>
      </c>
      <c r="ER160" s="139">
        <v>0</v>
      </c>
      <c r="ES160" s="140">
        <v>33</v>
      </c>
      <c r="ET160" s="139">
        <v>45.454544067382812</v>
      </c>
      <c r="EU160" s="139">
        <v>53.846153259277344</v>
      </c>
      <c r="EV160" s="139">
        <v>50</v>
      </c>
      <c r="EW160" s="139">
        <v>35.714286804199219</v>
      </c>
      <c r="EX160" s="139">
        <v>0</v>
      </c>
      <c r="EY160" s="140">
        <v>42.307693481445312</v>
      </c>
    </row>
    <row r="161" spans="1:155" x14ac:dyDescent="0.2">
      <c r="A161" s="137" t="s">
        <v>56</v>
      </c>
      <c r="B161" s="138" t="s">
        <v>220</v>
      </c>
      <c r="C161" s="139">
        <v>1</v>
      </c>
      <c r="D161" s="139">
        <v>0</v>
      </c>
      <c r="E161" s="139">
        <v>0</v>
      </c>
      <c r="F161" s="139">
        <v>1</v>
      </c>
      <c r="G161" s="139">
        <v>1</v>
      </c>
      <c r="H161" s="139">
        <v>1</v>
      </c>
      <c r="I161" s="139">
        <v>0</v>
      </c>
      <c r="J161" s="139">
        <v>1</v>
      </c>
      <c r="K161" s="139">
        <v>1</v>
      </c>
      <c r="L161" s="139">
        <v>0</v>
      </c>
      <c r="M161" s="139">
        <v>1</v>
      </c>
      <c r="N161" s="139">
        <v>1</v>
      </c>
      <c r="O161" s="139">
        <v>0</v>
      </c>
      <c r="P161" s="139">
        <v>0</v>
      </c>
      <c r="Q161" s="139">
        <v>1</v>
      </c>
      <c r="R161" s="139">
        <v>-1</v>
      </c>
      <c r="S161" s="139">
        <v>1</v>
      </c>
      <c r="T161" s="139">
        <v>1</v>
      </c>
      <c r="U161" s="139">
        <v>1</v>
      </c>
      <c r="V161" s="139">
        <v>-1</v>
      </c>
      <c r="W161" s="139">
        <v>0</v>
      </c>
      <c r="X161" s="139">
        <v>1</v>
      </c>
      <c r="Y161" s="139">
        <v>1</v>
      </c>
      <c r="Z161" s="139">
        <v>1</v>
      </c>
      <c r="AA161" s="139">
        <v>0</v>
      </c>
      <c r="AB161" s="139">
        <v>1</v>
      </c>
      <c r="AC161" s="139">
        <v>1</v>
      </c>
      <c r="AD161" s="139">
        <v>1</v>
      </c>
      <c r="AE161" s="139">
        <v>0</v>
      </c>
      <c r="AF161" s="139">
        <v>-1</v>
      </c>
      <c r="AG161" s="139">
        <v>0</v>
      </c>
      <c r="AH161" s="139">
        <v>1</v>
      </c>
      <c r="AI161" s="139">
        <v>0</v>
      </c>
      <c r="AJ161" s="139">
        <v>1</v>
      </c>
      <c r="AK161" s="139">
        <v>0</v>
      </c>
      <c r="AL161" s="139">
        <v>1</v>
      </c>
      <c r="AM161" s="139">
        <v>0</v>
      </c>
      <c r="AN161" s="139">
        <v>0</v>
      </c>
      <c r="AO161" s="139">
        <v>0</v>
      </c>
      <c r="AP161" s="139">
        <v>1</v>
      </c>
      <c r="AQ161" s="140">
        <v>0</v>
      </c>
      <c r="AR161" s="139">
        <v>0</v>
      </c>
      <c r="AS161" s="139">
        <v>0</v>
      </c>
      <c r="AT161" s="139">
        <v>1</v>
      </c>
      <c r="AU161" s="139">
        <v>1</v>
      </c>
      <c r="AV161" s="139">
        <v>1</v>
      </c>
      <c r="AW161" s="139">
        <v>1</v>
      </c>
      <c r="AX161" s="139">
        <v>1</v>
      </c>
      <c r="AY161" s="139">
        <v>1</v>
      </c>
      <c r="AZ161" s="139">
        <v>1</v>
      </c>
      <c r="BA161" s="139">
        <v>0</v>
      </c>
      <c r="BB161" s="139">
        <v>0</v>
      </c>
      <c r="BC161" s="139">
        <v>1</v>
      </c>
      <c r="BD161" s="139">
        <v>1</v>
      </c>
      <c r="BE161" s="139">
        <v>1</v>
      </c>
      <c r="BF161" s="139">
        <v>0</v>
      </c>
      <c r="BG161" s="139">
        <v>1</v>
      </c>
      <c r="BH161" s="139">
        <v>0</v>
      </c>
      <c r="BI161" s="139">
        <v>0</v>
      </c>
      <c r="BJ161" s="139">
        <v>1</v>
      </c>
      <c r="BK161" s="139">
        <v>1</v>
      </c>
      <c r="BL161" s="139">
        <v>0</v>
      </c>
      <c r="BM161" s="139">
        <v>1</v>
      </c>
      <c r="BN161" s="139">
        <v>1</v>
      </c>
      <c r="BO161" s="139">
        <v>-1</v>
      </c>
      <c r="BP161" s="139">
        <v>1</v>
      </c>
      <c r="BQ161" s="139">
        <v>1</v>
      </c>
      <c r="BR161" s="139">
        <v>1</v>
      </c>
      <c r="BS161" s="139">
        <v>1</v>
      </c>
      <c r="BT161" s="139">
        <v>1</v>
      </c>
      <c r="BU161" s="139">
        <v>1</v>
      </c>
      <c r="BV161" s="139">
        <v>1</v>
      </c>
      <c r="BW161" s="139">
        <v>1</v>
      </c>
      <c r="BX161" s="139">
        <v>1</v>
      </c>
      <c r="BY161" s="139">
        <v>1</v>
      </c>
      <c r="BZ161" s="139">
        <v>1</v>
      </c>
      <c r="CA161" s="139">
        <v>-1</v>
      </c>
      <c r="CB161" s="139">
        <v>1</v>
      </c>
      <c r="CC161" s="139">
        <v>1</v>
      </c>
      <c r="CD161" s="139">
        <v>1</v>
      </c>
      <c r="CE161" s="140">
        <v>0</v>
      </c>
      <c r="CF161" s="139">
        <v>1</v>
      </c>
      <c r="CG161" s="139">
        <v>0</v>
      </c>
      <c r="CH161" s="139">
        <v>1</v>
      </c>
      <c r="CI161" s="139">
        <v>0</v>
      </c>
      <c r="CJ161" s="139">
        <v>1</v>
      </c>
      <c r="CK161" s="139">
        <v>0</v>
      </c>
      <c r="CL161" s="139">
        <v>0</v>
      </c>
      <c r="CM161" s="139">
        <v>1</v>
      </c>
      <c r="CN161" s="139">
        <v>1</v>
      </c>
      <c r="CO161" s="139">
        <v>1</v>
      </c>
      <c r="CP161" s="139">
        <v>1</v>
      </c>
      <c r="CQ161" s="139">
        <v>1</v>
      </c>
      <c r="CR161" s="140">
        <v>1</v>
      </c>
      <c r="CS161" s="139">
        <v>1</v>
      </c>
      <c r="CT161" s="139">
        <v>1</v>
      </c>
      <c r="CU161" s="139">
        <v>1</v>
      </c>
      <c r="CV161" s="139">
        <v>1</v>
      </c>
      <c r="CW161" s="139">
        <v>1</v>
      </c>
      <c r="CX161" s="139">
        <v>0</v>
      </c>
      <c r="CY161" s="139">
        <v>0</v>
      </c>
      <c r="CZ161" s="139">
        <v>1</v>
      </c>
      <c r="DA161" s="139">
        <v>-1</v>
      </c>
      <c r="DB161" s="139">
        <v>0</v>
      </c>
      <c r="DC161" s="139">
        <v>0</v>
      </c>
      <c r="DD161" s="139">
        <v>1</v>
      </c>
      <c r="DE161" s="139">
        <v>0</v>
      </c>
      <c r="DF161" s="139">
        <v>1</v>
      </c>
      <c r="DG161" s="139">
        <v>-1</v>
      </c>
      <c r="DH161" s="139">
        <v>1</v>
      </c>
      <c r="DI161" s="139">
        <v>1</v>
      </c>
      <c r="DJ161" s="139">
        <v>1</v>
      </c>
      <c r="DK161" s="139">
        <v>0</v>
      </c>
      <c r="DL161" s="139">
        <v>1</v>
      </c>
      <c r="DM161" s="139">
        <v>0</v>
      </c>
      <c r="DN161" s="139">
        <v>0</v>
      </c>
      <c r="DO161" s="139">
        <v>1</v>
      </c>
      <c r="DP161" s="139">
        <v>1</v>
      </c>
      <c r="DQ161" s="139">
        <v>0</v>
      </c>
      <c r="DR161" s="139">
        <v>1</v>
      </c>
      <c r="DS161" s="139">
        <v>-1</v>
      </c>
      <c r="DT161" s="139">
        <v>1</v>
      </c>
      <c r="DU161" s="139">
        <v>1</v>
      </c>
      <c r="DV161" s="139">
        <v>0</v>
      </c>
      <c r="DW161" s="140">
        <v>0</v>
      </c>
      <c r="DX161" s="139">
        <v>0</v>
      </c>
      <c r="DY161" s="139">
        <v>0</v>
      </c>
      <c r="DZ161" s="139">
        <v>0</v>
      </c>
      <c r="EA161" s="139">
        <v>0</v>
      </c>
      <c r="EB161" s="139">
        <v>0</v>
      </c>
      <c r="EC161" s="139">
        <v>0</v>
      </c>
      <c r="ED161" s="139">
        <v>0</v>
      </c>
      <c r="EE161" s="139">
        <v>0</v>
      </c>
      <c r="EF161" s="139">
        <v>0</v>
      </c>
      <c r="EG161" s="139">
        <v>0</v>
      </c>
      <c r="EH161" s="139">
        <v>0</v>
      </c>
      <c r="EI161" s="139">
        <v>0</v>
      </c>
      <c r="EJ161" s="139">
        <v>0</v>
      </c>
      <c r="EK161" s="139">
        <v>0</v>
      </c>
      <c r="EL161" s="139">
        <v>0</v>
      </c>
      <c r="EM161" s="140">
        <v>0</v>
      </c>
      <c r="EN161" s="139">
        <v>11</v>
      </c>
      <c r="EO161" s="139">
        <v>17</v>
      </c>
      <c r="EP161" s="139">
        <v>6</v>
      </c>
      <c r="EQ161" s="139">
        <v>9</v>
      </c>
      <c r="ER161" s="139">
        <v>0</v>
      </c>
      <c r="ES161" s="140">
        <v>43</v>
      </c>
      <c r="ET161" s="139">
        <v>50</v>
      </c>
      <c r="EU161" s="139">
        <v>65.384613037109375</v>
      </c>
      <c r="EV161" s="139">
        <v>75</v>
      </c>
      <c r="EW161" s="139">
        <v>64.285713195800781</v>
      </c>
      <c r="EX161" s="139">
        <v>0</v>
      </c>
      <c r="EY161" s="140">
        <v>55.128204345703125</v>
      </c>
    </row>
    <row r="162" spans="1:155" x14ac:dyDescent="0.2">
      <c r="A162" s="137" t="s">
        <v>56</v>
      </c>
      <c r="B162" s="138" t="s">
        <v>221</v>
      </c>
      <c r="C162" s="139">
        <v>0</v>
      </c>
      <c r="D162" s="139">
        <v>0</v>
      </c>
      <c r="E162" s="139">
        <v>0</v>
      </c>
      <c r="F162" s="139">
        <v>0</v>
      </c>
      <c r="G162" s="139">
        <v>0</v>
      </c>
      <c r="H162" s="139">
        <v>0</v>
      </c>
      <c r="I162" s="139">
        <v>0</v>
      </c>
      <c r="J162" s="139">
        <v>0</v>
      </c>
      <c r="K162" s="139">
        <v>1</v>
      </c>
      <c r="L162" s="139">
        <v>1</v>
      </c>
      <c r="M162" s="139">
        <v>1</v>
      </c>
      <c r="N162" s="139">
        <v>1</v>
      </c>
      <c r="O162" s="139">
        <v>0</v>
      </c>
      <c r="P162" s="139">
        <v>0</v>
      </c>
      <c r="Q162" s="139">
        <v>1</v>
      </c>
      <c r="R162" s="139">
        <v>0</v>
      </c>
      <c r="S162" s="139">
        <v>0</v>
      </c>
      <c r="T162" s="139">
        <v>0</v>
      </c>
      <c r="U162" s="139">
        <v>1</v>
      </c>
      <c r="V162" s="139">
        <v>0</v>
      </c>
      <c r="W162" s="139">
        <v>0</v>
      </c>
      <c r="X162" s="139">
        <v>0</v>
      </c>
      <c r="Y162" s="139">
        <v>0</v>
      </c>
      <c r="Z162" s="139">
        <v>1</v>
      </c>
      <c r="AA162" s="139">
        <v>1</v>
      </c>
      <c r="AB162" s="139">
        <v>0</v>
      </c>
      <c r="AC162" s="139">
        <v>1</v>
      </c>
      <c r="AD162" s="139">
        <v>0</v>
      </c>
      <c r="AE162" s="139">
        <v>1</v>
      </c>
      <c r="AF162" s="139">
        <v>-1</v>
      </c>
      <c r="AG162" s="139">
        <v>-1</v>
      </c>
      <c r="AH162" s="139">
        <v>1</v>
      </c>
      <c r="AI162" s="139">
        <v>0</v>
      </c>
      <c r="AJ162" s="139">
        <v>0</v>
      </c>
      <c r="AK162" s="139">
        <v>0</v>
      </c>
      <c r="AL162" s="139">
        <v>0</v>
      </c>
      <c r="AM162" s="139">
        <v>0</v>
      </c>
      <c r="AN162" s="139">
        <v>0</v>
      </c>
      <c r="AO162" s="139">
        <v>0</v>
      </c>
      <c r="AP162" s="139">
        <v>0</v>
      </c>
      <c r="AQ162" s="140">
        <v>0</v>
      </c>
      <c r="AR162" s="139">
        <v>0</v>
      </c>
      <c r="AS162" s="139">
        <v>0</v>
      </c>
      <c r="AT162" s="139">
        <v>1</v>
      </c>
      <c r="AU162" s="139">
        <v>1</v>
      </c>
      <c r="AV162" s="139">
        <v>1</v>
      </c>
      <c r="AW162" s="139">
        <v>0</v>
      </c>
      <c r="AX162" s="139">
        <v>0</v>
      </c>
      <c r="AY162" s="139">
        <v>1</v>
      </c>
      <c r="AZ162" s="139">
        <v>0</v>
      </c>
      <c r="BA162" s="139">
        <v>0</v>
      </c>
      <c r="BB162" s="139">
        <v>0</v>
      </c>
      <c r="BC162" s="139">
        <v>1</v>
      </c>
      <c r="BD162" s="139">
        <v>1</v>
      </c>
      <c r="BE162" s="139">
        <v>1</v>
      </c>
      <c r="BF162" s="139">
        <v>1</v>
      </c>
      <c r="BG162" s="139">
        <v>0</v>
      </c>
      <c r="BH162" s="139">
        <v>1</v>
      </c>
      <c r="BI162" s="139">
        <v>1</v>
      </c>
      <c r="BJ162" s="139">
        <v>1</v>
      </c>
      <c r="BK162" s="139">
        <v>1</v>
      </c>
      <c r="BL162" s="139">
        <v>0</v>
      </c>
      <c r="BM162" s="139">
        <v>0</v>
      </c>
      <c r="BN162" s="139">
        <v>1</v>
      </c>
      <c r="BO162" s="139">
        <v>0</v>
      </c>
      <c r="BP162" s="139">
        <v>0</v>
      </c>
      <c r="BQ162" s="139">
        <v>1</v>
      </c>
      <c r="BR162" s="139">
        <v>1</v>
      </c>
      <c r="BS162" s="139">
        <v>1</v>
      </c>
      <c r="BT162" s="139">
        <v>0</v>
      </c>
      <c r="BU162" s="139">
        <v>0</v>
      </c>
      <c r="BV162" s="139">
        <v>0</v>
      </c>
      <c r="BW162" s="139">
        <v>0</v>
      </c>
      <c r="BX162" s="139">
        <v>0</v>
      </c>
      <c r="BY162" s="139">
        <v>0</v>
      </c>
      <c r="BZ162" s="139">
        <v>0</v>
      </c>
      <c r="CA162" s="139">
        <v>0</v>
      </c>
      <c r="CB162" s="139">
        <v>1</v>
      </c>
      <c r="CC162" s="139">
        <v>1</v>
      </c>
      <c r="CD162" s="139">
        <v>0</v>
      </c>
      <c r="CE162" s="140">
        <v>0</v>
      </c>
      <c r="CF162" s="139">
        <v>1</v>
      </c>
      <c r="CG162" s="139">
        <v>0</v>
      </c>
      <c r="CH162" s="139">
        <v>1</v>
      </c>
      <c r="CI162" s="139">
        <v>1</v>
      </c>
      <c r="CJ162" s="139">
        <v>1</v>
      </c>
      <c r="CK162" s="139">
        <v>0</v>
      </c>
      <c r="CL162" s="139">
        <v>0</v>
      </c>
      <c r="CM162" s="139">
        <v>0</v>
      </c>
      <c r="CN162" s="139">
        <v>1</v>
      </c>
      <c r="CO162" s="139">
        <v>0</v>
      </c>
      <c r="CP162" s="139">
        <v>0</v>
      </c>
      <c r="CQ162" s="139">
        <v>1</v>
      </c>
      <c r="CR162" s="140">
        <v>1</v>
      </c>
      <c r="CS162" s="139">
        <v>0</v>
      </c>
      <c r="CT162" s="139">
        <v>0</v>
      </c>
      <c r="CU162" s="139">
        <v>1</v>
      </c>
      <c r="CV162" s="139">
        <v>0</v>
      </c>
      <c r="CW162" s="139">
        <v>1</v>
      </c>
      <c r="CX162" s="139">
        <v>0</v>
      </c>
      <c r="CY162" s="139">
        <v>0</v>
      </c>
      <c r="CZ162" s="139">
        <v>1</v>
      </c>
      <c r="DA162" s="139">
        <v>-1</v>
      </c>
      <c r="DB162" s="139">
        <v>0</v>
      </c>
      <c r="DC162" s="139">
        <v>0</v>
      </c>
      <c r="DD162" s="139">
        <v>0</v>
      </c>
      <c r="DE162" s="139">
        <v>0</v>
      </c>
      <c r="DF162" s="139">
        <v>0</v>
      </c>
      <c r="DG162" s="139">
        <v>0</v>
      </c>
      <c r="DH162" s="139">
        <v>0</v>
      </c>
      <c r="DI162" s="139">
        <v>0</v>
      </c>
      <c r="DJ162" s="139">
        <v>1</v>
      </c>
      <c r="DK162" s="139">
        <v>0</v>
      </c>
      <c r="DL162" s="139">
        <v>0</v>
      </c>
      <c r="DM162" s="139">
        <v>1</v>
      </c>
      <c r="DN162" s="139">
        <v>0</v>
      </c>
      <c r="DO162" s="139">
        <v>0</v>
      </c>
      <c r="DP162" s="139">
        <v>0</v>
      </c>
      <c r="DQ162" s="139">
        <v>0</v>
      </c>
      <c r="DR162" s="139">
        <v>1</v>
      </c>
      <c r="DS162" s="139">
        <v>0</v>
      </c>
      <c r="DT162" s="139">
        <v>0</v>
      </c>
      <c r="DU162" s="139">
        <v>0</v>
      </c>
      <c r="DV162" s="139">
        <v>0</v>
      </c>
      <c r="DW162" s="140">
        <v>0</v>
      </c>
      <c r="DX162" s="139">
        <v>0</v>
      </c>
      <c r="DY162" s="139">
        <v>0</v>
      </c>
      <c r="DZ162" s="139">
        <v>0</v>
      </c>
      <c r="EA162" s="139">
        <v>0</v>
      </c>
      <c r="EB162" s="139">
        <v>0</v>
      </c>
      <c r="EC162" s="139">
        <v>0</v>
      </c>
      <c r="ED162" s="139">
        <v>0</v>
      </c>
      <c r="EE162" s="139">
        <v>0</v>
      </c>
      <c r="EF162" s="139">
        <v>0</v>
      </c>
      <c r="EG162" s="139">
        <v>0</v>
      </c>
      <c r="EH162" s="139">
        <v>0</v>
      </c>
      <c r="EI162" s="139">
        <v>0</v>
      </c>
      <c r="EJ162" s="139">
        <v>0</v>
      </c>
      <c r="EK162" s="139">
        <v>0</v>
      </c>
      <c r="EL162" s="139">
        <v>0</v>
      </c>
      <c r="EM162" s="140">
        <v>0</v>
      </c>
      <c r="EN162" s="139">
        <v>7</v>
      </c>
      <c r="EO162" s="139">
        <v>11</v>
      </c>
      <c r="EP162" s="139">
        <v>4</v>
      </c>
      <c r="EQ162" s="139">
        <v>5</v>
      </c>
      <c r="ER162" s="139">
        <v>0</v>
      </c>
      <c r="ES162" s="140">
        <v>27</v>
      </c>
      <c r="ET162" s="139">
        <v>31.818181991577148</v>
      </c>
      <c r="EU162" s="139">
        <v>42.307693481445312</v>
      </c>
      <c r="EV162" s="139">
        <v>50</v>
      </c>
      <c r="EW162" s="139">
        <v>35.714286804199219</v>
      </c>
      <c r="EX162" s="139">
        <v>0</v>
      </c>
      <c r="EY162" s="140">
        <v>34.615383148193359</v>
      </c>
    </row>
    <row r="163" spans="1:155" x14ac:dyDescent="0.2">
      <c r="A163" s="137" t="s">
        <v>60</v>
      </c>
      <c r="B163" s="138" t="s">
        <v>222</v>
      </c>
      <c r="C163" s="139">
        <v>0</v>
      </c>
      <c r="D163" s="139">
        <v>0</v>
      </c>
      <c r="E163" s="139">
        <v>0</v>
      </c>
      <c r="F163" s="139">
        <v>1</v>
      </c>
      <c r="G163" s="139">
        <v>0</v>
      </c>
      <c r="H163" s="139">
        <v>1</v>
      </c>
      <c r="I163" s="139">
        <v>0</v>
      </c>
      <c r="J163" s="139">
        <v>0</v>
      </c>
      <c r="K163" s="139">
        <v>1</v>
      </c>
      <c r="L163" s="139">
        <v>1</v>
      </c>
      <c r="M163" s="139">
        <v>1</v>
      </c>
      <c r="N163" s="139">
        <v>0</v>
      </c>
      <c r="O163" s="139">
        <v>0</v>
      </c>
      <c r="P163" s="139">
        <v>0</v>
      </c>
      <c r="Q163" s="139">
        <v>1</v>
      </c>
      <c r="R163" s="139">
        <v>0</v>
      </c>
      <c r="S163" s="139">
        <v>0</v>
      </c>
      <c r="T163" s="139">
        <v>1</v>
      </c>
      <c r="U163" s="139">
        <v>1</v>
      </c>
      <c r="V163" s="139">
        <v>-1</v>
      </c>
      <c r="W163" s="139">
        <v>0</v>
      </c>
      <c r="X163" s="139">
        <v>0</v>
      </c>
      <c r="Y163" s="139">
        <v>0</v>
      </c>
      <c r="Z163" s="139">
        <v>0</v>
      </c>
      <c r="AA163" s="139">
        <v>0</v>
      </c>
      <c r="AB163" s="139">
        <v>0</v>
      </c>
      <c r="AC163" s="139">
        <v>0</v>
      </c>
      <c r="AD163" s="139">
        <v>0</v>
      </c>
      <c r="AE163" s="139">
        <v>0</v>
      </c>
      <c r="AF163" s="139">
        <v>0</v>
      </c>
      <c r="AG163" s="139">
        <v>0</v>
      </c>
      <c r="AH163" s="139">
        <v>1</v>
      </c>
      <c r="AI163" s="139">
        <v>0</v>
      </c>
      <c r="AJ163" s="139">
        <v>0</v>
      </c>
      <c r="AK163" s="139">
        <v>0</v>
      </c>
      <c r="AL163" s="139">
        <v>0</v>
      </c>
      <c r="AM163" s="139">
        <v>0</v>
      </c>
      <c r="AN163" s="139">
        <v>0</v>
      </c>
      <c r="AO163" s="139">
        <v>0</v>
      </c>
      <c r="AP163" s="139">
        <v>0</v>
      </c>
      <c r="AQ163" s="140">
        <v>0</v>
      </c>
      <c r="AR163" s="139">
        <v>0</v>
      </c>
      <c r="AS163" s="139">
        <v>1</v>
      </c>
      <c r="AT163" s="139">
        <v>0</v>
      </c>
      <c r="AU163" s="139">
        <v>1</v>
      </c>
      <c r="AV163" s="139">
        <v>0</v>
      </c>
      <c r="AW163" s="139">
        <v>1</v>
      </c>
      <c r="AX163" s="139">
        <v>0</v>
      </c>
      <c r="AY163" s="139">
        <v>1</v>
      </c>
      <c r="AZ163" s="139">
        <v>0</v>
      </c>
      <c r="BA163" s="139">
        <v>0</v>
      </c>
      <c r="BB163" s="139">
        <v>0</v>
      </c>
      <c r="BC163" s="139">
        <v>1</v>
      </c>
      <c r="BD163" s="139">
        <v>1</v>
      </c>
      <c r="BE163" s="139">
        <v>1</v>
      </c>
      <c r="BF163" s="139">
        <v>0</v>
      </c>
      <c r="BG163" s="139">
        <v>1</v>
      </c>
      <c r="BH163" s="139">
        <v>1</v>
      </c>
      <c r="BI163" s="139">
        <v>1</v>
      </c>
      <c r="BJ163" s="139">
        <v>1</v>
      </c>
      <c r="BK163" s="139">
        <v>0</v>
      </c>
      <c r="BL163" s="139">
        <v>0</v>
      </c>
      <c r="BM163" s="139">
        <v>0</v>
      </c>
      <c r="BN163" s="139">
        <v>0</v>
      </c>
      <c r="BO163" s="139">
        <v>0</v>
      </c>
      <c r="BP163" s="139">
        <v>0</v>
      </c>
      <c r="BQ163" s="139">
        <v>0</v>
      </c>
      <c r="BR163" s="139">
        <v>0</v>
      </c>
      <c r="BS163" s="139">
        <v>0</v>
      </c>
      <c r="BT163" s="139">
        <v>1</v>
      </c>
      <c r="BU163" s="139">
        <v>0</v>
      </c>
      <c r="BV163" s="139">
        <v>0</v>
      </c>
      <c r="BW163" s="139">
        <v>0</v>
      </c>
      <c r="BX163" s="139">
        <v>0</v>
      </c>
      <c r="BY163" s="139">
        <v>0</v>
      </c>
      <c r="BZ163" s="139">
        <v>1</v>
      </c>
      <c r="CA163" s="139">
        <v>0</v>
      </c>
      <c r="CB163" s="139">
        <v>1</v>
      </c>
      <c r="CC163" s="139">
        <v>0</v>
      </c>
      <c r="CD163" s="139">
        <v>0</v>
      </c>
      <c r="CE163" s="140">
        <v>0</v>
      </c>
      <c r="CF163" s="139">
        <v>1</v>
      </c>
      <c r="CG163" s="139">
        <v>0</v>
      </c>
      <c r="CH163" s="139">
        <v>0</v>
      </c>
      <c r="CI163" s="139">
        <v>1</v>
      </c>
      <c r="CJ163" s="139">
        <v>0</v>
      </c>
      <c r="CK163" s="139">
        <v>0</v>
      </c>
      <c r="CL163" s="139">
        <v>0</v>
      </c>
      <c r="CM163" s="139">
        <v>0</v>
      </c>
      <c r="CN163" s="139">
        <v>1</v>
      </c>
      <c r="CO163" s="139">
        <v>0</v>
      </c>
      <c r="CP163" s="139">
        <v>1</v>
      </c>
      <c r="CQ163" s="139">
        <v>1</v>
      </c>
      <c r="CR163" s="140">
        <v>0</v>
      </c>
      <c r="CS163" s="139">
        <v>0</v>
      </c>
      <c r="CT163" s="139">
        <v>0</v>
      </c>
      <c r="CU163" s="139">
        <v>1</v>
      </c>
      <c r="CV163" s="139">
        <v>0</v>
      </c>
      <c r="CW163" s="139">
        <v>0</v>
      </c>
      <c r="CX163" s="139">
        <v>0</v>
      </c>
      <c r="CY163" s="139">
        <v>1</v>
      </c>
      <c r="CZ163" s="139">
        <v>1</v>
      </c>
      <c r="DA163" s="139">
        <v>0</v>
      </c>
      <c r="DB163" s="139">
        <v>0</v>
      </c>
      <c r="DC163" s="139">
        <v>0</v>
      </c>
      <c r="DD163" s="139">
        <v>0</v>
      </c>
      <c r="DE163" s="139">
        <v>1</v>
      </c>
      <c r="DF163" s="139">
        <v>0</v>
      </c>
      <c r="DG163" s="139">
        <v>0</v>
      </c>
      <c r="DH163" s="139">
        <v>1</v>
      </c>
      <c r="DI163" s="139">
        <v>0</v>
      </c>
      <c r="DJ163" s="139">
        <v>1</v>
      </c>
      <c r="DK163" s="139">
        <v>-1</v>
      </c>
      <c r="DL163" s="139">
        <v>0</v>
      </c>
      <c r="DM163" s="139">
        <v>1</v>
      </c>
      <c r="DN163" s="139">
        <v>0</v>
      </c>
      <c r="DO163" s="139">
        <v>1</v>
      </c>
      <c r="DP163" s="139">
        <v>0</v>
      </c>
      <c r="DQ163" s="139">
        <v>-1</v>
      </c>
      <c r="DR163" s="139">
        <v>1</v>
      </c>
      <c r="DS163" s="139">
        <v>0</v>
      </c>
      <c r="DT163" s="139">
        <v>0</v>
      </c>
      <c r="DU163" s="139">
        <v>0</v>
      </c>
      <c r="DV163" s="139">
        <v>0</v>
      </c>
      <c r="DW163" s="140">
        <v>0</v>
      </c>
      <c r="DX163" s="139">
        <v>0</v>
      </c>
      <c r="DY163" s="139">
        <v>0</v>
      </c>
      <c r="DZ163" s="139">
        <v>0</v>
      </c>
      <c r="EA163" s="139">
        <v>0</v>
      </c>
      <c r="EB163" s="139">
        <v>0</v>
      </c>
      <c r="EC163" s="139">
        <v>0</v>
      </c>
      <c r="ED163" s="139">
        <v>0</v>
      </c>
      <c r="EE163" s="139">
        <v>0</v>
      </c>
      <c r="EF163" s="139">
        <v>0</v>
      </c>
      <c r="EG163" s="139">
        <v>0</v>
      </c>
      <c r="EH163" s="139">
        <v>0</v>
      </c>
      <c r="EI163" s="139">
        <v>0</v>
      </c>
      <c r="EJ163" s="139">
        <v>0</v>
      </c>
      <c r="EK163" s="139">
        <v>0</v>
      </c>
      <c r="EL163" s="139">
        <v>0</v>
      </c>
      <c r="EM163" s="140">
        <v>0</v>
      </c>
      <c r="EN163" s="139">
        <v>6</v>
      </c>
      <c r="EO163" s="139">
        <v>11</v>
      </c>
      <c r="EP163" s="139">
        <v>3</v>
      </c>
      <c r="EQ163" s="139">
        <v>6</v>
      </c>
      <c r="ER163" s="139">
        <v>0</v>
      </c>
      <c r="ES163" s="140">
        <v>26</v>
      </c>
      <c r="ET163" s="139">
        <v>27.272727966308594</v>
      </c>
      <c r="EU163" s="139">
        <v>42.307693481445312</v>
      </c>
      <c r="EV163" s="139">
        <v>37.5</v>
      </c>
      <c r="EW163" s="139">
        <v>42.857143402099609</v>
      </c>
      <c r="EX163" s="139">
        <v>0</v>
      </c>
      <c r="EY163" s="140">
        <v>33.333332061767578</v>
      </c>
    </row>
    <row r="164" spans="1:155" x14ac:dyDescent="0.2">
      <c r="A164" s="137" t="s">
        <v>63</v>
      </c>
      <c r="B164" s="138" t="s">
        <v>223</v>
      </c>
      <c r="C164" s="139">
        <v>1</v>
      </c>
      <c r="D164" s="139">
        <v>1</v>
      </c>
      <c r="E164" s="139">
        <v>1</v>
      </c>
      <c r="F164" s="139">
        <v>1</v>
      </c>
      <c r="G164" s="139">
        <v>1</v>
      </c>
      <c r="H164" s="139">
        <v>1</v>
      </c>
      <c r="I164" s="139">
        <v>0</v>
      </c>
      <c r="J164" s="139">
        <v>1</v>
      </c>
      <c r="K164" s="139">
        <v>1</v>
      </c>
      <c r="L164" s="139">
        <v>0</v>
      </c>
      <c r="M164" s="139">
        <v>1</v>
      </c>
      <c r="N164" s="139">
        <v>0</v>
      </c>
      <c r="O164" s="139">
        <v>1</v>
      </c>
      <c r="P164" s="139">
        <v>0</v>
      </c>
      <c r="Q164" s="139">
        <v>1</v>
      </c>
      <c r="R164" s="139">
        <v>-1</v>
      </c>
      <c r="S164" s="139">
        <v>0</v>
      </c>
      <c r="T164" s="139">
        <v>1</v>
      </c>
      <c r="U164" s="139">
        <v>1</v>
      </c>
      <c r="V164" s="139">
        <v>0</v>
      </c>
      <c r="W164" s="139">
        <v>0</v>
      </c>
      <c r="X164" s="139">
        <v>1</v>
      </c>
      <c r="Y164" s="139">
        <v>0</v>
      </c>
      <c r="Z164" s="139">
        <v>0</v>
      </c>
      <c r="AA164" s="139">
        <v>0</v>
      </c>
      <c r="AB164" s="139">
        <v>0</v>
      </c>
      <c r="AC164" s="139">
        <v>1</v>
      </c>
      <c r="AD164" s="139">
        <v>1</v>
      </c>
      <c r="AE164" s="139">
        <v>0</v>
      </c>
      <c r="AF164" s="139">
        <v>-1</v>
      </c>
      <c r="AG164" s="139">
        <v>0</v>
      </c>
      <c r="AH164" s="139">
        <v>1</v>
      </c>
      <c r="AI164" s="139">
        <v>1</v>
      </c>
      <c r="AJ164" s="139">
        <v>1</v>
      </c>
      <c r="AK164" s="139">
        <v>0</v>
      </c>
      <c r="AL164" s="139">
        <v>0</v>
      </c>
      <c r="AM164" s="139">
        <v>0</v>
      </c>
      <c r="AN164" s="139">
        <v>0</v>
      </c>
      <c r="AO164" s="139">
        <v>0</v>
      </c>
      <c r="AP164" s="139">
        <v>0</v>
      </c>
      <c r="AQ164" s="140">
        <v>0</v>
      </c>
      <c r="AR164" s="139">
        <v>1</v>
      </c>
      <c r="AS164" s="139">
        <v>1</v>
      </c>
      <c r="AT164" s="139">
        <v>0</v>
      </c>
      <c r="AU164" s="139">
        <v>1</v>
      </c>
      <c r="AV164" s="139">
        <v>1</v>
      </c>
      <c r="AW164" s="139">
        <v>1</v>
      </c>
      <c r="AX164" s="139">
        <v>0</v>
      </c>
      <c r="AY164" s="139">
        <v>1</v>
      </c>
      <c r="AZ164" s="139">
        <v>0</v>
      </c>
      <c r="BA164" s="139">
        <v>1</v>
      </c>
      <c r="BB164" s="139">
        <v>0</v>
      </c>
      <c r="BC164" s="139">
        <v>1</v>
      </c>
      <c r="BD164" s="139">
        <v>0</v>
      </c>
      <c r="BE164" s="139">
        <v>0</v>
      </c>
      <c r="BF164" s="139">
        <v>0</v>
      </c>
      <c r="BG164" s="139">
        <v>0</v>
      </c>
      <c r="BH164" s="139">
        <v>0</v>
      </c>
      <c r="BI164" s="139">
        <v>1</v>
      </c>
      <c r="BJ164" s="139">
        <v>1</v>
      </c>
      <c r="BK164" s="139">
        <v>0</v>
      </c>
      <c r="BL164" s="139">
        <v>0</v>
      </c>
      <c r="BM164" s="139">
        <v>1</v>
      </c>
      <c r="BN164" s="139">
        <v>0</v>
      </c>
      <c r="BO164" s="139">
        <v>0</v>
      </c>
      <c r="BP164" s="139">
        <v>1</v>
      </c>
      <c r="BQ164" s="139">
        <v>1</v>
      </c>
      <c r="BR164" s="139">
        <v>1</v>
      </c>
      <c r="BS164" s="139">
        <v>1</v>
      </c>
      <c r="BT164" s="139">
        <v>1</v>
      </c>
      <c r="BU164" s="139">
        <v>1</v>
      </c>
      <c r="BV164" s="139">
        <v>1</v>
      </c>
      <c r="BW164" s="139">
        <v>0</v>
      </c>
      <c r="BX164" s="139">
        <v>1</v>
      </c>
      <c r="BY164" s="139">
        <v>1</v>
      </c>
      <c r="BZ164" s="139">
        <v>1</v>
      </c>
      <c r="CA164" s="139">
        <v>0</v>
      </c>
      <c r="CB164" s="139">
        <v>1</v>
      </c>
      <c r="CC164" s="139">
        <v>1</v>
      </c>
      <c r="CD164" s="139">
        <v>0</v>
      </c>
      <c r="CE164" s="140">
        <v>0</v>
      </c>
      <c r="CF164" s="139">
        <v>1</v>
      </c>
      <c r="CG164" s="139">
        <v>0</v>
      </c>
      <c r="CH164" s="139">
        <v>0</v>
      </c>
      <c r="CI164" s="139">
        <v>0</v>
      </c>
      <c r="CJ164" s="139">
        <v>1</v>
      </c>
      <c r="CK164" s="139">
        <v>0</v>
      </c>
      <c r="CL164" s="139">
        <v>0</v>
      </c>
      <c r="CM164" s="139">
        <v>0</v>
      </c>
      <c r="CN164" s="139">
        <v>1</v>
      </c>
      <c r="CO164" s="139">
        <v>1</v>
      </c>
      <c r="CP164" s="139">
        <v>1</v>
      </c>
      <c r="CQ164" s="139">
        <v>1</v>
      </c>
      <c r="CR164" s="140">
        <v>1</v>
      </c>
      <c r="CS164" s="139">
        <v>0</v>
      </c>
      <c r="CT164" s="139">
        <v>0</v>
      </c>
      <c r="CU164" s="139">
        <v>1</v>
      </c>
      <c r="CV164" s="139">
        <v>0</v>
      </c>
      <c r="CW164" s="139">
        <v>0</v>
      </c>
      <c r="CX164" s="139">
        <v>0</v>
      </c>
      <c r="CY164" s="139">
        <v>1</v>
      </c>
      <c r="CZ164" s="139">
        <v>1</v>
      </c>
      <c r="DA164" s="139">
        <v>-1</v>
      </c>
      <c r="DB164" s="139">
        <v>0</v>
      </c>
      <c r="DC164" s="139">
        <v>0</v>
      </c>
      <c r="DD164" s="139">
        <v>0</v>
      </c>
      <c r="DE164" s="139">
        <v>1</v>
      </c>
      <c r="DF164" s="139">
        <v>0</v>
      </c>
      <c r="DG164" s="139">
        <v>-1</v>
      </c>
      <c r="DH164" s="139">
        <v>0</v>
      </c>
      <c r="DI164" s="139">
        <v>0</v>
      </c>
      <c r="DJ164" s="139">
        <v>1</v>
      </c>
      <c r="DK164" s="139">
        <v>0</v>
      </c>
      <c r="DL164" s="139">
        <v>1</v>
      </c>
      <c r="DM164" s="139">
        <v>0</v>
      </c>
      <c r="DN164" s="139">
        <v>1</v>
      </c>
      <c r="DO164" s="139">
        <v>1</v>
      </c>
      <c r="DP164" s="139">
        <v>1</v>
      </c>
      <c r="DQ164" s="139">
        <v>0</v>
      </c>
      <c r="DR164" s="139">
        <v>1</v>
      </c>
      <c r="DS164" s="139">
        <v>-1</v>
      </c>
      <c r="DT164" s="139">
        <v>0</v>
      </c>
      <c r="DU164" s="139">
        <v>1</v>
      </c>
      <c r="DV164" s="139">
        <v>0</v>
      </c>
      <c r="DW164" s="140">
        <v>0</v>
      </c>
      <c r="DX164" s="139">
        <v>0</v>
      </c>
      <c r="DY164" s="139">
        <v>0</v>
      </c>
      <c r="DZ164" s="139">
        <v>0</v>
      </c>
      <c r="EA164" s="139">
        <v>0</v>
      </c>
      <c r="EB164" s="139">
        <v>0</v>
      </c>
      <c r="EC164" s="139">
        <v>0</v>
      </c>
      <c r="ED164" s="139">
        <v>0</v>
      </c>
      <c r="EE164" s="139">
        <v>0</v>
      </c>
      <c r="EF164" s="139">
        <v>0</v>
      </c>
      <c r="EG164" s="139">
        <v>0</v>
      </c>
      <c r="EH164" s="139">
        <v>0</v>
      </c>
      <c r="EI164" s="139">
        <v>0</v>
      </c>
      <c r="EJ164" s="139">
        <v>0</v>
      </c>
      <c r="EK164" s="139">
        <v>0</v>
      </c>
      <c r="EL164" s="139">
        <v>0</v>
      </c>
      <c r="EM164" s="140">
        <v>0</v>
      </c>
      <c r="EN164" s="139">
        <v>11</v>
      </c>
      <c r="EO164" s="139">
        <v>17</v>
      </c>
      <c r="EP164" s="139">
        <v>5</v>
      </c>
      <c r="EQ164" s="139">
        <v>5</v>
      </c>
      <c r="ER164" s="139">
        <v>0</v>
      </c>
      <c r="ES164" s="140">
        <v>38</v>
      </c>
      <c r="ET164" s="139">
        <v>50</v>
      </c>
      <c r="EU164" s="139">
        <v>65.384613037109375</v>
      </c>
      <c r="EV164" s="139">
        <v>62.5</v>
      </c>
      <c r="EW164" s="139">
        <v>35.714286804199219</v>
      </c>
      <c r="EX164" s="139">
        <v>0</v>
      </c>
      <c r="EY164" s="140">
        <v>48.717948913574219</v>
      </c>
    </row>
    <row r="165" spans="1:155" x14ac:dyDescent="0.2">
      <c r="A165" s="137" t="s">
        <v>60</v>
      </c>
      <c r="B165" s="138" t="s">
        <v>224</v>
      </c>
      <c r="C165" s="139">
        <v>1</v>
      </c>
      <c r="D165" s="139">
        <v>1</v>
      </c>
      <c r="E165" s="139">
        <v>0</v>
      </c>
      <c r="F165" s="139">
        <v>1</v>
      </c>
      <c r="G165" s="139">
        <v>1</v>
      </c>
      <c r="H165" s="139">
        <v>1</v>
      </c>
      <c r="I165" s="139">
        <v>0</v>
      </c>
      <c r="J165" s="139">
        <v>1</v>
      </c>
      <c r="K165" s="139">
        <v>1</v>
      </c>
      <c r="L165" s="139">
        <v>0</v>
      </c>
      <c r="M165" s="139">
        <v>1</v>
      </c>
      <c r="N165" s="139">
        <v>1</v>
      </c>
      <c r="O165" s="139">
        <v>0</v>
      </c>
      <c r="P165" s="139">
        <v>0</v>
      </c>
      <c r="Q165" s="139">
        <v>1</v>
      </c>
      <c r="R165" s="139">
        <v>0</v>
      </c>
      <c r="S165" s="139">
        <v>0</v>
      </c>
      <c r="T165" s="139">
        <v>1</v>
      </c>
      <c r="U165" s="139">
        <v>1</v>
      </c>
      <c r="V165" s="139">
        <v>0</v>
      </c>
      <c r="W165" s="139">
        <v>0</v>
      </c>
      <c r="X165" s="139">
        <v>1</v>
      </c>
      <c r="Y165" s="139">
        <v>1</v>
      </c>
      <c r="Z165" s="139">
        <v>1</v>
      </c>
      <c r="AA165" s="139">
        <v>0</v>
      </c>
      <c r="AB165" s="139">
        <v>1</v>
      </c>
      <c r="AC165" s="139">
        <v>1</v>
      </c>
      <c r="AD165" s="139">
        <v>0</v>
      </c>
      <c r="AE165" s="139">
        <v>0</v>
      </c>
      <c r="AF165" s="139">
        <v>0</v>
      </c>
      <c r="AG165" s="139">
        <v>0</v>
      </c>
      <c r="AH165" s="139">
        <v>0</v>
      </c>
      <c r="AI165" s="139">
        <v>0</v>
      </c>
      <c r="AJ165" s="139">
        <v>1</v>
      </c>
      <c r="AK165" s="139">
        <v>0</v>
      </c>
      <c r="AL165" s="139">
        <v>1</v>
      </c>
      <c r="AM165" s="139">
        <v>0</v>
      </c>
      <c r="AN165" s="139">
        <v>1</v>
      </c>
      <c r="AO165" s="139">
        <v>0</v>
      </c>
      <c r="AP165" s="139">
        <v>1</v>
      </c>
      <c r="AQ165" s="140">
        <v>1</v>
      </c>
      <c r="AR165" s="139">
        <v>1</v>
      </c>
      <c r="AS165" s="139">
        <v>1</v>
      </c>
      <c r="AT165" s="139">
        <v>0</v>
      </c>
      <c r="AU165" s="139">
        <v>1</v>
      </c>
      <c r="AV165" s="139">
        <v>1</v>
      </c>
      <c r="AW165" s="139">
        <v>1</v>
      </c>
      <c r="AX165" s="139">
        <v>0</v>
      </c>
      <c r="AY165" s="139">
        <v>1</v>
      </c>
      <c r="AZ165" s="139">
        <v>0</v>
      </c>
      <c r="BA165" s="139">
        <v>1</v>
      </c>
      <c r="BB165" s="139">
        <v>0</v>
      </c>
      <c r="BC165" s="139">
        <v>1</v>
      </c>
      <c r="BD165" s="139">
        <v>1</v>
      </c>
      <c r="BE165" s="139">
        <v>1</v>
      </c>
      <c r="BF165" s="139">
        <v>0</v>
      </c>
      <c r="BG165" s="139">
        <v>0</v>
      </c>
      <c r="BH165" s="139">
        <v>0</v>
      </c>
      <c r="BI165" s="139">
        <v>1</v>
      </c>
      <c r="BJ165" s="139">
        <v>1</v>
      </c>
      <c r="BK165" s="139">
        <v>1</v>
      </c>
      <c r="BL165" s="139">
        <v>0</v>
      </c>
      <c r="BM165" s="139">
        <v>0</v>
      </c>
      <c r="BN165" s="139">
        <v>1</v>
      </c>
      <c r="BO165" s="139">
        <v>0</v>
      </c>
      <c r="BP165" s="139">
        <v>1</v>
      </c>
      <c r="BQ165" s="139">
        <v>1</v>
      </c>
      <c r="BR165" s="139">
        <v>1</v>
      </c>
      <c r="BS165" s="139">
        <v>1</v>
      </c>
      <c r="BT165" s="139">
        <v>1</v>
      </c>
      <c r="BU165" s="139">
        <v>0</v>
      </c>
      <c r="BV165" s="139">
        <v>0</v>
      </c>
      <c r="BW165" s="139">
        <v>0</v>
      </c>
      <c r="BX165" s="139">
        <v>0</v>
      </c>
      <c r="BY165" s="139">
        <v>0</v>
      </c>
      <c r="BZ165" s="139">
        <v>1</v>
      </c>
      <c r="CA165" s="139">
        <v>-1</v>
      </c>
      <c r="CB165" s="139">
        <v>1</v>
      </c>
      <c r="CC165" s="139">
        <v>1</v>
      </c>
      <c r="CD165" s="139">
        <v>1</v>
      </c>
      <c r="CE165" s="140">
        <v>-1</v>
      </c>
      <c r="CF165" s="139">
        <v>1</v>
      </c>
      <c r="CG165" s="139">
        <v>1</v>
      </c>
      <c r="CH165" s="139">
        <v>0</v>
      </c>
      <c r="CI165" s="139">
        <v>1</v>
      </c>
      <c r="CJ165" s="139">
        <v>1</v>
      </c>
      <c r="CK165" s="139">
        <v>0</v>
      </c>
      <c r="CL165" s="139">
        <v>0</v>
      </c>
      <c r="CM165" s="139">
        <v>1</v>
      </c>
      <c r="CN165" s="139">
        <v>1</v>
      </c>
      <c r="CO165" s="139">
        <v>0</v>
      </c>
      <c r="CP165" s="139">
        <v>1</v>
      </c>
      <c r="CQ165" s="139">
        <v>0</v>
      </c>
      <c r="CR165" s="140">
        <v>1</v>
      </c>
      <c r="CS165" s="139">
        <v>0</v>
      </c>
      <c r="CT165" s="139">
        <v>0</v>
      </c>
      <c r="CU165" s="139">
        <v>1</v>
      </c>
      <c r="CV165" s="139">
        <v>1</v>
      </c>
      <c r="CW165" s="139">
        <v>0</v>
      </c>
      <c r="CX165" s="139">
        <v>0</v>
      </c>
      <c r="CY165" s="139">
        <v>0</v>
      </c>
      <c r="CZ165" s="139">
        <v>1</v>
      </c>
      <c r="DA165" s="139">
        <v>-1</v>
      </c>
      <c r="DB165" s="139">
        <v>0</v>
      </c>
      <c r="DC165" s="139">
        <v>0</v>
      </c>
      <c r="DD165" s="139">
        <v>0</v>
      </c>
      <c r="DE165" s="139">
        <v>0</v>
      </c>
      <c r="DF165" s="139">
        <v>0</v>
      </c>
      <c r="DG165" s="139">
        <v>0</v>
      </c>
      <c r="DH165" s="139">
        <v>0</v>
      </c>
      <c r="DI165" s="139">
        <v>0</v>
      </c>
      <c r="DJ165" s="139">
        <v>1</v>
      </c>
      <c r="DK165" s="139">
        <v>0</v>
      </c>
      <c r="DL165" s="139">
        <v>1</v>
      </c>
      <c r="DM165" s="139">
        <v>0</v>
      </c>
      <c r="DN165" s="139">
        <v>0</v>
      </c>
      <c r="DO165" s="139">
        <v>1</v>
      </c>
      <c r="DP165" s="139">
        <v>1</v>
      </c>
      <c r="DQ165" s="139">
        <v>-1</v>
      </c>
      <c r="DR165" s="139">
        <v>1</v>
      </c>
      <c r="DS165" s="139">
        <v>0</v>
      </c>
      <c r="DT165" s="139">
        <v>1</v>
      </c>
      <c r="DU165" s="139">
        <v>1</v>
      </c>
      <c r="DV165" s="139">
        <v>0</v>
      </c>
      <c r="DW165" s="140">
        <v>0</v>
      </c>
      <c r="DX165" s="139">
        <v>0</v>
      </c>
      <c r="DY165" s="139">
        <v>0</v>
      </c>
      <c r="DZ165" s="139">
        <v>0</v>
      </c>
      <c r="EA165" s="139">
        <v>0</v>
      </c>
      <c r="EB165" s="139">
        <v>0</v>
      </c>
      <c r="EC165" s="139">
        <v>0</v>
      </c>
      <c r="ED165" s="139">
        <v>0</v>
      </c>
      <c r="EE165" s="139">
        <v>0</v>
      </c>
      <c r="EF165" s="139">
        <v>0</v>
      </c>
      <c r="EG165" s="139">
        <v>0</v>
      </c>
      <c r="EH165" s="139">
        <v>0</v>
      </c>
      <c r="EI165" s="139">
        <v>0</v>
      </c>
      <c r="EJ165" s="139">
        <v>0</v>
      </c>
      <c r="EK165" s="139">
        <v>0</v>
      </c>
      <c r="EL165" s="139">
        <v>0</v>
      </c>
      <c r="EM165" s="140">
        <v>0</v>
      </c>
      <c r="EN165" s="139">
        <v>11</v>
      </c>
      <c r="EO165" s="139">
        <v>14</v>
      </c>
      <c r="EP165" s="139">
        <v>4</v>
      </c>
      <c r="EQ165" s="139">
        <v>8</v>
      </c>
      <c r="ER165" s="139">
        <v>0</v>
      </c>
      <c r="ES165" s="140">
        <v>37</v>
      </c>
      <c r="ET165" s="139">
        <v>50</v>
      </c>
      <c r="EU165" s="139">
        <v>53.846153259277344</v>
      </c>
      <c r="EV165" s="139">
        <v>50</v>
      </c>
      <c r="EW165" s="139">
        <v>57.142856597900391</v>
      </c>
      <c r="EX165" s="139">
        <v>0</v>
      </c>
      <c r="EY165" s="140">
        <v>47.435897827148438</v>
      </c>
    </row>
    <row r="166" spans="1:155" x14ac:dyDescent="0.2">
      <c r="A166" s="137" t="s">
        <v>58</v>
      </c>
      <c r="B166" s="138" t="s">
        <v>225</v>
      </c>
      <c r="C166" s="139">
        <v>1</v>
      </c>
      <c r="D166" s="139">
        <v>0</v>
      </c>
      <c r="E166" s="139">
        <v>1</v>
      </c>
      <c r="F166" s="139">
        <v>1</v>
      </c>
      <c r="G166" s="139">
        <v>1</v>
      </c>
      <c r="H166" s="139">
        <v>1</v>
      </c>
      <c r="I166" s="139">
        <v>1</v>
      </c>
      <c r="J166" s="139">
        <v>1</v>
      </c>
      <c r="K166" s="139">
        <v>1</v>
      </c>
      <c r="L166" s="139">
        <v>0</v>
      </c>
      <c r="M166" s="139">
        <v>1</v>
      </c>
      <c r="N166" s="139">
        <v>1</v>
      </c>
      <c r="O166" s="139">
        <v>1</v>
      </c>
      <c r="P166" s="139">
        <v>0</v>
      </c>
      <c r="Q166" s="139">
        <v>1</v>
      </c>
      <c r="R166" s="139">
        <v>-1</v>
      </c>
      <c r="S166" s="139">
        <v>1</v>
      </c>
      <c r="T166" s="139">
        <v>1</v>
      </c>
      <c r="U166" s="139">
        <v>1</v>
      </c>
      <c r="V166" s="139">
        <v>0</v>
      </c>
      <c r="W166" s="139">
        <v>0</v>
      </c>
      <c r="X166" s="139">
        <v>1</v>
      </c>
      <c r="Y166" s="139">
        <v>1</v>
      </c>
      <c r="Z166" s="139">
        <v>0</v>
      </c>
      <c r="AA166" s="139">
        <v>0</v>
      </c>
      <c r="AB166" s="139">
        <v>1</v>
      </c>
      <c r="AC166" s="139">
        <v>1</v>
      </c>
      <c r="AD166" s="139">
        <v>1</v>
      </c>
      <c r="AE166" s="139">
        <v>1</v>
      </c>
      <c r="AF166" s="139">
        <v>-1</v>
      </c>
      <c r="AG166" s="139">
        <v>-1</v>
      </c>
      <c r="AH166" s="139">
        <v>1</v>
      </c>
      <c r="AI166" s="139">
        <v>1</v>
      </c>
      <c r="AJ166" s="139">
        <v>0</v>
      </c>
      <c r="AK166" s="139">
        <v>0</v>
      </c>
      <c r="AL166" s="139">
        <v>1</v>
      </c>
      <c r="AM166" s="139">
        <v>0</v>
      </c>
      <c r="AN166" s="139">
        <v>1</v>
      </c>
      <c r="AO166" s="139">
        <v>0</v>
      </c>
      <c r="AP166" s="139">
        <v>1</v>
      </c>
      <c r="AQ166" s="140">
        <v>1</v>
      </c>
      <c r="AR166" s="139">
        <v>1</v>
      </c>
      <c r="AS166" s="139">
        <v>1</v>
      </c>
      <c r="AT166" s="139">
        <v>0</v>
      </c>
      <c r="AU166" s="139">
        <v>1</v>
      </c>
      <c r="AV166" s="139">
        <v>1</v>
      </c>
      <c r="AW166" s="139">
        <v>1</v>
      </c>
      <c r="AX166" s="139">
        <v>0</v>
      </c>
      <c r="AY166" s="139">
        <v>1</v>
      </c>
      <c r="AZ166" s="139">
        <v>1</v>
      </c>
      <c r="BA166" s="139">
        <v>0</v>
      </c>
      <c r="BB166" s="139">
        <v>0</v>
      </c>
      <c r="BC166" s="139">
        <v>1</v>
      </c>
      <c r="BD166" s="139">
        <v>1</v>
      </c>
      <c r="BE166" s="139">
        <v>1</v>
      </c>
      <c r="BF166" s="139">
        <v>0</v>
      </c>
      <c r="BG166" s="139">
        <v>0</v>
      </c>
      <c r="BH166" s="139">
        <v>1</v>
      </c>
      <c r="BI166" s="139">
        <v>1</v>
      </c>
      <c r="BJ166" s="139">
        <v>1</v>
      </c>
      <c r="BK166" s="139">
        <v>1</v>
      </c>
      <c r="BL166" s="139">
        <v>0</v>
      </c>
      <c r="BM166" s="139">
        <v>1</v>
      </c>
      <c r="BN166" s="139">
        <v>0</v>
      </c>
      <c r="BO166" s="139">
        <v>0</v>
      </c>
      <c r="BP166" s="139">
        <v>0</v>
      </c>
      <c r="BQ166" s="139">
        <v>1</v>
      </c>
      <c r="BR166" s="139">
        <v>0</v>
      </c>
      <c r="BS166" s="139">
        <v>1</v>
      </c>
      <c r="BT166" s="139">
        <v>1</v>
      </c>
      <c r="BU166" s="139">
        <v>0</v>
      </c>
      <c r="BV166" s="139">
        <v>1</v>
      </c>
      <c r="BW166" s="139">
        <v>0</v>
      </c>
      <c r="BX166" s="139">
        <v>0</v>
      </c>
      <c r="BY166" s="139">
        <v>1</v>
      </c>
      <c r="BZ166" s="139">
        <v>1</v>
      </c>
      <c r="CA166" s="139">
        <v>-1</v>
      </c>
      <c r="CB166" s="139">
        <v>1</v>
      </c>
      <c r="CC166" s="139">
        <v>1</v>
      </c>
      <c r="CD166" s="139">
        <v>1</v>
      </c>
      <c r="CE166" s="140">
        <v>-1</v>
      </c>
      <c r="CF166" s="139">
        <v>1</v>
      </c>
      <c r="CG166" s="139">
        <v>0</v>
      </c>
      <c r="CH166" s="139">
        <v>0</v>
      </c>
      <c r="CI166" s="139">
        <v>1</v>
      </c>
      <c r="CJ166" s="139">
        <v>0</v>
      </c>
      <c r="CK166" s="139">
        <v>0</v>
      </c>
      <c r="CL166" s="139">
        <v>1</v>
      </c>
      <c r="CM166" s="139">
        <v>0</v>
      </c>
      <c r="CN166" s="139">
        <v>1</v>
      </c>
      <c r="CO166" s="139">
        <v>1</v>
      </c>
      <c r="CP166" s="139">
        <v>1</v>
      </c>
      <c r="CQ166" s="139">
        <v>1</v>
      </c>
      <c r="CR166" s="140">
        <v>0</v>
      </c>
      <c r="CS166" s="139">
        <v>1</v>
      </c>
      <c r="CT166" s="139">
        <v>0</v>
      </c>
      <c r="CU166" s="139">
        <v>1</v>
      </c>
      <c r="CV166" s="139">
        <v>0</v>
      </c>
      <c r="CW166" s="139">
        <v>0</v>
      </c>
      <c r="CX166" s="139">
        <v>0</v>
      </c>
      <c r="CY166" s="139">
        <v>0</v>
      </c>
      <c r="CZ166" s="139">
        <v>1</v>
      </c>
      <c r="DA166" s="139">
        <v>-1</v>
      </c>
      <c r="DB166" s="139">
        <v>0</v>
      </c>
      <c r="DC166" s="139">
        <v>1</v>
      </c>
      <c r="DD166" s="139">
        <v>1</v>
      </c>
      <c r="DE166" s="139">
        <v>0</v>
      </c>
      <c r="DF166" s="139">
        <v>0</v>
      </c>
      <c r="DG166" s="139">
        <v>-1</v>
      </c>
      <c r="DH166" s="139">
        <v>1</v>
      </c>
      <c r="DI166" s="139">
        <v>0</v>
      </c>
      <c r="DJ166" s="139">
        <v>1</v>
      </c>
      <c r="DK166" s="139">
        <v>-1</v>
      </c>
      <c r="DL166" s="139">
        <v>1</v>
      </c>
      <c r="DM166" s="139">
        <v>0</v>
      </c>
      <c r="DN166" s="139">
        <v>0</v>
      </c>
      <c r="DO166" s="139">
        <v>1</v>
      </c>
      <c r="DP166" s="139">
        <v>0</v>
      </c>
      <c r="DQ166" s="139">
        <v>0</v>
      </c>
      <c r="DR166" s="139">
        <v>1</v>
      </c>
      <c r="DS166" s="139">
        <v>-1</v>
      </c>
      <c r="DT166" s="139">
        <v>0</v>
      </c>
      <c r="DU166" s="139">
        <v>0</v>
      </c>
      <c r="DV166" s="139">
        <v>0</v>
      </c>
      <c r="DW166" s="140">
        <v>0</v>
      </c>
      <c r="DX166" s="139">
        <v>0</v>
      </c>
      <c r="DY166" s="139">
        <v>0</v>
      </c>
      <c r="DZ166" s="139">
        <v>0</v>
      </c>
      <c r="EA166" s="139">
        <v>0</v>
      </c>
      <c r="EB166" s="139">
        <v>0</v>
      </c>
      <c r="EC166" s="139">
        <v>0</v>
      </c>
      <c r="ED166" s="139">
        <v>0</v>
      </c>
      <c r="EE166" s="139">
        <v>0</v>
      </c>
      <c r="EF166" s="139">
        <v>0</v>
      </c>
      <c r="EG166" s="139">
        <v>0</v>
      </c>
      <c r="EH166" s="139">
        <v>0</v>
      </c>
      <c r="EI166" s="139">
        <v>0</v>
      </c>
      <c r="EJ166" s="139">
        <v>0</v>
      </c>
      <c r="EK166" s="139">
        <v>0</v>
      </c>
      <c r="EL166" s="139">
        <v>0</v>
      </c>
      <c r="EM166" s="140">
        <v>0</v>
      </c>
      <c r="EN166" s="139">
        <v>14</v>
      </c>
      <c r="EO166" s="139">
        <v>14</v>
      </c>
      <c r="EP166" s="139">
        <v>5</v>
      </c>
      <c r="EQ166" s="139">
        <v>5</v>
      </c>
      <c r="ER166" s="139">
        <v>0</v>
      </c>
      <c r="ES166" s="140">
        <v>38</v>
      </c>
      <c r="ET166" s="139">
        <v>63.636363983154297</v>
      </c>
      <c r="EU166" s="139">
        <v>53.846153259277344</v>
      </c>
      <c r="EV166" s="139">
        <v>62.5</v>
      </c>
      <c r="EW166" s="139">
        <v>35.714286804199219</v>
      </c>
      <c r="EX166" s="139">
        <v>0</v>
      </c>
      <c r="EY166" s="140">
        <v>48.717948913574219</v>
      </c>
    </row>
    <row r="167" spans="1:155" x14ac:dyDescent="0.2">
      <c r="A167" s="137" t="s">
        <v>58</v>
      </c>
      <c r="B167" s="138" t="s">
        <v>226</v>
      </c>
      <c r="C167" s="139">
        <v>1</v>
      </c>
      <c r="D167" s="139">
        <v>0</v>
      </c>
      <c r="E167" s="139">
        <v>0</v>
      </c>
      <c r="F167" s="139">
        <v>0</v>
      </c>
      <c r="G167" s="139">
        <v>0</v>
      </c>
      <c r="H167" s="139">
        <v>0</v>
      </c>
      <c r="I167" s="139">
        <v>0</v>
      </c>
      <c r="J167" s="139">
        <v>0</v>
      </c>
      <c r="K167" s="139">
        <v>1</v>
      </c>
      <c r="L167" s="139">
        <v>0</v>
      </c>
      <c r="M167" s="139">
        <v>1</v>
      </c>
      <c r="N167" s="139">
        <v>0</v>
      </c>
      <c r="O167" s="139">
        <v>0</v>
      </c>
      <c r="P167" s="139">
        <v>-1</v>
      </c>
      <c r="Q167" s="139">
        <v>0</v>
      </c>
      <c r="R167" s="139">
        <v>0</v>
      </c>
      <c r="S167" s="139">
        <v>0</v>
      </c>
      <c r="T167" s="139">
        <v>0</v>
      </c>
      <c r="U167" s="139">
        <v>0</v>
      </c>
      <c r="V167" s="139">
        <v>0</v>
      </c>
      <c r="W167" s="139">
        <v>0</v>
      </c>
      <c r="X167" s="139">
        <v>0</v>
      </c>
      <c r="Y167" s="139">
        <v>0</v>
      </c>
      <c r="Z167" s="139">
        <v>1</v>
      </c>
      <c r="AA167" s="139">
        <v>1</v>
      </c>
      <c r="AB167" s="139">
        <v>0</v>
      </c>
      <c r="AC167" s="139">
        <v>1</v>
      </c>
      <c r="AD167" s="139">
        <v>1</v>
      </c>
      <c r="AE167" s="139">
        <v>0</v>
      </c>
      <c r="AF167" s="139">
        <v>0</v>
      </c>
      <c r="AG167" s="139">
        <v>0</v>
      </c>
      <c r="AH167" s="139">
        <v>0</v>
      </c>
      <c r="AI167" s="139">
        <v>0</v>
      </c>
      <c r="AJ167" s="139">
        <v>0</v>
      </c>
      <c r="AK167" s="139">
        <v>0</v>
      </c>
      <c r="AL167" s="139">
        <v>0</v>
      </c>
      <c r="AM167" s="139">
        <v>0</v>
      </c>
      <c r="AN167" s="139">
        <v>0</v>
      </c>
      <c r="AO167" s="139">
        <v>0</v>
      </c>
      <c r="AP167" s="139">
        <v>0</v>
      </c>
      <c r="AQ167" s="140">
        <v>0</v>
      </c>
      <c r="AR167" s="139">
        <v>1</v>
      </c>
      <c r="AS167" s="139">
        <v>1</v>
      </c>
      <c r="AT167" s="139">
        <v>0</v>
      </c>
      <c r="AU167" s="139">
        <v>1</v>
      </c>
      <c r="AV167" s="139">
        <v>1</v>
      </c>
      <c r="AW167" s="139">
        <v>1</v>
      </c>
      <c r="AX167" s="139">
        <v>0</v>
      </c>
      <c r="AY167" s="139">
        <v>1</v>
      </c>
      <c r="AZ167" s="139">
        <v>0</v>
      </c>
      <c r="BA167" s="139">
        <v>0</v>
      </c>
      <c r="BB167" s="139">
        <v>1</v>
      </c>
      <c r="BC167" s="139">
        <v>1</v>
      </c>
      <c r="BD167" s="139">
        <v>1</v>
      </c>
      <c r="BE167" s="139">
        <v>1</v>
      </c>
      <c r="BF167" s="139">
        <v>0</v>
      </c>
      <c r="BG167" s="139">
        <v>0</v>
      </c>
      <c r="BH167" s="139">
        <v>0</v>
      </c>
      <c r="BI167" s="139">
        <v>1</v>
      </c>
      <c r="BJ167" s="139">
        <v>1</v>
      </c>
      <c r="BK167" s="139">
        <v>1</v>
      </c>
      <c r="BL167" s="139">
        <v>0</v>
      </c>
      <c r="BM167" s="139">
        <v>0</v>
      </c>
      <c r="BN167" s="139">
        <v>1</v>
      </c>
      <c r="BO167" s="139">
        <v>-1</v>
      </c>
      <c r="BP167" s="139">
        <v>1</v>
      </c>
      <c r="BQ167" s="139">
        <v>1</v>
      </c>
      <c r="BR167" s="139">
        <v>1</v>
      </c>
      <c r="BS167" s="139">
        <v>1</v>
      </c>
      <c r="BT167" s="139">
        <v>0</v>
      </c>
      <c r="BU167" s="139">
        <v>0</v>
      </c>
      <c r="BV167" s="139">
        <v>0</v>
      </c>
      <c r="BW167" s="139">
        <v>0</v>
      </c>
      <c r="BX167" s="139">
        <v>0</v>
      </c>
      <c r="BY167" s="139">
        <v>0</v>
      </c>
      <c r="BZ167" s="139">
        <v>0</v>
      </c>
      <c r="CA167" s="139">
        <v>0</v>
      </c>
      <c r="CB167" s="139">
        <v>1</v>
      </c>
      <c r="CC167" s="139">
        <v>1</v>
      </c>
      <c r="CD167" s="139">
        <v>0</v>
      </c>
      <c r="CE167" s="140">
        <v>0</v>
      </c>
      <c r="CF167" s="139">
        <v>1</v>
      </c>
      <c r="CG167" s="139">
        <v>0</v>
      </c>
      <c r="CH167" s="139">
        <v>0</v>
      </c>
      <c r="CI167" s="139">
        <v>1</v>
      </c>
      <c r="CJ167" s="139">
        <v>1</v>
      </c>
      <c r="CK167" s="139">
        <v>0</v>
      </c>
      <c r="CL167" s="139">
        <v>0</v>
      </c>
      <c r="CM167" s="139">
        <v>0</v>
      </c>
      <c r="CN167" s="139">
        <v>1</v>
      </c>
      <c r="CO167" s="139">
        <v>1</v>
      </c>
      <c r="CP167" s="139">
        <v>0</v>
      </c>
      <c r="CQ167" s="139">
        <v>0</v>
      </c>
      <c r="CR167" s="140">
        <v>0</v>
      </c>
      <c r="CS167" s="139">
        <v>0</v>
      </c>
      <c r="CT167" s="139">
        <v>0</v>
      </c>
      <c r="CU167" s="139">
        <v>0</v>
      </c>
      <c r="CV167" s="139">
        <v>0</v>
      </c>
      <c r="CW167" s="139">
        <v>1</v>
      </c>
      <c r="CX167" s="139">
        <v>0</v>
      </c>
      <c r="CY167" s="139">
        <v>0</v>
      </c>
      <c r="CZ167" s="139">
        <v>1</v>
      </c>
      <c r="DA167" s="139">
        <v>0</v>
      </c>
      <c r="DB167" s="139">
        <v>0</v>
      </c>
      <c r="DC167" s="139">
        <v>0</v>
      </c>
      <c r="DD167" s="139">
        <v>0</v>
      </c>
      <c r="DE167" s="139">
        <v>0</v>
      </c>
      <c r="DF167" s="139">
        <v>0</v>
      </c>
      <c r="DG167" s="139">
        <v>0</v>
      </c>
      <c r="DH167" s="139">
        <v>1</v>
      </c>
      <c r="DI167" s="139">
        <v>0</v>
      </c>
      <c r="DJ167" s="139">
        <v>0</v>
      </c>
      <c r="DK167" s="139">
        <v>0</v>
      </c>
      <c r="DL167" s="139">
        <v>1</v>
      </c>
      <c r="DM167" s="139">
        <v>1</v>
      </c>
      <c r="DN167" s="139">
        <v>0</v>
      </c>
      <c r="DO167" s="139">
        <v>1</v>
      </c>
      <c r="DP167" s="139">
        <v>0</v>
      </c>
      <c r="DQ167" s="139">
        <v>-1</v>
      </c>
      <c r="DR167" s="139">
        <v>1</v>
      </c>
      <c r="DS167" s="139">
        <v>-1</v>
      </c>
      <c r="DT167" s="139">
        <v>1</v>
      </c>
      <c r="DU167" s="139">
        <v>1</v>
      </c>
      <c r="DV167" s="139">
        <v>0</v>
      </c>
      <c r="DW167" s="140">
        <v>-1</v>
      </c>
      <c r="DX167" s="139">
        <v>0</v>
      </c>
      <c r="DY167" s="139">
        <v>0</v>
      </c>
      <c r="DZ167" s="139">
        <v>0</v>
      </c>
      <c r="EA167" s="139">
        <v>0</v>
      </c>
      <c r="EB167" s="139">
        <v>0</v>
      </c>
      <c r="EC167" s="139">
        <v>0</v>
      </c>
      <c r="ED167" s="139">
        <v>0</v>
      </c>
      <c r="EE167" s="139">
        <v>0</v>
      </c>
      <c r="EF167" s="139">
        <v>0</v>
      </c>
      <c r="EG167" s="139">
        <v>0</v>
      </c>
      <c r="EH167" s="139">
        <v>0</v>
      </c>
      <c r="EI167" s="139">
        <v>0</v>
      </c>
      <c r="EJ167" s="139">
        <v>0</v>
      </c>
      <c r="EK167" s="139">
        <v>0</v>
      </c>
      <c r="EL167" s="139">
        <v>0</v>
      </c>
      <c r="EM167" s="140">
        <v>0</v>
      </c>
      <c r="EN167" s="139">
        <v>3</v>
      </c>
      <c r="EO167" s="139">
        <v>12</v>
      </c>
      <c r="EP167" s="139">
        <v>2</v>
      </c>
      <c r="EQ167" s="139">
        <v>3</v>
      </c>
      <c r="ER167" s="139">
        <v>0</v>
      </c>
      <c r="ES167" s="140">
        <v>20</v>
      </c>
      <c r="ET167" s="139">
        <v>13.636363983154297</v>
      </c>
      <c r="EU167" s="139">
        <v>46.153846740722656</v>
      </c>
      <c r="EV167" s="139">
        <v>25</v>
      </c>
      <c r="EW167" s="139">
        <v>21.428571701049805</v>
      </c>
      <c r="EX167" s="139">
        <v>0</v>
      </c>
      <c r="EY167" s="140">
        <v>25.641025543212891</v>
      </c>
    </row>
    <row r="168" spans="1:155" x14ac:dyDescent="0.2">
      <c r="A168" s="137" t="s">
        <v>60</v>
      </c>
      <c r="B168" s="138" t="s">
        <v>227</v>
      </c>
      <c r="C168" s="139">
        <v>1</v>
      </c>
      <c r="D168" s="139">
        <v>0</v>
      </c>
      <c r="E168" s="139">
        <v>0</v>
      </c>
      <c r="F168" s="139">
        <v>1</v>
      </c>
      <c r="G168" s="139">
        <v>0</v>
      </c>
      <c r="H168" s="139">
        <v>0</v>
      </c>
      <c r="I168" s="139">
        <v>1</v>
      </c>
      <c r="J168" s="139">
        <v>0</v>
      </c>
      <c r="K168" s="139">
        <v>1</v>
      </c>
      <c r="L168" s="139">
        <v>0</v>
      </c>
      <c r="M168" s="139">
        <v>1</v>
      </c>
      <c r="N168" s="139">
        <v>1</v>
      </c>
      <c r="O168" s="139">
        <v>1</v>
      </c>
      <c r="P168" s="139">
        <v>0</v>
      </c>
      <c r="Q168" s="139">
        <v>0</v>
      </c>
      <c r="R168" s="139">
        <v>0</v>
      </c>
      <c r="S168" s="139">
        <v>0</v>
      </c>
      <c r="T168" s="139">
        <v>0</v>
      </c>
      <c r="U168" s="139">
        <v>0</v>
      </c>
      <c r="V168" s="139">
        <v>0</v>
      </c>
      <c r="W168" s="139">
        <v>0</v>
      </c>
      <c r="X168" s="139">
        <v>0</v>
      </c>
      <c r="Y168" s="139">
        <v>0</v>
      </c>
      <c r="Z168" s="139">
        <v>0</v>
      </c>
      <c r="AA168" s="139">
        <v>1</v>
      </c>
      <c r="AB168" s="139">
        <v>1</v>
      </c>
      <c r="AC168" s="139">
        <v>1</v>
      </c>
      <c r="AD168" s="139">
        <v>1</v>
      </c>
      <c r="AE168" s="139">
        <v>1</v>
      </c>
      <c r="AF168" s="139">
        <v>0</v>
      </c>
      <c r="AG168" s="139">
        <v>0</v>
      </c>
      <c r="AH168" s="139">
        <v>0</v>
      </c>
      <c r="AI168" s="139">
        <v>0</v>
      </c>
      <c r="AJ168" s="139">
        <v>0</v>
      </c>
      <c r="AK168" s="139">
        <v>0</v>
      </c>
      <c r="AL168" s="139">
        <v>1</v>
      </c>
      <c r="AM168" s="139">
        <v>0</v>
      </c>
      <c r="AN168" s="139">
        <v>0</v>
      </c>
      <c r="AO168" s="139">
        <v>0</v>
      </c>
      <c r="AP168" s="139">
        <v>1</v>
      </c>
      <c r="AQ168" s="140">
        <v>1</v>
      </c>
      <c r="AR168" s="139">
        <v>1</v>
      </c>
      <c r="AS168" s="139">
        <v>1</v>
      </c>
      <c r="AT168" s="139">
        <v>1</v>
      </c>
      <c r="AU168" s="139">
        <v>0</v>
      </c>
      <c r="AV168" s="139">
        <v>1</v>
      </c>
      <c r="AW168" s="139">
        <v>1</v>
      </c>
      <c r="AX168" s="139">
        <v>0</v>
      </c>
      <c r="AY168" s="139">
        <v>1</v>
      </c>
      <c r="AZ168" s="139">
        <v>1</v>
      </c>
      <c r="BA168" s="139">
        <v>0</v>
      </c>
      <c r="BB168" s="139">
        <v>0</v>
      </c>
      <c r="BC168" s="139">
        <v>1</v>
      </c>
      <c r="BD168" s="139">
        <v>1</v>
      </c>
      <c r="BE168" s="139">
        <v>1</v>
      </c>
      <c r="BF168" s="139">
        <v>1</v>
      </c>
      <c r="BG168" s="139">
        <v>0</v>
      </c>
      <c r="BH168" s="139">
        <v>1</v>
      </c>
      <c r="BI168" s="139">
        <v>0</v>
      </c>
      <c r="BJ168" s="139">
        <v>1</v>
      </c>
      <c r="BK168" s="139">
        <v>0</v>
      </c>
      <c r="BL168" s="139">
        <v>0</v>
      </c>
      <c r="BM168" s="139">
        <v>1</v>
      </c>
      <c r="BN168" s="139">
        <v>1</v>
      </c>
      <c r="BO168" s="139">
        <v>-1</v>
      </c>
      <c r="BP168" s="139">
        <v>1</v>
      </c>
      <c r="BQ168" s="139">
        <v>1</v>
      </c>
      <c r="BR168" s="139">
        <v>0</v>
      </c>
      <c r="BS168" s="139">
        <v>1</v>
      </c>
      <c r="BT168" s="139">
        <v>1</v>
      </c>
      <c r="BU168" s="139">
        <v>0</v>
      </c>
      <c r="BV168" s="139">
        <v>0</v>
      </c>
      <c r="BW168" s="139">
        <v>0</v>
      </c>
      <c r="BX168" s="139">
        <v>0</v>
      </c>
      <c r="BY168" s="139">
        <v>0</v>
      </c>
      <c r="BZ168" s="139">
        <v>1</v>
      </c>
      <c r="CA168" s="139">
        <v>0</v>
      </c>
      <c r="CB168" s="139">
        <v>1</v>
      </c>
      <c r="CC168" s="139">
        <v>1</v>
      </c>
      <c r="CD168" s="139">
        <v>1</v>
      </c>
      <c r="CE168" s="140">
        <v>-1</v>
      </c>
      <c r="CF168" s="139">
        <v>1</v>
      </c>
      <c r="CG168" s="139">
        <v>0</v>
      </c>
      <c r="CH168" s="139">
        <v>1</v>
      </c>
      <c r="CI168" s="139">
        <v>1</v>
      </c>
      <c r="CJ168" s="139">
        <v>1</v>
      </c>
      <c r="CK168" s="139">
        <v>0</v>
      </c>
      <c r="CL168" s="139">
        <v>0</v>
      </c>
      <c r="CM168" s="139">
        <v>1</v>
      </c>
      <c r="CN168" s="139">
        <v>1</v>
      </c>
      <c r="CO168" s="139">
        <v>1</v>
      </c>
      <c r="CP168" s="139">
        <v>1</v>
      </c>
      <c r="CQ168" s="139">
        <v>1</v>
      </c>
      <c r="CR168" s="140">
        <v>1</v>
      </c>
      <c r="CS168" s="139">
        <v>0</v>
      </c>
      <c r="CT168" s="139">
        <v>0</v>
      </c>
      <c r="CU168" s="139">
        <v>1</v>
      </c>
      <c r="CV168" s="139">
        <v>0</v>
      </c>
      <c r="CW168" s="139">
        <v>1</v>
      </c>
      <c r="CX168" s="139">
        <v>0</v>
      </c>
      <c r="CY168" s="139">
        <v>0</v>
      </c>
      <c r="CZ168" s="139">
        <v>1</v>
      </c>
      <c r="DA168" s="139">
        <v>-1</v>
      </c>
      <c r="DB168" s="139">
        <v>0</v>
      </c>
      <c r="DC168" s="139">
        <v>0</v>
      </c>
      <c r="DD168" s="139">
        <v>1</v>
      </c>
      <c r="DE168" s="139">
        <v>0</v>
      </c>
      <c r="DF168" s="139">
        <v>1</v>
      </c>
      <c r="DG168" s="139">
        <v>-1</v>
      </c>
      <c r="DH168" s="139">
        <v>1</v>
      </c>
      <c r="DI168" s="139">
        <v>0</v>
      </c>
      <c r="DJ168" s="139">
        <v>0</v>
      </c>
      <c r="DK168" s="139">
        <v>0</v>
      </c>
      <c r="DL168" s="139">
        <v>0</v>
      </c>
      <c r="DM168" s="139">
        <v>1</v>
      </c>
      <c r="DN168" s="139">
        <v>0</v>
      </c>
      <c r="DO168" s="139">
        <v>1</v>
      </c>
      <c r="DP168" s="139">
        <v>0</v>
      </c>
      <c r="DQ168" s="139">
        <v>-1</v>
      </c>
      <c r="DR168" s="139">
        <v>1</v>
      </c>
      <c r="DS168" s="139">
        <v>-1</v>
      </c>
      <c r="DT168" s="139">
        <v>1</v>
      </c>
      <c r="DU168" s="139">
        <v>1</v>
      </c>
      <c r="DV168" s="139">
        <v>0</v>
      </c>
      <c r="DW168" s="140">
        <v>0</v>
      </c>
      <c r="DX168" s="139">
        <v>0</v>
      </c>
      <c r="DY168" s="139">
        <v>0</v>
      </c>
      <c r="DZ168" s="139">
        <v>0</v>
      </c>
      <c r="EA168" s="139">
        <v>0</v>
      </c>
      <c r="EB168" s="139">
        <v>0</v>
      </c>
      <c r="EC168" s="139">
        <v>0</v>
      </c>
      <c r="ED168" s="139">
        <v>0</v>
      </c>
      <c r="EE168" s="139">
        <v>0</v>
      </c>
      <c r="EF168" s="139">
        <v>0</v>
      </c>
      <c r="EG168" s="139">
        <v>0</v>
      </c>
      <c r="EH168" s="139">
        <v>0</v>
      </c>
      <c r="EI168" s="139">
        <v>0</v>
      </c>
      <c r="EJ168" s="139">
        <v>0</v>
      </c>
      <c r="EK168" s="139">
        <v>0</v>
      </c>
      <c r="EL168" s="139">
        <v>0</v>
      </c>
      <c r="EM168" s="140">
        <v>0</v>
      </c>
      <c r="EN168" s="139">
        <v>11</v>
      </c>
      <c r="EO168" s="139">
        <v>13</v>
      </c>
      <c r="EP168" s="139">
        <v>6</v>
      </c>
      <c r="EQ168" s="139">
        <v>6</v>
      </c>
      <c r="ER168" s="139">
        <v>0</v>
      </c>
      <c r="ES168" s="140">
        <v>36</v>
      </c>
      <c r="ET168" s="139">
        <v>50</v>
      </c>
      <c r="EU168" s="139">
        <v>50</v>
      </c>
      <c r="EV168" s="139">
        <v>75</v>
      </c>
      <c r="EW168" s="139">
        <v>42.857143402099609</v>
      </c>
      <c r="EX168" s="139">
        <v>0</v>
      </c>
      <c r="EY168" s="140">
        <v>46.153846740722656</v>
      </c>
    </row>
    <row r="169" spans="1:155" x14ac:dyDescent="0.2">
      <c r="A169" s="137" t="s">
        <v>58</v>
      </c>
      <c r="B169" s="138" t="s">
        <v>228</v>
      </c>
      <c r="C169" s="139">
        <v>1</v>
      </c>
      <c r="D169" s="139">
        <v>1</v>
      </c>
      <c r="E169" s="139">
        <v>0</v>
      </c>
      <c r="F169" s="139">
        <v>1</v>
      </c>
      <c r="G169" s="139">
        <v>1</v>
      </c>
      <c r="H169" s="139">
        <v>1</v>
      </c>
      <c r="I169" s="139">
        <v>1</v>
      </c>
      <c r="J169" s="139">
        <v>0</v>
      </c>
      <c r="K169" s="139">
        <v>1</v>
      </c>
      <c r="L169" s="139">
        <v>0</v>
      </c>
      <c r="M169" s="139">
        <v>1</v>
      </c>
      <c r="N169" s="139">
        <v>1</v>
      </c>
      <c r="O169" s="139">
        <v>1</v>
      </c>
      <c r="P169" s="139">
        <v>0</v>
      </c>
      <c r="Q169" s="139">
        <v>1</v>
      </c>
      <c r="R169" s="139">
        <v>0</v>
      </c>
      <c r="S169" s="139">
        <v>1</v>
      </c>
      <c r="T169" s="139">
        <v>1</v>
      </c>
      <c r="U169" s="139">
        <v>1</v>
      </c>
      <c r="V169" s="139">
        <v>0</v>
      </c>
      <c r="W169" s="139">
        <v>0</v>
      </c>
      <c r="X169" s="139">
        <v>1</v>
      </c>
      <c r="Y169" s="139">
        <v>1</v>
      </c>
      <c r="Z169" s="139">
        <v>0</v>
      </c>
      <c r="AA169" s="139">
        <v>0</v>
      </c>
      <c r="AB169" s="139">
        <v>1</v>
      </c>
      <c r="AC169" s="139">
        <v>1</v>
      </c>
      <c r="AD169" s="139">
        <v>0</v>
      </c>
      <c r="AE169" s="139">
        <v>1</v>
      </c>
      <c r="AF169" s="139">
        <v>0</v>
      </c>
      <c r="AG169" s="139">
        <v>0</v>
      </c>
      <c r="AH169" s="139">
        <v>1</v>
      </c>
      <c r="AI169" s="139">
        <v>0</v>
      </c>
      <c r="AJ169" s="139">
        <v>1</v>
      </c>
      <c r="AK169" s="139">
        <v>0</v>
      </c>
      <c r="AL169" s="139">
        <v>1</v>
      </c>
      <c r="AM169" s="139">
        <v>0</v>
      </c>
      <c r="AN169" s="139">
        <v>0</v>
      </c>
      <c r="AO169" s="139">
        <v>0</v>
      </c>
      <c r="AP169" s="139">
        <v>1</v>
      </c>
      <c r="AQ169" s="140">
        <v>1</v>
      </c>
      <c r="AR169" s="139">
        <v>1</v>
      </c>
      <c r="AS169" s="139">
        <v>1</v>
      </c>
      <c r="AT169" s="139">
        <v>0</v>
      </c>
      <c r="AU169" s="139">
        <v>1</v>
      </c>
      <c r="AV169" s="139">
        <v>1</v>
      </c>
      <c r="AW169" s="139">
        <v>1</v>
      </c>
      <c r="AX169" s="139">
        <v>0</v>
      </c>
      <c r="AY169" s="139">
        <v>1</v>
      </c>
      <c r="AZ169" s="139">
        <v>0</v>
      </c>
      <c r="BA169" s="139">
        <v>0</v>
      </c>
      <c r="BB169" s="139">
        <v>0</v>
      </c>
      <c r="BC169" s="139">
        <v>1</v>
      </c>
      <c r="BD169" s="139">
        <v>1</v>
      </c>
      <c r="BE169" s="139">
        <v>1</v>
      </c>
      <c r="BF169" s="139">
        <v>0</v>
      </c>
      <c r="BG169" s="139">
        <v>0</v>
      </c>
      <c r="BH169" s="139">
        <v>0</v>
      </c>
      <c r="BI169" s="139">
        <v>1</v>
      </c>
      <c r="BJ169" s="139">
        <v>1</v>
      </c>
      <c r="BK169" s="139">
        <v>1</v>
      </c>
      <c r="BL169" s="139">
        <v>0</v>
      </c>
      <c r="BM169" s="139">
        <v>1</v>
      </c>
      <c r="BN169" s="139">
        <v>0</v>
      </c>
      <c r="BO169" s="139">
        <v>0</v>
      </c>
      <c r="BP169" s="139">
        <v>1</v>
      </c>
      <c r="BQ169" s="139">
        <v>1</v>
      </c>
      <c r="BR169" s="139">
        <v>1</v>
      </c>
      <c r="BS169" s="139">
        <v>1</v>
      </c>
      <c r="BT169" s="139">
        <v>1</v>
      </c>
      <c r="BU169" s="139">
        <v>1</v>
      </c>
      <c r="BV169" s="139">
        <v>1</v>
      </c>
      <c r="BW169" s="139">
        <v>0</v>
      </c>
      <c r="BX169" s="139">
        <v>1</v>
      </c>
      <c r="BY169" s="139">
        <v>0</v>
      </c>
      <c r="BZ169" s="139">
        <v>1</v>
      </c>
      <c r="CA169" s="139">
        <v>-1</v>
      </c>
      <c r="CB169" s="139">
        <v>1</v>
      </c>
      <c r="CC169" s="139">
        <v>1</v>
      </c>
      <c r="CD169" s="139">
        <v>1</v>
      </c>
      <c r="CE169" s="140">
        <v>-1</v>
      </c>
      <c r="CF169" s="139">
        <v>0</v>
      </c>
      <c r="CG169" s="139">
        <v>0</v>
      </c>
      <c r="CH169" s="139">
        <v>0</v>
      </c>
      <c r="CI169" s="139">
        <v>0</v>
      </c>
      <c r="CJ169" s="139">
        <v>1</v>
      </c>
      <c r="CK169" s="139">
        <v>1</v>
      </c>
      <c r="CL169" s="139">
        <v>0</v>
      </c>
      <c r="CM169" s="139">
        <v>1</v>
      </c>
      <c r="CN169" s="139">
        <v>1</v>
      </c>
      <c r="CO169" s="139">
        <v>1</v>
      </c>
      <c r="CP169" s="139">
        <v>1</v>
      </c>
      <c r="CQ169" s="139">
        <v>0</v>
      </c>
      <c r="CR169" s="140">
        <v>1</v>
      </c>
      <c r="CS169" s="139">
        <v>0</v>
      </c>
      <c r="CT169" s="139">
        <v>0</v>
      </c>
      <c r="CU169" s="139">
        <v>1</v>
      </c>
      <c r="CV169" s="139">
        <v>1</v>
      </c>
      <c r="CW169" s="139">
        <v>0</v>
      </c>
      <c r="CX169" s="139">
        <v>0</v>
      </c>
      <c r="CY169" s="139">
        <v>1</v>
      </c>
      <c r="CZ169" s="139">
        <v>0</v>
      </c>
      <c r="DA169" s="139">
        <v>0</v>
      </c>
      <c r="DB169" s="139">
        <v>0</v>
      </c>
      <c r="DC169" s="139">
        <v>0</v>
      </c>
      <c r="DD169" s="139">
        <v>1</v>
      </c>
      <c r="DE169" s="139">
        <v>0</v>
      </c>
      <c r="DF169" s="139">
        <v>0</v>
      </c>
      <c r="DG169" s="139">
        <v>-1</v>
      </c>
      <c r="DH169" s="139">
        <v>0</v>
      </c>
      <c r="DI169" s="139">
        <v>0</v>
      </c>
      <c r="DJ169" s="139">
        <v>1</v>
      </c>
      <c r="DK169" s="139">
        <v>0</v>
      </c>
      <c r="DL169" s="139">
        <v>1</v>
      </c>
      <c r="DM169" s="139">
        <v>0</v>
      </c>
      <c r="DN169" s="139">
        <v>0</v>
      </c>
      <c r="DO169" s="139">
        <v>1</v>
      </c>
      <c r="DP169" s="139">
        <v>1</v>
      </c>
      <c r="DQ169" s="139">
        <v>0</v>
      </c>
      <c r="DR169" s="139">
        <v>1</v>
      </c>
      <c r="DS169" s="139">
        <v>-1</v>
      </c>
      <c r="DT169" s="139">
        <v>1</v>
      </c>
      <c r="DU169" s="139">
        <v>1</v>
      </c>
      <c r="DV169" s="139">
        <v>0</v>
      </c>
      <c r="DW169" s="140">
        <v>0</v>
      </c>
      <c r="DX169" s="139">
        <v>0</v>
      </c>
      <c r="DY169" s="139">
        <v>0</v>
      </c>
      <c r="DZ169" s="139">
        <v>0</v>
      </c>
      <c r="EA169" s="139">
        <v>0</v>
      </c>
      <c r="EB169" s="139">
        <v>0</v>
      </c>
      <c r="EC169" s="139">
        <v>0</v>
      </c>
      <c r="ED169" s="139">
        <v>0</v>
      </c>
      <c r="EE169" s="139">
        <v>0</v>
      </c>
      <c r="EF169" s="139">
        <v>0</v>
      </c>
      <c r="EG169" s="139">
        <v>0</v>
      </c>
      <c r="EH169" s="139">
        <v>0</v>
      </c>
      <c r="EI169" s="139">
        <v>0</v>
      </c>
      <c r="EJ169" s="139">
        <v>0</v>
      </c>
      <c r="EK169" s="139">
        <v>0</v>
      </c>
      <c r="EL169" s="139">
        <v>0</v>
      </c>
      <c r="EM169" s="140">
        <v>0</v>
      </c>
      <c r="EN169" s="139">
        <v>14</v>
      </c>
      <c r="EO169" s="139">
        <v>14</v>
      </c>
      <c r="EP169" s="139">
        <v>5</v>
      </c>
      <c r="EQ169" s="139">
        <v>7</v>
      </c>
      <c r="ER169" s="139">
        <v>0</v>
      </c>
      <c r="ES169" s="140">
        <v>40</v>
      </c>
      <c r="ET169" s="139">
        <v>63.636363983154297</v>
      </c>
      <c r="EU169" s="139">
        <v>53.846153259277344</v>
      </c>
      <c r="EV169" s="139">
        <v>62.5</v>
      </c>
      <c r="EW169" s="139">
        <v>50</v>
      </c>
      <c r="EX169" s="139">
        <v>0</v>
      </c>
      <c r="EY169" s="140">
        <v>51.282051086425781</v>
      </c>
    </row>
    <row r="170" spans="1:155" x14ac:dyDescent="0.2">
      <c r="A170" s="137" t="s">
        <v>71</v>
      </c>
      <c r="B170" s="138" t="s">
        <v>229</v>
      </c>
      <c r="C170" s="139">
        <v>1</v>
      </c>
      <c r="D170" s="139">
        <v>1</v>
      </c>
      <c r="E170" s="139">
        <v>0</v>
      </c>
      <c r="F170" s="139">
        <v>1</v>
      </c>
      <c r="G170" s="139">
        <v>1</v>
      </c>
      <c r="H170" s="139">
        <v>1</v>
      </c>
      <c r="I170" s="139">
        <v>1</v>
      </c>
      <c r="J170" s="139">
        <v>1</v>
      </c>
      <c r="K170" s="139">
        <v>1</v>
      </c>
      <c r="L170" s="139">
        <v>0</v>
      </c>
      <c r="M170" s="139">
        <v>1</v>
      </c>
      <c r="N170" s="139">
        <v>1</v>
      </c>
      <c r="O170" s="139">
        <v>1</v>
      </c>
      <c r="P170" s="139">
        <v>0</v>
      </c>
      <c r="Q170" s="139">
        <v>1</v>
      </c>
      <c r="R170" s="139">
        <v>0</v>
      </c>
      <c r="S170" s="139">
        <v>0</v>
      </c>
      <c r="T170" s="139">
        <v>1</v>
      </c>
      <c r="U170" s="139">
        <v>1</v>
      </c>
      <c r="V170" s="139">
        <v>0</v>
      </c>
      <c r="W170" s="139">
        <v>0</v>
      </c>
      <c r="X170" s="139">
        <v>1</v>
      </c>
      <c r="Y170" s="139">
        <v>1</v>
      </c>
      <c r="Z170" s="139">
        <v>1</v>
      </c>
      <c r="AA170" s="139">
        <v>1</v>
      </c>
      <c r="AB170" s="139">
        <v>0</v>
      </c>
      <c r="AC170" s="139">
        <v>0</v>
      </c>
      <c r="AD170" s="139">
        <v>0</v>
      </c>
      <c r="AE170" s="139">
        <v>0</v>
      </c>
      <c r="AF170" s="139">
        <v>0</v>
      </c>
      <c r="AG170" s="139">
        <v>0</v>
      </c>
      <c r="AH170" s="139">
        <v>1</v>
      </c>
      <c r="AI170" s="139">
        <v>1</v>
      </c>
      <c r="AJ170" s="139">
        <v>0</v>
      </c>
      <c r="AK170" s="139">
        <v>0</v>
      </c>
      <c r="AL170" s="139">
        <v>0</v>
      </c>
      <c r="AM170" s="139">
        <v>0</v>
      </c>
      <c r="AN170" s="139">
        <v>0</v>
      </c>
      <c r="AO170" s="139">
        <v>0</v>
      </c>
      <c r="AP170" s="139">
        <v>1</v>
      </c>
      <c r="AQ170" s="140">
        <v>1</v>
      </c>
      <c r="AR170" s="139">
        <v>0</v>
      </c>
      <c r="AS170" s="139">
        <v>0</v>
      </c>
      <c r="AT170" s="139">
        <v>0</v>
      </c>
      <c r="AU170" s="139">
        <v>1</v>
      </c>
      <c r="AV170" s="139">
        <v>1</v>
      </c>
      <c r="AW170" s="139">
        <v>1</v>
      </c>
      <c r="AX170" s="139">
        <v>0</v>
      </c>
      <c r="AY170" s="139">
        <v>1</v>
      </c>
      <c r="AZ170" s="139">
        <v>1</v>
      </c>
      <c r="BA170" s="139">
        <v>0</v>
      </c>
      <c r="BB170" s="139">
        <v>0</v>
      </c>
      <c r="BC170" s="139">
        <v>1</v>
      </c>
      <c r="BD170" s="139">
        <v>0</v>
      </c>
      <c r="BE170" s="139">
        <v>1</v>
      </c>
      <c r="BF170" s="139">
        <v>0</v>
      </c>
      <c r="BG170" s="139">
        <v>0</v>
      </c>
      <c r="BH170" s="139">
        <v>0</v>
      </c>
      <c r="BI170" s="139">
        <v>0</v>
      </c>
      <c r="BJ170" s="139">
        <v>1</v>
      </c>
      <c r="BK170" s="139">
        <v>0</v>
      </c>
      <c r="BL170" s="139">
        <v>0</v>
      </c>
      <c r="BM170" s="139">
        <v>0</v>
      </c>
      <c r="BN170" s="139">
        <v>0</v>
      </c>
      <c r="BO170" s="139">
        <v>-1</v>
      </c>
      <c r="BP170" s="139">
        <v>1</v>
      </c>
      <c r="BQ170" s="139">
        <v>0</v>
      </c>
      <c r="BR170" s="139">
        <v>1</v>
      </c>
      <c r="BS170" s="139">
        <v>1</v>
      </c>
      <c r="BT170" s="139">
        <v>1</v>
      </c>
      <c r="BU170" s="139">
        <v>1</v>
      </c>
      <c r="BV170" s="139">
        <v>1</v>
      </c>
      <c r="BW170" s="139">
        <v>0</v>
      </c>
      <c r="BX170" s="139">
        <v>1</v>
      </c>
      <c r="BY170" s="139">
        <v>0</v>
      </c>
      <c r="BZ170" s="139">
        <v>1</v>
      </c>
      <c r="CA170" s="139">
        <v>0</v>
      </c>
      <c r="CB170" s="139">
        <v>1</v>
      </c>
      <c r="CC170" s="139">
        <v>1</v>
      </c>
      <c r="CD170" s="139">
        <v>1</v>
      </c>
      <c r="CE170" s="140">
        <v>-1</v>
      </c>
      <c r="CF170" s="139">
        <v>1</v>
      </c>
      <c r="CG170" s="139">
        <v>0</v>
      </c>
      <c r="CH170" s="139">
        <v>1</v>
      </c>
      <c r="CI170" s="139">
        <v>1</v>
      </c>
      <c r="CJ170" s="139">
        <v>1</v>
      </c>
      <c r="CK170" s="139">
        <v>0</v>
      </c>
      <c r="CL170" s="139">
        <v>0</v>
      </c>
      <c r="CM170" s="139">
        <v>1</v>
      </c>
      <c r="CN170" s="139">
        <v>1</v>
      </c>
      <c r="CO170" s="139">
        <v>1</v>
      </c>
      <c r="CP170" s="139">
        <v>1</v>
      </c>
      <c r="CQ170" s="139">
        <v>1</v>
      </c>
      <c r="CR170" s="140">
        <v>1</v>
      </c>
      <c r="CS170" s="139">
        <v>1</v>
      </c>
      <c r="CT170" s="139">
        <v>0</v>
      </c>
      <c r="CU170" s="139">
        <v>1</v>
      </c>
      <c r="CV170" s="139">
        <v>1</v>
      </c>
      <c r="CW170" s="139">
        <v>1</v>
      </c>
      <c r="CX170" s="139">
        <v>0</v>
      </c>
      <c r="CY170" s="139">
        <v>0</v>
      </c>
      <c r="CZ170" s="139">
        <v>0</v>
      </c>
      <c r="DA170" s="139">
        <v>0</v>
      </c>
      <c r="DB170" s="139">
        <v>0</v>
      </c>
      <c r="DC170" s="139">
        <v>0</v>
      </c>
      <c r="DD170" s="139">
        <v>0</v>
      </c>
      <c r="DE170" s="139">
        <v>1</v>
      </c>
      <c r="DF170" s="139">
        <v>1</v>
      </c>
      <c r="DG170" s="139">
        <v>-1</v>
      </c>
      <c r="DH170" s="139">
        <v>0</v>
      </c>
      <c r="DI170" s="139">
        <v>0</v>
      </c>
      <c r="DJ170" s="139">
        <v>1</v>
      </c>
      <c r="DK170" s="139">
        <v>0</v>
      </c>
      <c r="DL170" s="139">
        <v>1</v>
      </c>
      <c r="DM170" s="139">
        <v>0</v>
      </c>
      <c r="DN170" s="139">
        <v>0</v>
      </c>
      <c r="DO170" s="139">
        <v>0</v>
      </c>
      <c r="DP170" s="139">
        <v>1</v>
      </c>
      <c r="DQ170" s="139">
        <v>-1</v>
      </c>
      <c r="DR170" s="139">
        <v>1</v>
      </c>
      <c r="DS170" s="139">
        <v>0</v>
      </c>
      <c r="DT170" s="139">
        <v>1</v>
      </c>
      <c r="DU170" s="139">
        <v>0</v>
      </c>
      <c r="DV170" s="139">
        <v>0</v>
      </c>
      <c r="DW170" s="140">
        <v>0</v>
      </c>
      <c r="DX170" s="139">
        <v>0</v>
      </c>
      <c r="DY170" s="139">
        <v>0</v>
      </c>
      <c r="DZ170" s="139">
        <v>0</v>
      </c>
      <c r="EA170" s="139">
        <v>0</v>
      </c>
      <c r="EB170" s="139">
        <v>0</v>
      </c>
      <c r="EC170" s="139">
        <v>0</v>
      </c>
      <c r="ED170" s="139">
        <v>0</v>
      </c>
      <c r="EE170" s="139">
        <v>0</v>
      </c>
      <c r="EF170" s="139">
        <v>0</v>
      </c>
      <c r="EG170" s="139">
        <v>0</v>
      </c>
      <c r="EH170" s="139">
        <v>0</v>
      </c>
      <c r="EI170" s="139">
        <v>0</v>
      </c>
      <c r="EJ170" s="139">
        <v>0</v>
      </c>
      <c r="EK170" s="139">
        <v>0</v>
      </c>
      <c r="EL170" s="139">
        <v>0</v>
      </c>
      <c r="EM170" s="140">
        <v>0</v>
      </c>
      <c r="EN170" s="139">
        <v>13</v>
      </c>
      <c r="EO170" s="139">
        <v>11</v>
      </c>
      <c r="EP170" s="139">
        <v>6</v>
      </c>
      <c r="EQ170" s="139">
        <v>9</v>
      </c>
      <c r="ER170" s="139">
        <v>0</v>
      </c>
      <c r="ES170" s="140">
        <v>39</v>
      </c>
      <c r="ET170" s="139">
        <v>59.090908050537109</v>
      </c>
      <c r="EU170" s="139">
        <v>42.307693481445312</v>
      </c>
      <c r="EV170" s="139">
        <v>75</v>
      </c>
      <c r="EW170" s="139">
        <v>64.285713195800781</v>
      </c>
      <c r="EX170" s="139">
        <v>0</v>
      </c>
      <c r="EY170" s="140">
        <v>50</v>
      </c>
    </row>
    <row r="171" spans="1:155" x14ac:dyDescent="0.2">
      <c r="A171" s="137" t="s">
        <v>58</v>
      </c>
      <c r="B171" s="138" t="s">
        <v>230</v>
      </c>
      <c r="C171" s="139">
        <v>1</v>
      </c>
      <c r="D171" s="139">
        <v>1</v>
      </c>
      <c r="E171" s="139">
        <v>1</v>
      </c>
      <c r="F171" s="139">
        <v>1</v>
      </c>
      <c r="G171" s="139">
        <v>1</v>
      </c>
      <c r="H171" s="139">
        <v>1</v>
      </c>
      <c r="I171" s="139">
        <v>1</v>
      </c>
      <c r="J171" s="139">
        <v>1</v>
      </c>
      <c r="K171" s="139">
        <v>1</v>
      </c>
      <c r="L171" s="139">
        <v>1</v>
      </c>
      <c r="M171" s="139">
        <v>1</v>
      </c>
      <c r="N171" s="139">
        <v>1</v>
      </c>
      <c r="O171" s="139">
        <v>0</v>
      </c>
      <c r="P171" s="139">
        <v>0</v>
      </c>
      <c r="Q171" s="139">
        <v>1</v>
      </c>
      <c r="R171" s="139">
        <v>0</v>
      </c>
      <c r="S171" s="139">
        <v>0</v>
      </c>
      <c r="T171" s="139">
        <v>1</v>
      </c>
      <c r="U171" s="139">
        <v>1</v>
      </c>
      <c r="V171" s="139">
        <v>-1</v>
      </c>
      <c r="W171" s="139">
        <v>0</v>
      </c>
      <c r="X171" s="139">
        <v>0</v>
      </c>
      <c r="Y171" s="139">
        <v>0</v>
      </c>
      <c r="Z171" s="139">
        <v>0</v>
      </c>
      <c r="AA171" s="139">
        <v>0</v>
      </c>
      <c r="AB171" s="139">
        <v>1</v>
      </c>
      <c r="AC171" s="139">
        <v>0</v>
      </c>
      <c r="AD171" s="139">
        <v>0</v>
      </c>
      <c r="AE171" s="139">
        <v>1</v>
      </c>
      <c r="AF171" s="139">
        <v>-1</v>
      </c>
      <c r="AG171" s="139">
        <v>-1</v>
      </c>
      <c r="AH171" s="139">
        <v>0</v>
      </c>
      <c r="AI171" s="139">
        <v>0</v>
      </c>
      <c r="AJ171" s="139">
        <v>0</v>
      </c>
      <c r="AK171" s="139">
        <v>1</v>
      </c>
      <c r="AL171" s="139">
        <v>1</v>
      </c>
      <c r="AM171" s="139">
        <v>1</v>
      </c>
      <c r="AN171" s="139">
        <v>1</v>
      </c>
      <c r="AO171" s="139">
        <v>0</v>
      </c>
      <c r="AP171" s="139">
        <v>1</v>
      </c>
      <c r="AQ171" s="140">
        <v>1</v>
      </c>
      <c r="AR171" s="139">
        <v>1</v>
      </c>
      <c r="AS171" s="139">
        <v>1</v>
      </c>
      <c r="AT171" s="139">
        <v>1</v>
      </c>
      <c r="AU171" s="139">
        <v>1</v>
      </c>
      <c r="AV171" s="139">
        <v>1</v>
      </c>
      <c r="AW171" s="139">
        <v>1</v>
      </c>
      <c r="AX171" s="139">
        <v>1</v>
      </c>
      <c r="AY171" s="139">
        <v>1</v>
      </c>
      <c r="AZ171" s="139">
        <v>1</v>
      </c>
      <c r="BA171" s="139">
        <v>1</v>
      </c>
      <c r="BB171" s="139">
        <v>1</v>
      </c>
      <c r="BC171" s="139">
        <v>1</v>
      </c>
      <c r="BD171" s="139">
        <v>1</v>
      </c>
      <c r="BE171" s="139">
        <v>1</v>
      </c>
      <c r="BF171" s="139">
        <v>0</v>
      </c>
      <c r="BG171" s="139">
        <v>1</v>
      </c>
      <c r="BH171" s="139">
        <v>0</v>
      </c>
      <c r="BI171" s="139">
        <v>1</v>
      </c>
      <c r="BJ171" s="139">
        <v>1</v>
      </c>
      <c r="BK171" s="139">
        <v>1</v>
      </c>
      <c r="BL171" s="139">
        <v>0</v>
      </c>
      <c r="BM171" s="139">
        <v>0</v>
      </c>
      <c r="BN171" s="139">
        <v>0</v>
      </c>
      <c r="BO171" s="139">
        <v>-1</v>
      </c>
      <c r="BP171" s="139">
        <v>1</v>
      </c>
      <c r="BQ171" s="139">
        <v>1</v>
      </c>
      <c r="BR171" s="139">
        <v>1</v>
      </c>
      <c r="BS171" s="139">
        <v>1</v>
      </c>
      <c r="BT171" s="139">
        <v>1</v>
      </c>
      <c r="BU171" s="139">
        <v>1</v>
      </c>
      <c r="BV171" s="139">
        <v>1</v>
      </c>
      <c r="BW171" s="139">
        <v>1</v>
      </c>
      <c r="BX171" s="139">
        <v>1</v>
      </c>
      <c r="BY171" s="139">
        <v>1</v>
      </c>
      <c r="BZ171" s="139">
        <v>1</v>
      </c>
      <c r="CA171" s="139">
        <v>0</v>
      </c>
      <c r="CB171" s="139">
        <v>1</v>
      </c>
      <c r="CC171" s="139">
        <v>1</v>
      </c>
      <c r="CD171" s="139">
        <v>1</v>
      </c>
      <c r="CE171" s="140">
        <v>0</v>
      </c>
      <c r="CF171" s="139">
        <v>0</v>
      </c>
      <c r="CG171" s="139">
        <v>0</v>
      </c>
      <c r="CH171" s="139">
        <v>0</v>
      </c>
      <c r="CI171" s="139">
        <v>0</v>
      </c>
      <c r="CJ171" s="139">
        <v>0</v>
      </c>
      <c r="CK171" s="139">
        <v>0</v>
      </c>
      <c r="CL171" s="139">
        <v>1</v>
      </c>
      <c r="CM171" s="139">
        <v>1</v>
      </c>
      <c r="CN171" s="139">
        <v>1</v>
      </c>
      <c r="CO171" s="139">
        <v>1</v>
      </c>
      <c r="CP171" s="139">
        <v>1</v>
      </c>
      <c r="CQ171" s="139">
        <v>1</v>
      </c>
      <c r="CR171" s="140">
        <v>1</v>
      </c>
      <c r="CS171" s="139">
        <v>1</v>
      </c>
      <c r="CT171" s="139">
        <v>1</v>
      </c>
      <c r="CU171" s="139">
        <v>1</v>
      </c>
      <c r="CV171" s="139">
        <v>0</v>
      </c>
      <c r="CW171" s="139">
        <v>1</v>
      </c>
      <c r="CX171" s="139">
        <v>0</v>
      </c>
      <c r="CY171" s="139">
        <v>0</v>
      </c>
      <c r="CZ171" s="139">
        <v>1</v>
      </c>
      <c r="DA171" s="139">
        <v>0</v>
      </c>
      <c r="DB171" s="139">
        <v>0</v>
      </c>
      <c r="DC171" s="139">
        <v>1</v>
      </c>
      <c r="DD171" s="139">
        <v>0</v>
      </c>
      <c r="DE171" s="139">
        <v>1</v>
      </c>
      <c r="DF171" s="139">
        <v>0</v>
      </c>
      <c r="DG171" s="139">
        <v>-1</v>
      </c>
      <c r="DH171" s="139">
        <v>1</v>
      </c>
      <c r="DI171" s="139">
        <v>1</v>
      </c>
      <c r="DJ171" s="139">
        <v>1</v>
      </c>
      <c r="DK171" s="139">
        <v>-1</v>
      </c>
      <c r="DL171" s="139">
        <v>1</v>
      </c>
      <c r="DM171" s="139">
        <v>0</v>
      </c>
      <c r="DN171" s="139">
        <v>0</v>
      </c>
      <c r="DO171" s="139">
        <v>1</v>
      </c>
      <c r="DP171" s="139">
        <v>1</v>
      </c>
      <c r="DQ171" s="139">
        <v>0</v>
      </c>
      <c r="DR171" s="139">
        <v>1</v>
      </c>
      <c r="DS171" s="139">
        <v>0</v>
      </c>
      <c r="DT171" s="139">
        <v>1</v>
      </c>
      <c r="DU171" s="139">
        <v>1</v>
      </c>
      <c r="DV171" s="139">
        <v>0</v>
      </c>
      <c r="DW171" s="140">
        <v>0</v>
      </c>
      <c r="DX171" s="139">
        <v>1</v>
      </c>
      <c r="DY171" s="139">
        <v>1</v>
      </c>
      <c r="DZ171" s="139">
        <v>1</v>
      </c>
      <c r="EA171" s="139">
        <v>1</v>
      </c>
      <c r="EB171" s="139">
        <v>0</v>
      </c>
      <c r="EC171" s="139">
        <v>1</v>
      </c>
      <c r="ED171" s="139">
        <v>1</v>
      </c>
      <c r="EE171" s="139">
        <v>0</v>
      </c>
      <c r="EF171" s="139">
        <v>0</v>
      </c>
      <c r="EG171" s="139">
        <v>0</v>
      </c>
      <c r="EH171" s="139">
        <v>0</v>
      </c>
      <c r="EI171" s="139">
        <v>0</v>
      </c>
      <c r="EJ171" s="139">
        <v>1</v>
      </c>
      <c r="EK171" s="139">
        <v>0</v>
      </c>
      <c r="EL171" s="139">
        <v>0</v>
      </c>
      <c r="EM171" s="140">
        <v>0</v>
      </c>
      <c r="EN171" s="139">
        <v>13</v>
      </c>
      <c r="EO171" s="139">
        <v>21</v>
      </c>
      <c r="EP171" s="139">
        <v>6</v>
      </c>
      <c r="EQ171" s="139">
        <v>10</v>
      </c>
      <c r="ER171" s="139">
        <v>3</v>
      </c>
      <c r="ES171" s="140">
        <v>53</v>
      </c>
      <c r="ET171" s="139">
        <v>59.090908050537109</v>
      </c>
      <c r="EU171" s="139">
        <v>80.769233703613281</v>
      </c>
      <c r="EV171" s="139">
        <v>75</v>
      </c>
      <c r="EW171" s="139">
        <v>71.428573608398438</v>
      </c>
      <c r="EX171" s="139">
        <v>37.5</v>
      </c>
      <c r="EY171" s="140">
        <v>67.948715209960938</v>
      </c>
    </row>
    <row r="172" spans="1:155" x14ac:dyDescent="0.2">
      <c r="A172" s="137" t="s">
        <v>63</v>
      </c>
      <c r="B172" s="138" t="s">
        <v>231</v>
      </c>
      <c r="C172" s="139">
        <v>1</v>
      </c>
      <c r="D172" s="139">
        <v>1</v>
      </c>
      <c r="E172" s="139">
        <v>1</v>
      </c>
      <c r="F172" s="139">
        <v>1</v>
      </c>
      <c r="G172" s="139">
        <v>1</v>
      </c>
      <c r="H172" s="139">
        <v>1</v>
      </c>
      <c r="I172" s="139">
        <v>1</v>
      </c>
      <c r="J172" s="139">
        <v>1</v>
      </c>
      <c r="K172" s="139">
        <v>1</v>
      </c>
      <c r="L172" s="139">
        <v>1</v>
      </c>
      <c r="M172" s="139">
        <v>1</v>
      </c>
      <c r="N172" s="139">
        <v>1</v>
      </c>
      <c r="O172" s="139">
        <v>1</v>
      </c>
      <c r="P172" s="139">
        <v>0</v>
      </c>
      <c r="Q172" s="139">
        <v>1</v>
      </c>
      <c r="R172" s="139">
        <v>-1</v>
      </c>
      <c r="S172" s="139">
        <v>1</v>
      </c>
      <c r="T172" s="139">
        <v>1</v>
      </c>
      <c r="U172" s="139">
        <v>1</v>
      </c>
      <c r="V172" s="139">
        <v>-1</v>
      </c>
      <c r="W172" s="139">
        <v>0</v>
      </c>
      <c r="X172" s="139">
        <v>1</v>
      </c>
      <c r="Y172" s="139">
        <v>1</v>
      </c>
      <c r="Z172" s="139">
        <v>1</v>
      </c>
      <c r="AA172" s="139">
        <v>1</v>
      </c>
      <c r="AB172" s="139">
        <v>1</v>
      </c>
      <c r="AC172" s="139">
        <v>1</v>
      </c>
      <c r="AD172" s="139">
        <v>1</v>
      </c>
      <c r="AE172" s="139">
        <v>0</v>
      </c>
      <c r="AF172" s="139">
        <v>-1</v>
      </c>
      <c r="AG172" s="139">
        <v>0</v>
      </c>
      <c r="AH172" s="139">
        <v>1</v>
      </c>
      <c r="AI172" s="139">
        <v>1</v>
      </c>
      <c r="AJ172" s="139">
        <v>1</v>
      </c>
      <c r="AK172" s="139">
        <v>1</v>
      </c>
      <c r="AL172" s="139">
        <v>1</v>
      </c>
      <c r="AM172" s="139">
        <v>1</v>
      </c>
      <c r="AN172" s="139">
        <v>0</v>
      </c>
      <c r="AO172" s="139">
        <v>0</v>
      </c>
      <c r="AP172" s="139">
        <v>1</v>
      </c>
      <c r="AQ172" s="140">
        <v>1</v>
      </c>
      <c r="AR172" s="139">
        <v>1</v>
      </c>
      <c r="AS172" s="139">
        <v>1</v>
      </c>
      <c r="AT172" s="139">
        <v>0</v>
      </c>
      <c r="AU172" s="139">
        <v>1</v>
      </c>
      <c r="AV172" s="139">
        <v>1</v>
      </c>
      <c r="AW172" s="139">
        <v>1</v>
      </c>
      <c r="AX172" s="139">
        <v>0</v>
      </c>
      <c r="AY172" s="139">
        <v>0</v>
      </c>
      <c r="AZ172" s="139">
        <v>1</v>
      </c>
      <c r="BA172" s="139">
        <v>0</v>
      </c>
      <c r="BB172" s="139">
        <v>0</v>
      </c>
      <c r="BC172" s="139">
        <v>1</v>
      </c>
      <c r="BD172" s="139">
        <v>1</v>
      </c>
      <c r="BE172" s="139">
        <v>1</v>
      </c>
      <c r="BF172" s="139">
        <v>0</v>
      </c>
      <c r="BG172" s="139">
        <v>1</v>
      </c>
      <c r="BH172" s="139">
        <v>0</v>
      </c>
      <c r="BI172" s="139">
        <v>1</v>
      </c>
      <c r="BJ172" s="139">
        <v>0</v>
      </c>
      <c r="BK172" s="139">
        <v>0</v>
      </c>
      <c r="BL172" s="139">
        <v>0</v>
      </c>
      <c r="BM172" s="139">
        <v>1</v>
      </c>
      <c r="BN172" s="139">
        <v>1</v>
      </c>
      <c r="BO172" s="139">
        <v>-1</v>
      </c>
      <c r="BP172" s="139">
        <v>1</v>
      </c>
      <c r="BQ172" s="139">
        <v>0</v>
      </c>
      <c r="BR172" s="139">
        <v>1</v>
      </c>
      <c r="BS172" s="139">
        <v>1</v>
      </c>
      <c r="BT172" s="139">
        <v>1</v>
      </c>
      <c r="BU172" s="139">
        <v>1</v>
      </c>
      <c r="BV172" s="139">
        <v>1</v>
      </c>
      <c r="BW172" s="139">
        <v>1</v>
      </c>
      <c r="BX172" s="139">
        <v>1</v>
      </c>
      <c r="BY172" s="139">
        <v>1</v>
      </c>
      <c r="BZ172" s="139">
        <v>1</v>
      </c>
      <c r="CA172" s="139">
        <v>0</v>
      </c>
      <c r="CB172" s="139">
        <v>1</v>
      </c>
      <c r="CC172" s="139">
        <v>1</v>
      </c>
      <c r="CD172" s="139">
        <v>1</v>
      </c>
      <c r="CE172" s="140">
        <v>0</v>
      </c>
      <c r="CF172" s="139">
        <v>1</v>
      </c>
      <c r="CG172" s="139">
        <v>1</v>
      </c>
      <c r="CH172" s="139">
        <v>1</v>
      </c>
      <c r="CI172" s="139">
        <v>1</v>
      </c>
      <c r="CJ172" s="139">
        <v>1</v>
      </c>
      <c r="CK172" s="139">
        <v>0</v>
      </c>
      <c r="CL172" s="139">
        <v>0</v>
      </c>
      <c r="CM172" s="139">
        <v>1</v>
      </c>
      <c r="CN172" s="139">
        <v>1</v>
      </c>
      <c r="CO172" s="139">
        <v>1</v>
      </c>
      <c r="CP172" s="139">
        <v>1</v>
      </c>
      <c r="CQ172" s="139">
        <v>1</v>
      </c>
      <c r="CR172" s="140">
        <v>0</v>
      </c>
      <c r="CS172" s="139">
        <v>1</v>
      </c>
      <c r="CT172" s="139">
        <v>1</v>
      </c>
      <c r="CU172" s="139">
        <v>1</v>
      </c>
      <c r="CV172" s="139">
        <v>1</v>
      </c>
      <c r="CW172" s="139">
        <v>1</v>
      </c>
      <c r="CX172" s="139">
        <v>0</v>
      </c>
      <c r="CY172" s="139">
        <v>0</v>
      </c>
      <c r="CZ172" s="139">
        <v>1</v>
      </c>
      <c r="DA172" s="139">
        <v>-1</v>
      </c>
      <c r="DB172" s="139">
        <v>0</v>
      </c>
      <c r="DC172" s="139">
        <v>0</v>
      </c>
      <c r="DD172" s="139">
        <v>0</v>
      </c>
      <c r="DE172" s="139">
        <v>1</v>
      </c>
      <c r="DF172" s="139">
        <v>1</v>
      </c>
      <c r="DG172" s="139">
        <v>-1</v>
      </c>
      <c r="DH172" s="139">
        <v>0</v>
      </c>
      <c r="DI172" s="139">
        <v>1</v>
      </c>
      <c r="DJ172" s="139">
        <v>1</v>
      </c>
      <c r="DK172" s="139">
        <v>0</v>
      </c>
      <c r="DL172" s="139">
        <v>1</v>
      </c>
      <c r="DM172" s="139">
        <v>0</v>
      </c>
      <c r="DN172" s="139">
        <v>0</v>
      </c>
      <c r="DO172" s="139">
        <v>1</v>
      </c>
      <c r="DP172" s="139">
        <v>1</v>
      </c>
      <c r="DQ172" s="139">
        <v>0</v>
      </c>
      <c r="DR172" s="139">
        <v>1</v>
      </c>
      <c r="DS172" s="139">
        <v>0</v>
      </c>
      <c r="DT172" s="139">
        <v>1</v>
      </c>
      <c r="DU172" s="139">
        <v>1</v>
      </c>
      <c r="DV172" s="139">
        <v>0</v>
      </c>
      <c r="DW172" s="140">
        <v>-1</v>
      </c>
      <c r="DX172" s="139">
        <v>1</v>
      </c>
      <c r="DY172" s="139">
        <v>1</v>
      </c>
      <c r="DZ172" s="139">
        <v>0</v>
      </c>
      <c r="EA172" s="139">
        <v>1</v>
      </c>
      <c r="EB172" s="139">
        <v>1</v>
      </c>
      <c r="EC172" s="139">
        <v>1</v>
      </c>
      <c r="ED172" s="139">
        <v>1</v>
      </c>
      <c r="EE172" s="139">
        <v>0</v>
      </c>
      <c r="EF172" s="139">
        <v>0</v>
      </c>
      <c r="EG172" s="139">
        <v>0</v>
      </c>
      <c r="EH172" s="139">
        <v>0</v>
      </c>
      <c r="EI172" s="139">
        <v>0</v>
      </c>
      <c r="EJ172" s="139">
        <v>1</v>
      </c>
      <c r="EK172" s="139">
        <v>1</v>
      </c>
      <c r="EL172" s="139">
        <v>1</v>
      </c>
      <c r="EM172" s="140">
        <v>0</v>
      </c>
      <c r="EN172" s="139">
        <v>19</v>
      </c>
      <c r="EO172" s="139">
        <v>16</v>
      </c>
      <c r="EP172" s="139">
        <v>5</v>
      </c>
      <c r="EQ172" s="139">
        <v>9</v>
      </c>
      <c r="ER172" s="139">
        <v>3</v>
      </c>
      <c r="ES172" s="140">
        <v>52</v>
      </c>
      <c r="ET172" s="139">
        <v>86.363639831542969</v>
      </c>
      <c r="EU172" s="139">
        <v>61.538459777832031</v>
      </c>
      <c r="EV172" s="139">
        <v>62.5</v>
      </c>
      <c r="EW172" s="139">
        <v>64.285713195800781</v>
      </c>
      <c r="EX172" s="139">
        <v>37.5</v>
      </c>
      <c r="EY172" s="140">
        <v>66.666664123535156</v>
      </c>
    </row>
    <row r="173" spans="1:155" x14ac:dyDescent="0.2">
      <c r="A173" s="137" t="s">
        <v>63</v>
      </c>
      <c r="B173" s="138" t="s">
        <v>232</v>
      </c>
      <c r="C173" s="139">
        <v>1</v>
      </c>
      <c r="D173" s="139">
        <v>1</v>
      </c>
      <c r="E173" s="139">
        <v>0</v>
      </c>
      <c r="F173" s="139">
        <v>1</v>
      </c>
      <c r="G173" s="139">
        <v>1</v>
      </c>
      <c r="H173" s="139">
        <v>1</v>
      </c>
      <c r="I173" s="139">
        <v>1</v>
      </c>
      <c r="J173" s="139">
        <v>0</v>
      </c>
      <c r="K173" s="139">
        <v>1</v>
      </c>
      <c r="L173" s="139">
        <v>0</v>
      </c>
      <c r="M173" s="139">
        <v>1</v>
      </c>
      <c r="N173" s="139">
        <v>1</v>
      </c>
      <c r="O173" s="139">
        <v>1</v>
      </c>
      <c r="P173" s="139">
        <v>0</v>
      </c>
      <c r="Q173" s="139">
        <v>1</v>
      </c>
      <c r="R173" s="139">
        <v>0</v>
      </c>
      <c r="S173" s="139">
        <v>1</v>
      </c>
      <c r="T173" s="139">
        <v>1</v>
      </c>
      <c r="U173" s="139">
        <v>1</v>
      </c>
      <c r="V173" s="139">
        <v>-1</v>
      </c>
      <c r="W173" s="139">
        <v>0</v>
      </c>
      <c r="X173" s="139">
        <v>0</v>
      </c>
      <c r="Y173" s="139">
        <v>1</v>
      </c>
      <c r="Z173" s="139">
        <v>1</v>
      </c>
      <c r="AA173" s="139">
        <v>1</v>
      </c>
      <c r="AB173" s="139">
        <v>1</v>
      </c>
      <c r="AC173" s="139">
        <v>1</v>
      </c>
      <c r="AD173" s="139">
        <v>1</v>
      </c>
      <c r="AE173" s="139">
        <v>1</v>
      </c>
      <c r="AF173" s="139">
        <v>0</v>
      </c>
      <c r="AG173" s="139">
        <v>0</v>
      </c>
      <c r="AH173" s="139">
        <v>1</v>
      </c>
      <c r="AI173" s="139">
        <v>0</v>
      </c>
      <c r="AJ173" s="139">
        <v>1</v>
      </c>
      <c r="AK173" s="139">
        <v>0</v>
      </c>
      <c r="AL173" s="139">
        <v>0</v>
      </c>
      <c r="AM173" s="139">
        <v>0</v>
      </c>
      <c r="AN173" s="139">
        <v>0</v>
      </c>
      <c r="AO173" s="139">
        <v>0</v>
      </c>
      <c r="AP173" s="139">
        <v>1</v>
      </c>
      <c r="AQ173" s="140">
        <v>0</v>
      </c>
      <c r="AR173" s="139">
        <v>1</v>
      </c>
      <c r="AS173" s="139">
        <v>1</v>
      </c>
      <c r="AT173" s="139">
        <v>1</v>
      </c>
      <c r="AU173" s="139">
        <v>1</v>
      </c>
      <c r="AV173" s="139">
        <v>1</v>
      </c>
      <c r="AW173" s="139">
        <v>1</v>
      </c>
      <c r="AX173" s="139">
        <v>0</v>
      </c>
      <c r="AY173" s="139">
        <v>1</v>
      </c>
      <c r="AZ173" s="139">
        <v>0</v>
      </c>
      <c r="BA173" s="139">
        <v>0</v>
      </c>
      <c r="BB173" s="139">
        <v>0</v>
      </c>
      <c r="BC173" s="139">
        <v>1</v>
      </c>
      <c r="BD173" s="139">
        <v>1</v>
      </c>
      <c r="BE173" s="139">
        <v>1</v>
      </c>
      <c r="BF173" s="139">
        <v>0</v>
      </c>
      <c r="BG173" s="139">
        <v>1</v>
      </c>
      <c r="BH173" s="139">
        <v>1</v>
      </c>
      <c r="BI173" s="139">
        <v>1</v>
      </c>
      <c r="BJ173" s="139">
        <v>1</v>
      </c>
      <c r="BK173" s="139">
        <v>1</v>
      </c>
      <c r="BL173" s="139">
        <v>1</v>
      </c>
      <c r="BM173" s="139">
        <v>1</v>
      </c>
      <c r="BN173" s="139">
        <v>1</v>
      </c>
      <c r="BO173" s="139">
        <v>0</v>
      </c>
      <c r="BP173" s="139">
        <v>1</v>
      </c>
      <c r="BQ173" s="139">
        <v>0</v>
      </c>
      <c r="BR173" s="139">
        <v>1</v>
      </c>
      <c r="BS173" s="139">
        <v>1</v>
      </c>
      <c r="BT173" s="139">
        <v>1</v>
      </c>
      <c r="BU173" s="139">
        <v>0</v>
      </c>
      <c r="BV173" s="139">
        <v>0</v>
      </c>
      <c r="BW173" s="139">
        <v>0</v>
      </c>
      <c r="BX173" s="139">
        <v>1</v>
      </c>
      <c r="BY173" s="139">
        <v>1</v>
      </c>
      <c r="BZ173" s="139">
        <v>1</v>
      </c>
      <c r="CA173" s="139">
        <v>0</v>
      </c>
      <c r="CB173" s="139">
        <v>1</v>
      </c>
      <c r="CC173" s="139">
        <v>1</v>
      </c>
      <c r="CD173" s="139">
        <v>0</v>
      </c>
      <c r="CE173" s="140">
        <v>-1</v>
      </c>
      <c r="CF173" s="139">
        <v>1</v>
      </c>
      <c r="CG173" s="139">
        <v>0</v>
      </c>
      <c r="CH173" s="139">
        <v>1</v>
      </c>
      <c r="CI173" s="139">
        <v>1</v>
      </c>
      <c r="CJ173" s="139">
        <v>1</v>
      </c>
      <c r="CK173" s="139">
        <v>0</v>
      </c>
      <c r="CL173" s="139">
        <v>1</v>
      </c>
      <c r="CM173" s="139">
        <v>0</v>
      </c>
      <c r="CN173" s="139">
        <v>1</v>
      </c>
      <c r="CO173" s="139">
        <v>0</v>
      </c>
      <c r="CP173" s="139">
        <v>1</v>
      </c>
      <c r="CQ173" s="139">
        <v>1</v>
      </c>
      <c r="CR173" s="140">
        <v>0</v>
      </c>
      <c r="CS173" s="139">
        <v>0</v>
      </c>
      <c r="CT173" s="139">
        <v>1</v>
      </c>
      <c r="CU173" s="139">
        <v>1</v>
      </c>
      <c r="CV173" s="139">
        <v>0</v>
      </c>
      <c r="CW173" s="139">
        <v>1</v>
      </c>
      <c r="CX173" s="139">
        <v>0</v>
      </c>
      <c r="CY173" s="139">
        <v>1</v>
      </c>
      <c r="CZ173" s="139">
        <v>1</v>
      </c>
      <c r="DA173" s="139">
        <v>0</v>
      </c>
      <c r="DB173" s="139">
        <v>0</v>
      </c>
      <c r="DC173" s="139">
        <v>0</v>
      </c>
      <c r="DD173" s="139">
        <v>0</v>
      </c>
      <c r="DE173" s="139">
        <v>1</v>
      </c>
      <c r="DF173" s="139">
        <v>1</v>
      </c>
      <c r="DG173" s="139">
        <v>0</v>
      </c>
      <c r="DH173" s="139">
        <v>1</v>
      </c>
      <c r="DI173" s="139">
        <v>0</v>
      </c>
      <c r="DJ173" s="139">
        <v>1</v>
      </c>
      <c r="DK173" s="139">
        <v>0</v>
      </c>
      <c r="DL173" s="139">
        <v>1</v>
      </c>
      <c r="DM173" s="139">
        <v>1</v>
      </c>
      <c r="DN173" s="139">
        <v>0</v>
      </c>
      <c r="DO173" s="139">
        <v>1</v>
      </c>
      <c r="DP173" s="139">
        <v>1</v>
      </c>
      <c r="DQ173" s="139">
        <v>0</v>
      </c>
      <c r="DR173" s="139">
        <v>1</v>
      </c>
      <c r="DS173" s="139">
        <v>0</v>
      </c>
      <c r="DT173" s="139">
        <v>1</v>
      </c>
      <c r="DU173" s="139">
        <v>1</v>
      </c>
      <c r="DV173" s="139">
        <v>0</v>
      </c>
      <c r="DW173" s="140">
        <v>0</v>
      </c>
      <c r="DX173" s="139">
        <v>0</v>
      </c>
      <c r="DY173" s="139">
        <v>0</v>
      </c>
      <c r="DZ173" s="139">
        <v>0</v>
      </c>
      <c r="EA173" s="139">
        <v>0</v>
      </c>
      <c r="EB173" s="139">
        <v>0</v>
      </c>
      <c r="EC173" s="139">
        <v>0</v>
      </c>
      <c r="ED173" s="139">
        <v>0</v>
      </c>
      <c r="EE173" s="139">
        <v>0</v>
      </c>
      <c r="EF173" s="139">
        <v>0</v>
      </c>
      <c r="EG173" s="139">
        <v>0</v>
      </c>
      <c r="EH173" s="139">
        <v>0</v>
      </c>
      <c r="EI173" s="139">
        <v>0</v>
      </c>
      <c r="EJ173" s="139">
        <v>0</v>
      </c>
      <c r="EK173" s="139">
        <v>0</v>
      </c>
      <c r="EL173" s="139">
        <v>0</v>
      </c>
      <c r="EM173" s="140">
        <v>0</v>
      </c>
      <c r="EN173" s="139">
        <v>12</v>
      </c>
      <c r="EO173" s="139">
        <v>19</v>
      </c>
      <c r="EP173" s="139">
        <v>4</v>
      </c>
      <c r="EQ173" s="139">
        <v>9</v>
      </c>
      <c r="ER173" s="139">
        <v>0</v>
      </c>
      <c r="ES173" s="140">
        <v>44</v>
      </c>
      <c r="ET173" s="139">
        <v>54.545455932617188</v>
      </c>
      <c r="EU173" s="139">
        <v>73.076919555664062</v>
      </c>
      <c r="EV173" s="139">
        <v>50</v>
      </c>
      <c r="EW173" s="139">
        <v>64.285713195800781</v>
      </c>
      <c r="EX173" s="139">
        <v>0</v>
      </c>
      <c r="EY173" s="140">
        <v>56.410255432128906</v>
      </c>
    </row>
    <row r="174" spans="1:155" x14ac:dyDescent="0.2">
      <c r="A174" s="137" t="s">
        <v>58</v>
      </c>
      <c r="B174" s="138" t="s">
        <v>233</v>
      </c>
      <c r="C174" s="139">
        <v>1</v>
      </c>
      <c r="D174" s="139">
        <v>1</v>
      </c>
      <c r="E174" s="139">
        <v>0</v>
      </c>
      <c r="F174" s="139">
        <v>1</v>
      </c>
      <c r="G174" s="139">
        <v>1</v>
      </c>
      <c r="H174" s="139">
        <v>0</v>
      </c>
      <c r="I174" s="139">
        <v>1</v>
      </c>
      <c r="J174" s="139">
        <v>0</v>
      </c>
      <c r="K174" s="139">
        <v>1</v>
      </c>
      <c r="L174" s="139">
        <v>0</v>
      </c>
      <c r="M174" s="139">
        <v>1</v>
      </c>
      <c r="N174" s="139">
        <v>0</v>
      </c>
      <c r="O174" s="139">
        <v>0</v>
      </c>
      <c r="P174" s="139">
        <v>0</v>
      </c>
      <c r="Q174" s="139">
        <v>1</v>
      </c>
      <c r="R174" s="139">
        <v>0</v>
      </c>
      <c r="S174" s="139">
        <v>1</v>
      </c>
      <c r="T174" s="139">
        <v>1</v>
      </c>
      <c r="U174" s="139">
        <v>1</v>
      </c>
      <c r="V174" s="139">
        <v>0</v>
      </c>
      <c r="W174" s="139">
        <v>0</v>
      </c>
      <c r="X174" s="139">
        <v>0</v>
      </c>
      <c r="Y174" s="139">
        <v>0</v>
      </c>
      <c r="Z174" s="139">
        <v>1</v>
      </c>
      <c r="AA174" s="139">
        <v>0</v>
      </c>
      <c r="AB174" s="139">
        <v>0</v>
      </c>
      <c r="AC174" s="139">
        <v>0</v>
      </c>
      <c r="AD174" s="139">
        <v>0</v>
      </c>
      <c r="AE174" s="139">
        <v>1</v>
      </c>
      <c r="AF174" s="139">
        <v>0</v>
      </c>
      <c r="AG174" s="139">
        <v>0</v>
      </c>
      <c r="AH174" s="139">
        <v>0</v>
      </c>
      <c r="AI174" s="139">
        <v>0</v>
      </c>
      <c r="AJ174" s="139">
        <v>0</v>
      </c>
      <c r="AK174" s="139">
        <v>0</v>
      </c>
      <c r="AL174" s="139">
        <v>1</v>
      </c>
      <c r="AM174" s="139">
        <v>1</v>
      </c>
      <c r="AN174" s="139">
        <v>1</v>
      </c>
      <c r="AO174" s="139">
        <v>0</v>
      </c>
      <c r="AP174" s="139">
        <v>1</v>
      </c>
      <c r="AQ174" s="140">
        <v>0</v>
      </c>
      <c r="AR174" s="139">
        <v>0</v>
      </c>
      <c r="AS174" s="139">
        <v>0</v>
      </c>
      <c r="AT174" s="139">
        <v>0</v>
      </c>
      <c r="AU174" s="139">
        <v>1</v>
      </c>
      <c r="AV174" s="139">
        <v>1</v>
      </c>
      <c r="AW174" s="139">
        <v>1</v>
      </c>
      <c r="AX174" s="139">
        <v>1</v>
      </c>
      <c r="AY174" s="139">
        <v>1</v>
      </c>
      <c r="AZ174" s="139">
        <v>0</v>
      </c>
      <c r="BA174" s="139">
        <v>0</v>
      </c>
      <c r="BB174" s="139">
        <v>0</v>
      </c>
      <c r="BC174" s="139">
        <v>1</v>
      </c>
      <c r="BD174" s="139">
        <v>1</v>
      </c>
      <c r="BE174" s="139">
        <v>1</v>
      </c>
      <c r="BF174" s="139">
        <v>0</v>
      </c>
      <c r="BG174" s="139">
        <v>0</v>
      </c>
      <c r="BH174" s="139">
        <v>0</v>
      </c>
      <c r="BI174" s="139">
        <v>0</v>
      </c>
      <c r="BJ174" s="139">
        <v>1</v>
      </c>
      <c r="BK174" s="139">
        <v>0</v>
      </c>
      <c r="BL174" s="139">
        <v>0</v>
      </c>
      <c r="BM174" s="139">
        <v>1</v>
      </c>
      <c r="BN174" s="139">
        <v>1</v>
      </c>
      <c r="BO174" s="139">
        <v>0</v>
      </c>
      <c r="BP174" s="139">
        <v>1</v>
      </c>
      <c r="BQ174" s="139">
        <v>1</v>
      </c>
      <c r="BR174" s="139">
        <v>1</v>
      </c>
      <c r="BS174" s="139">
        <v>1</v>
      </c>
      <c r="BT174" s="139">
        <v>0</v>
      </c>
      <c r="BU174" s="139">
        <v>0</v>
      </c>
      <c r="BV174" s="139">
        <v>0</v>
      </c>
      <c r="BW174" s="139">
        <v>1</v>
      </c>
      <c r="BX174" s="139">
        <v>1</v>
      </c>
      <c r="BY174" s="139">
        <v>0</v>
      </c>
      <c r="BZ174" s="139">
        <v>1</v>
      </c>
      <c r="CA174" s="139">
        <v>0</v>
      </c>
      <c r="CB174" s="139">
        <v>1</v>
      </c>
      <c r="CC174" s="139">
        <v>1</v>
      </c>
      <c r="CD174" s="139">
        <v>1</v>
      </c>
      <c r="CE174" s="140">
        <v>-1</v>
      </c>
      <c r="CF174" s="139">
        <v>1</v>
      </c>
      <c r="CG174" s="139">
        <v>0</v>
      </c>
      <c r="CH174" s="139">
        <v>1</v>
      </c>
      <c r="CI174" s="139">
        <v>1</v>
      </c>
      <c r="CJ174" s="139">
        <v>0</v>
      </c>
      <c r="CK174" s="139">
        <v>0</v>
      </c>
      <c r="CL174" s="139">
        <v>0</v>
      </c>
      <c r="CM174" s="139">
        <v>0</v>
      </c>
      <c r="CN174" s="139">
        <v>1</v>
      </c>
      <c r="CO174" s="139">
        <v>1</v>
      </c>
      <c r="CP174" s="139">
        <v>1</v>
      </c>
      <c r="CQ174" s="139">
        <v>0</v>
      </c>
      <c r="CR174" s="140">
        <v>1</v>
      </c>
      <c r="CS174" s="139">
        <v>1</v>
      </c>
      <c r="CT174" s="139">
        <v>1</v>
      </c>
      <c r="CU174" s="139">
        <v>1</v>
      </c>
      <c r="CV174" s="139">
        <v>1</v>
      </c>
      <c r="CW174" s="139">
        <v>1</v>
      </c>
      <c r="CX174" s="139">
        <v>0</v>
      </c>
      <c r="CY174" s="139">
        <v>1</v>
      </c>
      <c r="CZ174" s="139">
        <v>1</v>
      </c>
      <c r="DA174" s="139">
        <v>-1</v>
      </c>
      <c r="DB174" s="139">
        <v>0</v>
      </c>
      <c r="DC174" s="139">
        <v>0</v>
      </c>
      <c r="DD174" s="139">
        <v>0</v>
      </c>
      <c r="DE174" s="139">
        <v>0</v>
      </c>
      <c r="DF174" s="139">
        <v>0</v>
      </c>
      <c r="DG174" s="139">
        <v>0</v>
      </c>
      <c r="DH174" s="139">
        <v>0</v>
      </c>
      <c r="DI174" s="139">
        <v>0</v>
      </c>
      <c r="DJ174" s="139">
        <v>1</v>
      </c>
      <c r="DK174" s="139">
        <v>-1</v>
      </c>
      <c r="DL174" s="139">
        <v>1</v>
      </c>
      <c r="DM174" s="139">
        <v>1</v>
      </c>
      <c r="DN174" s="139">
        <v>0</v>
      </c>
      <c r="DO174" s="139">
        <v>1</v>
      </c>
      <c r="DP174" s="139">
        <v>1</v>
      </c>
      <c r="DQ174" s="139">
        <v>-1</v>
      </c>
      <c r="DR174" s="139">
        <v>1</v>
      </c>
      <c r="DS174" s="139">
        <v>-1</v>
      </c>
      <c r="DT174" s="139">
        <v>1</v>
      </c>
      <c r="DU174" s="139">
        <v>1</v>
      </c>
      <c r="DV174" s="139">
        <v>0</v>
      </c>
      <c r="DW174" s="140">
        <v>0</v>
      </c>
      <c r="DX174" s="139">
        <v>0</v>
      </c>
      <c r="DY174" s="139">
        <v>0</v>
      </c>
      <c r="DZ174" s="139">
        <v>0</v>
      </c>
      <c r="EA174" s="139">
        <v>0</v>
      </c>
      <c r="EB174" s="139">
        <v>0</v>
      </c>
      <c r="EC174" s="139">
        <v>0</v>
      </c>
      <c r="ED174" s="139">
        <v>0</v>
      </c>
      <c r="EE174" s="139">
        <v>0</v>
      </c>
      <c r="EF174" s="139">
        <v>0</v>
      </c>
      <c r="EG174" s="139">
        <v>0</v>
      </c>
      <c r="EH174" s="139">
        <v>0</v>
      </c>
      <c r="EI174" s="139">
        <v>0</v>
      </c>
      <c r="EJ174" s="139">
        <v>0</v>
      </c>
      <c r="EK174" s="139">
        <v>0</v>
      </c>
      <c r="EL174" s="139">
        <v>0</v>
      </c>
      <c r="EM174" s="140">
        <v>0</v>
      </c>
      <c r="EN174" s="139">
        <v>10</v>
      </c>
      <c r="EO174" s="139">
        <v>14</v>
      </c>
      <c r="EP174" s="139">
        <v>4</v>
      </c>
      <c r="EQ174" s="139">
        <v>8</v>
      </c>
      <c r="ER174" s="139">
        <v>0</v>
      </c>
      <c r="ES174" s="140">
        <v>36</v>
      </c>
      <c r="ET174" s="139">
        <v>45.454544067382812</v>
      </c>
      <c r="EU174" s="139">
        <v>53.846153259277344</v>
      </c>
      <c r="EV174" s="139">
        <v>50</v>
      </c>
      <c r="EW174" s="139">
        <v>57.142856597900391</v>
      </c>
      <c r="EX174" s="139">
        <v>0</v>
      </c>
      <c r="EY174" s="140">
        <v>46.153846740722656</v>
      </c>
    </row>
    <row r="175" spans="1:155" x14ac:dyDescent="0.2">
      <c r="A175" s="137" t="s">
        <v>56</v>
      </c>
      <c r="B175" s="138" t="s">
        <v>234</v>
      </c>
      <c r="C175" s="139">
        <v>0</v>
      </c>
      <c r="D175" s="139">
        <v>0</v>
      </c>
      <c r="E175" s="139">
        <v>0</v>
      </c>
      <c r="F175" s="139">
        <v>0</v>
      </c>
      <c r="G175" s="139">
        <v>0</v>
      </c>
      <c r="H175" s="139">
        <v>0</v>
      </c>
      <c r="I175" s="139">
        <v>0</v>
      </c>
      <c r="J175" s="139">
        <v>0</v>
      </c>
      <c r="K175" s="139">
        <v>0</v>
      </c>
      <c r="L175" s="139">
        <v>0</v>
      </c>
      <c r="M175" s="139">
        <v>1</v>
      </c>
      <c r="N175" s="139">
        <v>0</v>
      </c>
      <c r="O175" s="139">
        <v>0</v>
      </c>
      <c r="P175" s="139">
        <v>0</v>
      </c>
      <c r="Q175" s="139">
        <v>1</v>
      </c>
      <c r="R175" s="139">
        <v>0</v>
      </c>
      <c r="S175" s="139">
        <v>0</v>
      </c>
      <c r="T175" s="139">
        <v>1</v>
      </c>
      <c r="U175" s="139">
        <v>0</v>
      </c>
      <c r="V175" s="139">
        <v>-1</v>
      </c>
      <c r="W175" s="139">
        <v>0</v>
      </c>
      <c r="X175" s="139">
        <v>0</v>
      </c>
      <c r="Y175" s="139">
        <v>0</v>
      </c>
      <c r="Z175" s="139">
        <v>0</v>
      </c>
      <c r="AA175" s="139">
        <v>0</v>
      </c>
      <c r="AB175" s="139">
        <v>0</v>
      </c>
      <c r="AC175" s="139">
        <v>0</v>
      </c>
      <c r="AD175" s="139">
        <v>0</v>
      </c>
      <c r="AE175" s="139">
        <v>0</v>
      </c>
      <c r="AF175" s="139">
        <v>0</v>
      </c>
      <c r="AG175" s="139">
        <v>0</v>
      </c>
      <c r="AH175" s="139">
        <v>0</v>
      </c>
      <c r="AI175" s="139">
        <v>0</v>
      </c>
      <c r="AJ175" s="139">
        <v>0</v>
      </c>
      <c r="AK175" s="139">
        <v>0</v>
      </c>
      <c r="AL175" s="139">
        <v>0</v>
      </c>
      <c r="AM175" s="139">
        <v>0</v>
      </c>
      <c r="AN175" s="139">
        <v>0</v>
      </c>
      <c r="AO175" s="139">
        <v>0</v>
      </c>
      <c r="AP175" s="139">
        <v>0</v>
      </c>
      <c r="AQ175" s="140">
        <v>0</v>
      </c>
      <c r="AR175" s="139">
        <v>0</v>
      </c>
      <c r="AS175" s="139">
        <v>0</v>
      </c>
      <c r="AT175" s="139">
        <v>1</v>
      </c>
      <c r="AU175" s="139">
        <v>0</v>
      </c>
      <c r="AV175" s="139">
        <v>0</v>
      </c>
      <c r="AW175" s="139">
        <v>1</v>
      </c>
      <c r="AX175" s="139">
        <v>0</v>
      </c>
      <c r="AY175" s="139">
        <v>1</v>
      </c>
      <c r="AZ175" s="139">
        <v>1</v>
      </c>
      <c r="BA175" s="139">
        <v>0</v>
      </c>
      <c r="BB175" s="139">
        <v>1</v>
      </c>
      <c r="BC175" s="139">
        <v>1</v>
      </c>
      <c r="BD175" s="139">
        <v>1</v>
      </c>
      <c r="BE175" s="139">
        <v>1</v>
      </c>
      <c r="BF175" s="139">
        <v>0</v>
      </c>
      <c r="BG175" s="139">
        <v>1</v>
      </c>
      <c r="BH175" s="139">
        <v>0</v>
      </c>
      <c r="BI175" s="139">
        <v>0</v>
      </c>
      <c r="BJ175" s="139">
        <v>1</v>
      </c>
      <c r="BK175" s="139">
        <v>1</v>
      </c>
      <c r="BL175" s="139">
        <v>0</v>
      </c>
      <c r="BM175" s="139">
        <v>1</v>
      </c>
      <c r="BN175" s="139">
        <v>0</v>
      </c>
      <c r="BO175" s="139">
        <v>0</v>
      </c>
      <c r="BP175" s="139">
        <v>0</v>
      </c>
      <c r="BQ175" s="139">
        <v>0</v>
      </c>
      <c r="BR175" s="139">
        <v>0</v>
      </c>
      <c r="BS175" s="139">
        <v>1</v>
      </c>
      <c r="BT175" s="139">
        <v>1</v>
      </c>
      <c r="BU175" s="139">
        <v>0</v>
      </c>
      <c r="BV175" s="139">
        <v>0</v>
      </c>
      <c r="BW175" s="139">
        <v>0</v>
      </c>
      <c r="BX175" s="139">
        <v>1</v>
      </c>
      <c r="BY175" s="139">
        <v>0</v>
      </c>
      <c r="BZ175" s="139">
        <v>1</v>
      </c>
      <c r="CA175" s="139">
        <v>-1</v>
      </c>
      <c r="CB175" s="139">
        <v>0</v>
      </c>
      <c r="CC175" s="139">
        <v>0</v>
      </c>
      <c r="CD175" s="139">
        <v>0</v>
      </c>
      <c r="CE175" s="140">
        <v>0</v>
      </c>
      <c r="CF175" s="139">
        <v>0</v>
      </c>
      <c r="CG175" s="139">
        <v>0</v>
      </c>
      <c r="CH175" s="139">
        <v>0</v>
      </c>
      <c r="CI175" s="139">
        <v>0</v>
      </c>
      <c r="CJ175" s="139">
        <v>1</v>
      </c>
      <c r="CK175" s="139">
        <v>0</v>
      </c>
      <c r="CL175" s="139">
        <v>0</v>
      </c>
      <c r="CM175" s="139">
        <v>0</v>
      </c>
      <c r="CN175" s="139">
        <v>1</v>
      </c>
      <c r="CO175" s="139">
        <v>0</v>
      </c>
      <c r="CP175" s="139">
        <v>0</v>
      </c>
      <c r="CQ175" s="139">
        <v>1</v>
      </c>
      <c r="CR175" s="140">
        <v>1</v>
      </c>
      <c r="CS175" s="139">
        <v>0</v>
      </c>
      <c r="CT175" s="139">
        <v>0</v>
      </c>
      <c r="CU175" s="139">
        <v>0</v>
      </c>
      <c r="CV175" s="139">
        <v>0</v>
      </c>
      <c r="CW175" s="139">
        <v>0</v>
      </c>
      <c r="CX175" s="139">
        <v>0</v>
      </c>
      <c r="CY175" s="139">
        <v>0</v>
      </c>
      <c r="CZ175" s="139">
        <v>0</v>
      </c>
      <c r="DA175" s="139">
        <v>0</v>
      </c>
      <c r="DB175" s="139">
        <v>0</v>
      </c>
      <c r="DC175" s="139">
        <v>0</v>
      </c>
      <c r="DD175" s="139">
        <v>1</v>
      </c>
      <c r="DE175" s="139">
        <v>0</v>
      </c>
      <c r="DF175" s="139">
        <v>1</v>
      </c>
      <c r="DG175" s="139">
        <v>0</v>
      </c>
      <c r="DH175" s="139">
        <v>0</v>
      </c>
      <c r="DI175" s="139">
        <v>0</v>
      </c>
      <c r="DJ175" s="139">
        <v>1</v>
      </c>
      <c r="DK175" s="139">
        <v>-1</v>
      </c>
      <c r="DL175" s="139">
        <v>0</v>
      </c>
      <c r="DM175" s="139">
        <v>1</v>
      </c>
      <c r="DN175" s="139">
        <v>0</v>
      </c>
      <c r="DO175" s="139">
        <v>1</v>
      </c>
      <c r="DP175" s="139">
        <v>0</v>
      </c>
      <c r="DQ175" s="139">
        <v>0</v>
      </c>
      <c r="DR175" s="139">
        <v>1</v>
      </c>
      <c r="DS175" s="139">
        <v>0</v>
      </c>
      <c r="DT175" s="139">
        <v>0</v>
      </c>
      <c r="DU175" s="139">
        <v>0</v>
      </c>
      <c r="DV175" s="139">
        <v>0</v>
      </c>
      <c r="DW175" s="140">
        <v>0</v>
      </c>
      <c r="DX175" s="139">
        <v>0</v>
      </c>
      <c r="DY175" s="139">
        <v>0</v>
      </c>
      <c r="DZ175" s="139">
        <v>0</v>
      </c>
      <c r="EA175" s="139">
        <v>0</v>
      </c>
      <c r="EB175" s="139">
        <v>0</v>
      </c>
      <c r="EC175" s="139">
        <v>0</v>
      </c>
      <c r="ED175" s="139">
        <v>0</v>
      </c>
      <c r="EE175" s="139">
        <v>0</v>
      </c>
      <c r="EF175" s="139">
        <v>0</v>
      </c>
      <c r="EG175" s="139">
        <v>0</v>
      </c>
      <c r="EH175" s="139">
        <v>0</v>
      </c>
      <c r="EI175" s="139">
        <v>0</v>
      </c>
      <c r="EJ175" s="139">
        <v>0</v>
      </c>
      <c r="EK175" s="139">
        <v>0</v>
      </c>
      <c r="EL175" s="139">
        <v>0</v>
      </c>
      <c r="EM175" s="140">
        <v>0</v>
      </c>
      <c r="EN175" s="139">
        <v>2</v>
      </c>
      <c r="EO175" s="139">
        <v>10</v>
      </c>
      <c r="EP175" s="139">
        <v>4</v>
      </c>
      <c r="EQ175" s="139">
        <v>4</v>
      </c>
      <c r="ER175" s="139">
        <v>0</v>
      </c>
      <c r="ES175" s="140">
        <v>20</v>
      </c>
      <c r="ET175" s="139">
        <v>9.0909090042114258</v>
      </c>
      <c r="EU175" s="139">
        <v>38.461540222167969</v>
      </c>
      <c r="EV175" s="139">
        <v>50</v>
      </c>
      <c r="EW175" s="139">
        <v>28.571428298950195</v>
      </c>
      <c r="EX175" s="139">
        <v>0</v>
      </c>
      <c r="EY175" s="140">
        <v>25.641025543212891</v>
      </c>
    </row>
    <row r="176" spans="1:155" x14ac:dyDescent="0.2">
      <c r="A176" s="137" t="s">
        <v>63</v>
      </c>
      <c r="B176" s="309" t="s">
        <v>235</v>
      </c>
      <c r="C176" s="139">
        <v>0</v>
      </c>
      <c r="D176" s="139">
        <v>0</v>
      </c>
      <c r="E176" s="139">
        <v>0</v>
      </c>
      <c r="F176" s="139">
        <v>0</v>
      </c>
      <c r="G176" s="139">
        <v>0</v>
      </c>
      <c r="H176" s="139">
        <v>0</v>
      </c>
      <c r="I176" s="139">
        <v>0</v>
      </c>
      <c r="J176" s="139">
        <v>0</v>
      </c>
      <c r="K176" s="139">
        <v>1</v>
      </c>
      <c r="L176" s="139">
        <v>1</v>
      </c>
      <c r="M176" s="139">
        <v>1</v>
      </c>
      <c r="N176" s="139">
        <v>0</v>
      </c>
      <c r="O176" s="139">
        <v>0</v>
      </c>
      <c r="P176" s="139">
        <v>-1</v>
      </c>
      <c r="Q176" s="139">
        <v>1</v>
      </c>
      <c r="R176" s="139">
        <v>0</v>
      </c>
      <c r="S176" s="139">
        <v>0</v>
      </c>
      <c r="T176" s="139">
        <v>1</v>
      </c>
      <c r="U176" s="139">
        <v>0</v>
      </c>
      <c r="V176" s="139">
        <v>-1</v>
      </c>
      <c r="W176" s="139">
        <v>-1</v>
      </c>
      <c r="X176" s="139">
        <v>0</v>
      </c>
      <c r="Y176" s="139">
        <v>0</v>
      </c>
      <c r="Z176" s="139">
        <v>0</v>
      </c>
      <c r="AA176" s="139">
        <v>0</v>
      </c>
      <c r="AB176" s="139">
        <v>0</v>
      </c>
      <c r="AC176" s="139">
        <v>1</v>
      </c>
      <c r="AD176" s="139">
        <v>0</v>
      </c>
      <c r="AE176" s="139">
        <v>0</v>
      </c>
      <c r="AF176" s="139">
        <v>0</v>
      </c>
      <c r="AG176" s="139">
        <v>0</v>
      </c>
      <c r="AH176" s="139">
        <v>0</v>
      </c>
      <c r="AI176" s="139">
        <v>0</v>
      </c>
      <c r="AJ176" s="139">
        <v>0</v>
      </c>
      <c r="AK176" s="139">
        <v>0</v>
      </c>
      <c r="AL176" s="139">
        <v>0</v>
      </c>
      <c r="AM176" s="139">
        <v>0</v>
      </c>
      <c r="AN176" s="139">
        <v>0</v>
      </c>
      <c r="AO176" s="139">
        <v>0</v>
      </c>
      <c r="AP176" s="139">
        <v>0</v>
      </c>
      <c r="AQ176" s="140">
        <v>0</v>
      </c>
      <c r="AR176" s="139">
        <v>0</v>
      </c>
      <c r="AS176" s="139">
        <v>0</v>
      </c>
      <c r="AT176" s="139">
        <v>1</v>
      </c>
      <c r="AU176" s="139">
        <v>1</v>
      </c>
      <c r="AV176" s="139">
        <v>0</v>
      </c>
      <c r="AW176" s="139">
        <v>1</v>
      </c>
      <c r="AX176" s="139">
        <v>0</v>
      </c>
      <c r="AY176" s="139">
        <v>1</v>
      </c>
      <c r="AZ176" s="139">
        <v>0</v>
      </c>
      <c r="BA176" s="139">
        <v>1</v>
      </c>
      <c r="BB176" s="139">
        <v>0</v>
      </c>
      <c r="BC176" s="139">
        <v>1</v>
      </c>
      <c r="BD176" s="139">
        <v>1</v>
      </c>
      <c r="BE176" s="139">
        <v>1</v>
      </c>
      <c r="BF176" s="139">
        <v>0</v>
      </c>
      <c r="BG176" s="139">
        <v>0</v>
      </c>
      <c r="BH176" s="139">
        <v>1</v>
      </c>
      <c r="BI176" s="139">
        <v>1</v>
      </c>
      <c r="BJ176" s="139">
        <v>1</v>
      </c>
      <c r="BK176" s="139">
        <v>1</v>
      </c>
      <c r="BL176" s="139">
        <v>0</v>
      </c>
      <c r="BM176" s="139">
        <v>1</v>
      </c>
      <c r="BN176" s="139">
        <v>0</v>
      </c>
      <c r="BO176" s="139">
        <v>0</v>
      </c>
      <c r="BP176" s="139">
        <v>0</v>
      </c>
      <c r="BQ176" s="139">
        <v>1</v>
      </c>
      <c r="BR176" s="139">
        <v>1</v>
      </c>
      <c r="BS176" s="139">
        <v>1</v>
      </c>
      <c r="BT176" s="139">
        <v>0</v>
      </c>
      <c r="BU176" s="139">
        <v>0</v>
      </c>
      <c r="BV176" s="139">
        <v>0</v>
      </c>
      <c r="BW176" s="139">
        <v>0</v>
      </c>
      <c r="BX176" s="139">
        <v>0</v>
      </c>
      <c r="BY176" s="139">
        <v>0</v>
      </c>
      <c r="BZ176" s="139">
        <v>1</v>
      </c>
      <c r="CA176" s="139">
        <v>-1</v>
      </c>
      <c r="CB176" s="139">
        <v>1</v>
      </c>
      <c r="CC176" s="139">
        <v>1</v>
      </c>
      <c r="CD176" s="139">
        <v>0</v>
      </c>
      <c r="CE176" s="140">
        <v>0</v>
      </c>
      <c r="CF176" s="139">
        <v>0</v>
      </c>
      <c r="CG176" s="139">
        <v>0</v>
      </c>
      <c r="CH176" s="139">
        <v>0</v>
      </c>
      <c r="CI176" s="139">
        <v>0</v>
      </c>
      <c r="CJ176" s="139">
        <v>1</v>
      </c>
      <c r="CK176" s="139">
        <v>0</v>
      </c>
      <c r="CL176" s="139">
        <v>0</v>
      </c>
      <c r="CM176" s="139">
        <v>0</v>
      </c>
      <c r="CN176" s="139">
        <v>1</v>
      </c>
      <c r="CO176" s="139">
        <v>0</v>
      </c>
      <c r="CP176" s="139">
        <v>1</v>
      </c>
      <c r="CQ176" s="139">
        <v>0</v>
      </c>
      <c r="CR176" s="140">
        <v>0</v>
      </c>
      <c r="CS176" s="139">
        <v>0</v>
      </c>
      <c r="CT176" s="139">
        <v>0</v>
      </c>
      <c r="CU176" s="139">
        <v>0</v>
      </c>
      <c r="CV176" s="139">
        <v>0</v>
      </c>
      <c r="CW176" s="139">
        <v>0</v>
      </c>
      <c r="CX176" s="139">
        <v>0</v>
      </c>
      <c r="CY176" s="139">
        <v>1</v>
      </c>
      <c r="CZ176" s="139">
        <v>1</v>
      </c>
      <c r="DA176" s="139">
        <v>0</v>
      </c>
      <c r="DB176" s="139">
        <v>0</v>
      </c>
      <c r="DC176" s="139">
        <v>0</v>
      </c>
      <c r="DD176" s="139">
        <v>0</v>
      </c>
      <c r="DE176" s="139">
        <v>0</v>
      </c>
      <c r="DF176" s="139">
        <v>0</v>
      </c>
      <c r="DG176" s="139">
        <v>-1</v>
      </c>
      <c r="DH176" s="139">
        <v>0</v>
      </c>
      <c r="DI176" s="139">
        <v>0</v>
      </c>
      <c r="DJ176" s="139">
        <v>1</v>
      </c>
      <c r="DK176" s="139">
        <v>0</v>
      </c>
      <c r="DL176" s="139">
        <v>0</v>
      </c>
      <c r="DM176" s="139">
        <v>0</v>
      </c>
      <c r="DN176" s="139">
        <v>0</v>
      </c>
      <c r="DO176" s="139">
        <v>1</v>
      </c>
      <c r="DP176" s="139">
        <v>0</v>
      </c>
      <c r="DQ176" s="139">
        <v>0</v>
      </c>
      <c r="DR176" s="139">
        <v>1</v>
      </c>
      <c r="DS176" s="139">
        <v>0</v>
      </c>
      <c r="DT176" s="139">
        <v>0</v>
      </c>
      <c r="DU176" s="139">
        <v>0</v>
      </c>
      <c r="DV176" s="139">
        <v>0</v>
      </c>
      <c r="DW176" s="140">
        <v>0</v>
      </c>
      <c r="DX176" s="139">
        <v>0</v>
      </c>
      <c r="DY176" s="139">
        <v>0</v>
      </c>
      <c r="DZ176" s="139">
        <v>0</v>
      </c>
      <c r="EA176" s="139">
        <v>0</v>
      </c>
      <c r="EB176" s="139">
        <v>0</v>
      </c>
      <c r="EC176" s="139">
        <v>0</v>
      </c>
      <c r="ED176" s="139">
        <v>0</v>
      </c>
      <c r="EE176" s="139">
        <v>0</v>
      </c>
      <c r="EF176" s="139">
        <v>0</v>
      </c>
      <c r="EG176" s="139">
        <v>0</v>
      </c>
      <c r="EH176" s="139">
        <v>0</v>
      </c>
      <c r="EI176" s="139">
        <v>0</v>
      </c>
      <c r="EJ176" s="139">
        <v>0</v>
      </c>
      <c r="EK176" s="139">
        <v>0</v>
      </c>
      <c r="EL176" s="139">
        <v>0</v>
      </c>
      <c r="EM176" s="140">
        <v>0</v>
      </c>
      <c r="EN176" s="139">
        <v>3</v>
      </c>
      <c r="EO176" s="139">
        <v>12</v>
      </c>
      <c r="EP176" s="139">
        <v>2</v>
      </c>
      <c r="EQ176" s="139">
        <v>4</v>
      </c>
      <c r="ER176" s="139">
        <v>0</v>
      </c>
      <c r="ES176" s="140">
        <v>21</v>
      </c>
      <c r="ET176" s="139">
        <v>13.636363983154297</v>
      </c>
      <c r="EU176" s="139">
        <v>46.153846740722656</v>
      </c>
      <c r="EV176" s="139">
        <v>25</v>
      </c>
      <c r="EW176" s="139">
        <v>28.571428298950195</v>
      </c>
      <c r="EX176" s="139">
        <v>0</v>
      </c>
      <c r="EY176" s="140">
        <v>26.923076629638672</v>
      </c>
    </row>
    <row r="177" spans="1:155" x14ac:dyDescent="0.2">
      <c r="A177" s="137" t="s">
        <v>56</v>
      </c>
      <c r="B177" s="138" t="s">
        <v>236</v>
      </c>
      <c r="C177" s="139">
        <v>1</v>
      </c>
      <c r="D177" s="139">
        <v>1</v>
      </c>
      <c r="E177" s="139">
        <v>1</v>
      </c>
      <c r="F177" s="139">
        <v>1</v>
      </c>
      <c r="G177" s="139">
        <v>1</v>
      </c>
      <c r="H177" s="139">
        <v>1</v>
      </c>
      <c r="I177" s="139">
        <v>1</v>
      </c>
      <c r="J177" s="139">
        <v>1</v>
      </c>
      <c r="K177" s="139">
        <v>1</v>
      </c>
      <c r="L177" s="139">
        <v>0</v>
      </c>
      <c r="M177" s="139">
        <v>1</v>
      </c>
      <c r="N177" s="139">
        <v>1</v>
      </c>
      <c r="O177" s="139">
        <v>0</v>
      </c>
      <c r="P177" s="139">
        <v>0</v>
      </c>
      <c r="Q177" s="139">
        <v>1</v>
      </c>
      <c r="R177" s="139">
        <v>0</v>
      </c>
      <c r="S177" s="139">
        <v>1</v>
      </c>
      <c r="T177" s="139">
        <v>1</v>
      </c>
      <c r="U177" s="139">
        <v>1</v>
      </c>
      <c r="V177" s="139">
        <v>-1</v>
      </c>
      <c r="W177" s="139">
        <v>0</v>
      </c>
      <c r="X177" s="139">
        <v>1</v>
      </c>
      <c r="Y177" s="139">
        <v>1</v>
      </c>
      <c r="Z177" s="139">
        <v>1</v>
      </c>
      <c r="AA177" s="139">
        <v>1</v>
      </c>
      <c r="AB177" s="139">
        <v>0</v>
      </c>
      <c r="AC177" s="139">
        <v>0</v>
      </c>
      <c r="AD177" s="139">
        <v>0</v>
      </c>
      <c r="AE177" s="139">
        <v>0</v>
      </c>
      <c r="AF177" s="139">
        <v>0</v>
      </c>
      <c r="AG177" s="139">
        <v>0</v>
      </c>
      <c r="AH177" s="139">
        <v>0</v>
      </c>
      <c r="AI177" s="139">
        <v>1</v>
      </c>
      <c r="AJ177" s="139">
        <v>1</v>
      </c>
      <c r="AK177" s="139">
        <v>1</v>
      </c>
      <c r="AL177" s="139">
        <v>1</v>
      </c>
      <c r="AM177" s="139">
        <v>1</v>
      </c>
      <c r="AN177" s="139">
        <v>1</v>
      </c>
      <c r="AO177" s="139">
        <v>0</v>
      </c>
      <c r="AP177" s="139">
        <v>1</v>
      </c>
      <c r="AQ177" s="140">
        <v>0</v>
      </c>
      <c r="AR177" s="139">
        <v>1</v>
      </c>
      <c r="AS177" s="139">
        <v>0</v>
      </c>
      <c r="AT177" s="139">
        <v>0</v>
      </c>
      <c r="AU177" s="139">
        <v>1</v>
      </c>
      <c r="AV177" s="139">
        <v>0</v>
      </c>
      <c r="AW177" s="139">
        <v>1</v>
      </c>
      <c r="AX177" s="139">
        <v>0</v>
      </c>
      <c r="AY177" s="139">
        <v>1</v>
      </c>
      <c r="AZ177" s="139">
        <v>1</v>
      </c>
      <c r="BA177" s="139">
        <v>0</v>
      </c>
      <c r="BB177" s="139">
        <v>1</v>
      </c>
      <c r="BC177" s="139">
        <v>1</v>
      </c>
      <c r="BD177" s="139">
        <v>1</v>
      </c>
      <c r="BE177" s="139">
        <v>1</v>
      </c>
      <c r="BF177" s="139">
        <v>0</v>
      </c>
      <c r="BG177" s="139">
        <v>1</v>
      </c>
      <c r="BH177" s="139">
        <v>0</v>
      </c>
      <c r="BI177" s="139">
        <v>0</v>
      </c>
      <c r="BJ177" s="139">
        <v>1</v>
      </c>
      <c r="BK177" s="139">
        <v>0</v>
      </c>
      <c r="BL177" s="139">
        <v>0</v>
      </c>
      <c r="BM177" s="139">
        <v>1</v>
      </c>
      <c r="BN177" s="139">
        <v>0</v>
      </c>
      <c r="BO177" s="139">
        <v>0</v>
      </c>
      <c r="BP177" s="139">
        <v>1</v>
      </c>
      <c r="BQ177" s="139">
        <v>0</v>
      </c>
      <c r="BR177" s="139">
        <v>1</v>
      </c>
      <c r="BS177" s="139">
        <v>1</v>
      </c>
      <c r="BT177" s="139">
        <v>1</v>
      </c>
      <c r="BU177" s="139">
        <v>0</v>
      </c>
      <c r="BV177" s="139">
        <v>0</v>
      </c>
      <c r="BW177" s="139">
        <v>1</v>
      </c>
      <c r="BX177" s="139">
        <v>1</v>
      </c>
      <c r="BY177" s="139">
        <v>0</v>
      </c>
      <c r="BZ177" s="139">
        <v>1</v>
      </c>
      <c r="CA177" s="139">
        <v>-1</v>
      </c>
      <c r="CB177" s="139">
        <v>1</v>
      </c>
      <c r="CC177" s="139">
        <v>1</v>
      </c>
      <c r="CD177" s="139">
        <v>0</v>
      </c>
      <c r="CE177" s="140">
        <v>-1</v>
      </c>
      <c r="CF177" s="139">
        <v>1</v>
      </c>
      <c r="CG177" s="139">
        <v>0</v>
      </c>
      <c r="CH177" s="139">
        <v>0</v>
      </c>
      <c r="CI177" s="139">
        <v>0</v>
      </c>
      <c r="CJ177" s="139">
        <v>1</v>
      </c>
      <c r="CK177" s="139">
        <v>0</v>
      </c>
      <c r="CL177" s="139">
        <v>0</v>
      </c>
      <c r="CM177" s="139">
        <v>1</v>
      </c>
      <c r="CN177" s="139">
        <v>1</v>
      </c>
      <c r="CO177" s="139">
        <v>1</v>
      </c>
      <c r="CP177" s="139">
        <v>1</v>
      </c>
      <c r="CQ177" s="139">
        <v>1</v>
      </c>
      <c r="CR177" s="140">
        <v>1</v>
      </c>
      <c r="CS177" s="139">
        <v>1</v>
      </c>
      <c r="CT177" s="139">
        <v>0</v>
      </c>
      <c r="CU177" s="139">
        <v>1</v>
      </c>
      <c r="CV177" s="139">
        <v>1</v>
      </c>
      <c r="CW177" s="139">
        <v>1</v>
      </c>
      <c r="CX177" s="139">
        <v>0</v>
      </c>
      <c r="CY177" s="139">
        <v>1</v>
      </c>
      <c r="CZ177" s="139">
        <v>1</v>
      </c>
      <c r="DA177" s="139">
        <v>0</v>
      </c>
      <c r="DB177" s="139">
        <v>0</v>
      </c>
      <c r="DC177" s="139">
        <v>0</v>
      </c>
      <c r="DD177" s="139">
        <v>0</v>
      </c>
      <c r="DE177" s="139">
        <v>0</v>
      </c>
      <c r="DF177" s="139">
        <v>0</v>
      </c>
      <c r="DG177" s="139">
        <v>0</v>
      </c>
      <c r="DH177" s="139">
        <v>0</v>
      </c>
      <c r="DI177" s="139">
        <v>0</v>
      </c>
      <c r="DJ177" s="139">
        <v>1</v>
      </c>
      <c r="DK177" s="139">
        <v>0</v>
      </c>
      <c r="DL177" s="139">
        <v>1</v>
      </c>
      <c r="DM177" s="139">
        <v>0</v>
      </c>
      <c r="DN177" s="139">
        <v>1</v>
      </c>
      <c r="DO177" s="139">
        <v>1</v>
      </c>
      <c r="DP177" s="139">
        <v>1</v>
      </c>
      <c r="DQ177" s="139">
        <v>0</v>
      </c>
      <c r="DR177" s="139">
        <v>1</v>
      </c>
      <c r="DS177" s="139">
        <v>-1</v>
      </c>
      <c r="DT177" s="139">
        <v>1</v>
      </c>
      <c r="DU177" s="139">
        <v>1</v>
      </c>
      <c r="DV177" s="139">
        <v>0</v>
      </c>
      <c r="DW177" s="140">
        <v>-1</v>
      </c>
      <c r="DX177" s="139">
        <v>0</v>
      </c>
      <c r="DY177" s="139">
        <v>0</v>
      </c>
      <c r="DZ177" s="139">
        <v>0</v>
      </c>
      <c r="EA177" s="139">
        <v>0</v>
      </c>
      <c r="EB177" s="139">
        <v>0</v>
      </c>
      <c r="EC177" s="139">
        <v>0</v>
      </c>
      <c r="ED177" s="139">
        <v>0</v>
      </c>
      <c r="EE177" s="139">
        <v>0</v>
      </c>
      <c r="EF177" s="139">
        <v>0</v>
      </c>
      <c r="EG177" s="139">
        <v>0</v>
      </c>
      <c r="EH177" s="139">
        <v>0</v>
      </c>
      <c r="EI177" s="139">
        <v>0</v>
      </c>
      <c r="EJ177" s="139">
        <v>0</v>
      </c>
      <c r="EK177" s="139">
        <v>0</v>
      </c>
      <c r="EL177" s="139">
        <v>0</v>
      </c>
      <c r="EM177" s="140">
        <v>0</v>
      </c>
      <c r="EN177" s="139">
        <v>14</v>
      </c>
      <c r="EO177" s="139">
        <v>12</v>
      </c>
      <c r="EP177" s="139">
        <v>6</v>
      </c>
      <c r="EQ177" s="139">
        <v>5</v>
      </c>
      <c r="ER177" s="139">
        <v>0</v>
      </c>
      <c r="ES177" s="140">
        <v>37</v>
      </c>
      <c r="ET177" s="139">
        <v>63.636363983154297</v>
      </c>
      <c r="EU177" s="139">
        <v>46.153846740722656</v>
      </c>
      <c r="EV177" s="139">
        <v>75</v>
      </c>
      <c r="EW177" s="139">
        <v>35.714286804199219</v>
      </c>
      <c r="EX177" s="139">
        <v>0</v>
      </c>
      <c r="EY177" s="140">
        <v>47.435897827148438</v>
      </c>
    </row>
    <row r="178" spans="1:155" x14ac:dyDescent="0.2">
      <c r="A178" s="137" t="s">
        <v>60</v>
      </c>
      <c r="B178" s="138" t="s">
        <v>238</v>
      </c>
      <c r="C178" s="139">
        <v>0</v>
      </c>
      <c r="D178" s="139">
        <v>0</v>
      </c>
      <c r="E178" s="139">
        <v>0</v>
      </c>
      <c r="F178" s="139">
        <v>1</v>
      </c>
      <c r="G178" s="139">
        <v>1</v>
      </c>
      <c r="H178" s="139">
        <v>1</v>
      </c>
      <c r="I178" s="139">
        <v>1</v>
      </c>
      <c r="J178" s="139">
        <v>1</v>
      </c>
      <c r="K178" s="139">
        <v>1</v>
      </c>
      <c r="L178" s="139">
        <v>1</v>
      </c>
      <c r="M178" s="139">
        <v>1</v>
      </c>
      <c r="N178" s="139">
        <v>1</v>
      </c>
      <c r="O178" s="139">
        <v>1</v>
      </c>
      <c r="P178" s="139">
        <v>0</v>
      </c>
      <c r="Q178" s="139">
        <v>1</v>
      </c>
      <c r="R178" s="139">
        <v>0</v>
      </c>
      <c r="S178" s="139">
        <v>0</v>
      </c>
      <c r="T178" s="139">
        <v>1</v>
      </c>
      <c r="U178" s="139">
        <v>1</v>
      </c>
      <c r="V178" s="139">
        <v>-1</v>
      </c>
      <c r="W178" s="139">
        <v>0</v>
      </c>
      <c r="X178" s="139">
        <v>0</v>
      </c>
      <c r="Y178" s="139">
        <v>0</v>
      </c>
      <c r="Z178" s="139">
        <v>0</v>
      </c>
      <c r="AA178" s="139">
        <v>0</v>
      </c>
      <c r="AB178" s="139">
        <v>1</v>
      </c>
      <c r="AC178" s="139">
        <v>1</v>
      </c>
      <c r="AD178" s="139">
        <v>0</v>
      </c>
      <c r="AE178" s="139">
        <v>1</v>
      </c>
      <c r="AF178" s="139">
        <v>-1</v>
      </c>
      <c r="AG178" s="139">
        <v>-1</v>
      </c>
      <c r="AH178" s="139">
        <v>1</v>
      </c>
      <c r="AI178" s="139">
        <v>0</v>
      </c>
      <c r="AJ178" s="139">
        <v>0</v>
      </c>
      <c r="AK178" s="139">
        <v>0</v>
      </c>
      <c r="AL178" s="139">
        <v>0</v>
      </c>
      <c r="AM178" s="139">
        <v>0</v>
      </c>
      <c r="AN178" s="139">
        <v>0</v>
      </c>
      <c r="AO178" s="139">
        <v>0</v>
      </c>
      <c r="AP178" s="139">
        <v>1</v>
      </c>
      <c r="AQ178" s="140">
        <v>1</v>
      </c>
      <c r="AR178" s="139">
        <v>1</v>
      </c>
      <c r="AS178" s="139">
        <v>1</v>
      </c>
      <c r="AT178" s="139">
        <v>1</v>
      </c>
      <c r="AU178" s="139">
        <v>1</v>
      </c>
      <c r="AV178" s="139">
        <v>1</v>
      </c>
      <c r="AW178" s="139">
        <v>1</v>
      </c>
      <c r="AX178" s="139">
        <v>0</v>
      </c>
      <c r="AY178" s="139">
        <v>1</v>
      </c>
      <c r="AZ178" s="139">
        <v>1</v>
      </c>
      <c r="BA178" s="139">
        <v>0</v>
      </c>
      <c r="BB178" s="139">
        <v>0</v>
      </c>
      <c r="BC178" s="139">
        <v>1</v>
      </c>
      <c r="BD178" s="139">
        <v>0</v>
      </c>
      <c r="BE178" s="139">
        <v>0</v>
      </c>
      <c r="BF178" s="139">
        <v>0</v>
      </c>
      <c r="BG178" s="139">
        <v>1</v>
      </c>
      <c r="BH178" s="139">
        <v>0</v>
      </c>
      <c r="BI178" s="139">
        <v>1</v>
      </c>
      <c r="BJ178" s="139">
        <v>1</v>
      </c>
      <c r="BK178" s="139">
        <v>0</v>
      </c>
      <c r="BL178" s="139">
        <v>0</v>
      </c>
      <c r="BM178" s="139">
        <v>0</v>
      </c>
      <c r="BN178" s="139">
        <v>0</v>
      </c>
      <c r="BO178" s="139">
        <v>0</v>
      </c>
      <c r="BP178" s="139">
        <v>0</v>
      </c>
      <c r="BQ178" s="139">
        <v>0</v>
      </c>
      <c r="BR178" s="139">
        <v>0</v>
      </c>
      <c r="BS178" s="139">
        <v>1</v>
      </c>
      <c r="BT178" s="139">
        <v>0</v>
      </c>
      <c r="BU178" s="139">
        <v>0</v>
      </c>
      <c r="BV178" s="139">
        <v>0</v>
      </c>
      <c r="BW178" s="139">
        <v>0</v>
      </c>
      <c r="BX178" s="139">
        <v>0</v>
      </c>
      <c r="BY178" s="139">
        <v>0</v>
      </c>
      <c r="BZ178" s="139">
        <v>1</v>
      </c>
      <c r="CA178" s="139">
        <v>0</v>
      </c>
      <c r="CB178" s="139">
        <v>0</v>
      </c>
      <c r="CC178" s="139">
        <v>1</v>
      </c>
      <c r="CD178" s="139">
        <v>0</v>
      </c>
      <c r="CE178" s="140">
        <v>0</v>
      </c>
      <c r="CF178" s="139">
        <v>1</v>
      </c>
      <c r="CG178" s="139">
        <v>0</v>
      </c>
      <c r="CH178" s="139">
        <v>1</v>
      </c>
      <c r="CI178" s="139">
        <v>0</v>
      </c>
      <c r="CJ178" s="139">
        <v>1</v>
      </c>
      <c r="CK178" s="139">
        <v>0</v>
      </c>
      <c r="CL178" s="139">
        <v>0</v>
      </c>
      <c r="CM178" s="139">
        <v>0</v>
      </c>
      <c r="CN178" s="139">
        <v>1</v>
      </c>
      <c r="CO178" s="139">
        <v>1</v>
      </c>
      <c r="CP178" s="139">
        <v>1</v>
      </c>
      <c r="CQ178" s="139">
        <v>1</v>
      </c>
      <c r="CR178" s="140">
        <v>0</v>
      </c>
      <c r="CS178" s="139">
        <v>0</v>
      </c>
      <c r="CT178" s="139">
        <v>0</v>
      </c>
      <c r="CU178" s="139">
        <v>1</v>
      </c>
      <c r="CV178" s="139">
        <v>1</v>
      </c>
      <c r="CW178" s="139">
        <v>1</v>
      </c>
      <c r="CX178" s="139">
        <v>0</v>
      </c>
      <c r="CY178" s="139">
        <v>0</v>
      </c>
      <c r="CZ178" s="139">
        <v>1</v>
      </c>
      <c r="DA178" s="139">
        <v>-1</v>
      </c>
      <c r="DB178" s="139">
        <v>0</v>
      </c>
      <c r="DC178" s="139">
        <v>0</v>
      </c>
      <c r="DD178" s="139">
        <v>0</v>
      </c>
      <c r="DE178" s="139">
        <v>1</v>
      </c>
      <c r="DF178" s="139">
        <v>0</v>
      </c>
      <c r="DG178" s="139">
        <v>-1</v>
      </c>
      <c r="DH178" s="139">
        <v>1</v>
      </c>
      <c r="DI178" s="139">
        <v>0</v>
      </c>
      <c r="DJ178" s="139">
        <v>0</v>
      </c>
      <c r="DK178" s="139">
        <v>0</v>
      </c>
      <c r="DL178" s="139">
        <v>0</v>
      </c>
      <c r="DM178" s="139">
        <v>0</v>
      </c>
      <c r="DN178" s="139">
        <v>0</v>
      </c>
      <c r="DO178" s="139">
        <v>1</v>
      </c>
      <c r="DP178" s="139">
        <v>0</v>
      </c>
      <c r="DQ178" s="139">
        <v>-1</v>
      </c>
      <c r="DR178" s="139">
        <v>1</v>
      </c>
      <c r="DS178" s="139">
        <v>0</v>
      </c>
      <c r="DT178" s="139">
        <v>0</v>
      </c>
      <c r="DU178" s="139">
        <v>1</v>
      </c>
      <c r="DV178" s="139">
        <v>-1</v>
      </c>
      <c r="DW178" s="140">
        <v>0</v>
      </c>
      <c r="DX178" s="139">
        <v>0</v>
      </c>
      <c r="DY178" s="139">
        <v>0</v>
      </c>
      <c r="DZ178" s="139">
        <v>0</v>
      </c>
      <c r="EA178" s="139">
        <v>0</v>
      </c>
      <c r="EB178" s="139">
        <v>0</v>
      </c>
      <c r="EC178" s="139">
        <v>0</v>
      </c>
      <c r="ED178" s="139">
        <v>0</v>
      </c>
      <c r="EE178" s="139">
        <v>0</v>
      </c>
      <c r="EF178" s="139">
        <v>0</v>
      </c>
      <c r="EG178" s="139">
        <v>0</v>
      </c>
      <c r="EH178" s="139">
        <v>0</v>
      </c>
      <c r="EI178" s="139">
        <v>0</v>
      </c>
      <c r="EJ178" s="139">
        <v>0</v>
      </c>
      <c r="EK178" s="139">
        <v>0</v>
      </c>
      <c r="EL178" s="139">
        <v>0</v>
      </c>
      <c r="EM178" s="140">
        <v>0</v>
      </c>
      <c r="EN178" s="139">
        <v>11</v>
      </c>
      <c r="EO178" s="139">
        <v>12</v>
      </c>
      <c r="EP178" s="139">
        <v>4</v>
      </c>
      <c r="EQ178" s="139">
        <v>8</v>
      </c>
      <c r="ER178" s="139">
        <v>0</v>
      </c>
      <c r="ES178" s="140">
        <v>35</v>
      </c>
      <c r="ET178" s="139">
        <v>50</v>
      </c>
      <c r="EU178" s="139">
        <v>46.153846740722656</v>
      </c>
      <c r="EV178" s="139">
        <v>50</v>
      </c>
      <c r="EW178" s="139">
        <v>57.142856597900391</v>
      </c>
      <c r="EX178" s="139">
        <v>0</v>
      </c>
      <c r="EY178" s="140">
        <v>44.871795654296875</v>
      </c>
    </row>
    <row r="179" spans="1:155" x14ac:dyDescent="0.2">
      <c r="A179" s="141" t="s">
        <v>60</v>
      </c>
      <c r="B179" s="142" t="s">
        <v>239</v>
      </c>
      <c r="C179" s="143">
        <v>0</v>
      </c>
      <c r="D179" s="143">
        <v>0</v>
      </c>
      <c r="E179" s="143">
        <v>0</v>
      </c>
      <c r="F179" s="143">
        <v>1</v>
      </c>
      <c r="G179" s="143">
        <v>0</v>
      </c>
      <c r="H179" s="143">
        <v>1</v>
      </c>
      <c r="I179" s="143">
        <v>1</v>
      </c>
      <c r="J179" s="143">
        <v>1</v>
      </c>
      <c r="K179" s="143">
        <v>1</v>
      </c>
      <c r="L179" s="143">
        <v>0</v>
      </c>
      <c r="M179" s="143">
        <v>1</v>
      </c>
      <c r="N179" s="143">
        <v>1</v>
      </c>
      <c r="O179" s="143">
        <v>0</v>
      </c>
      <c r="P179" s="143">
        <v>0</v>
      </c>
      <c r="Q179" s="143">
        <v>0</v>
      </c>
      <c r="R179" s="143">
        <v>0</v>
      </c>
      <c r="S179" s="143">
        <v>0</v>
      </c>
      <c r="T179" s="143">
        <v>0</v>
      </c>
      <c r="U179" s="143">
        <v>0</v>
      </c>
      <c r="V179" s="143">
        <v>0</v>
      </c>
      <c r="W179" s="143">
        <v>0</v>
      </c>
      <c r="X179" s="143">
        <v>0</v>
      </c>
      <c r="Y179" s="143">
        <v>0</v>
      </c>
      <c r="Z179" s="143">
        <v>0</v>
      </c>
      <c r="AA179" s="143">
        <v>0</v>
      </c>
      <c r="AB179" s="143">
        <v>0</v>
      </c>
      <c r="AC179" s="143">
        <v>0</v>
      </c>
      <c r="AD179" s="143">
        <v>0</v>
      </c>
      <c r="AE179" s="143">
        <v>0</v>
      </c>
      <c r="AF179" s="143">
        <v>0</v>
      </c>
      <c r="AG179" s="143">
        <v>0</v>
      </c>
      <c r="AH179" s="143">
        <v>0</v>
      </c>
      <c r="AI179" s="143">
        <v>0</v>
      </c>
      <c r="AJ179" s="143">
        <v>0</v>
      </c>
      <c r="AK179" s="143">
        <v>0</v>
      </c>
      <c r="AL179" s="143">
        <v>1</v>
      </c>
      <c r="AM179" s="143">
        <v>0</v>
      </c>
      <c r="AN179" s="143">
        <v>0</v>
      </c>
      <c r="AO179" s="143">
        <v>0</v>
      </c>
      <c r="AP179" s="143">
        <v>1</v>
      </c>
      <c r="AQ179" s="144">
        <v>1</v>
      </c>
      <c r="AR179" s="143">
        <v>0</v>
      </c>
      <c r="AS179" s="143">
        <v>1</v>
      </c>
      <c r="AT179" s="143">
        <v>0</v>
      </c>
      <c r="AU179" s="143">
        <v>1</v>
      </c>
      <c r="AV179" s="143">
        <v>0</v>
      </c>
      <c r="AW179" s="143">
        <v>1</v>
      </c>
      <c r="AX179" s="143">
        <v>1</v>
      </c>
      <c r="AY179" s="143">
        <v>1</v>
      </c>
      <c r="AZ179" s="143">
        <v>1</v>
      </c>
      <c r="BA179" s="143">
        <v>1</v>
      </c>
      <c r="BB179" s="143">
        <v>0</v>
      </c>
      <c r="BC179" s="143">
        <v>1</v>
      </c>
      <c r="BD179" s="143">
        <v>1</v>
      </c>
      <c r="BE179" s="143">
        <v>1</v>
      </c>
      <c r="BF179" s="143">
        <v>0</v>
      </c>
      <c r="BG179" s="143">
        <v>1</v>
      </c>
      <c r="BH179" s="143">
        <v>0</v>
      </c>
      <c r="BI179" s="143">
        <v>0</v>
      </c>
      <c r="BJ179" s="143">
        <v>1</v>
      </c>
      <c r="BK179" s="143">
        <v>0</v>
      </c>
      <c r="BL179" s="143">
        <v>0</v>
      </c>
      <c r="BM179" s="143">
        <v>0</v>
      </c>
      <c r="BN179" s="143">
        <v>0</v>
      </c>
      <c r="BO179" s="143">
        <v>0</v>
      </c>
      <c r="BP179" s="143">
        <v>0</v>
      </c>
      <c r="BQ179" s="143">
        <v>1</v>
      </c>
      <c r="BR179" s="143">
        <v>0</v>
      </c>
      <c r="BS179" s="143">
        <v>1</v>
      </c>
      <c r="BT179" s="143">
        <v>0</v>
      </c>
      <c r="BU179" s="143">
        <v>0</v>
      </c>
      <c r="BV179" s="143">
        <v>0</v>
      </c>
      <c r="BW179" s="143">
        <v>0</v>
      </c>
      <c r="BX179" s="143">
        <v>0</v>
      </c>
      <c r="BY179" s="143">
        <v>0</v>
      </c>
      <c r="BZ179" s="143">
        <v>0</v>
      </c>
      <c r="CA179" s="143">
        <v>0</v>
      </c>
      <c r="CB179" s="143">
        <v>1</v>
      </c>
      <c r="CC179" s="143">
        <v>1</v>
      </c>
      <c r="CD179" s="143">
        <v>0</v>
      </c>
      <c r="CE179" s="144">
        <v>-1</v>
      </c>
      <c r="CF179" s="143">
        <v>1</v>
      </c>
      <c r="CG179" s="143">
        <v>0</v>
      </c>
      <c r="CH179" s="143">
        <v>0</v>
      </c>
      <c r="CI179" s="143">
        <v>0</v>
      </c>
      <c r="CJ179" s="143">
        <v>1</v>
      </c>
      <c r="CK179" s="143">
        <v>0</v>
      </c>
      <c r="CL179" s="143">
        <v>0</v>
      </c>
      <c r="CM179" s="143">
        <v>0</v>
      </c>
      <c r="CN179" s="143">
        <v>1</v>
      </c>
      <c r="CO179" s="143">
        <v>1</v>
      </c>
      <c r="CP179" s="143">
        <v>1</v>
      </c>
      <c r="CQ179" s="143">
        <v>0</v>
      </c>
      <c r="CR179" s="144">
        <v>0</v>
      </c>
      <c r="CS179" s="143">
        <v>0</v>
      </c>
      <c r="CT179" s="143">
        <v>0</v>
      </c>
      <c r="CU179" s="143">
        <v>1</v>
      </c>
      <c r="CV179" s="143">
        <v>0</v>
      </c>
      <c r="CW179" s="143">
        <v>0</v>
      </c>
      <c r="CX179" s="143">
        <v>0</v>
      </c>
      <c r="CY179" s="143">
        <v>1</v>
      </c>
      <c r="CZ179" s="143">
        <v>0</v>
      </c>
      <c r="DA179" s="143">
        <v>0</v>
      </c>
      <c r="DB179" s="143">
        <v>0</v>
      </c>
      <c r="DC179" s="143">
        <v>0</v>
      </c>
      <c r="DD179" s="143">
        <v>0</v>
      </c>
      <c r="DE179" s="143">
        <v>1</v>
      </c>
      <c r="DF179" s="143">
        <v>0</v>
      </c>
      <c r="DG179" s="143">
        <v>0</v>
      </c>
      <c r="DH179" s="143">
        <v>1</v>
      </c>
      <c r="DI179" s="143">
        <v>0</v>
      </c>
      <c r="DJ179" s="143">
        <v>0</v>
      </c>
      <c r="DK179" s="143">
        <v>0</v>
      </c>
      <c r="DL179" s="143">
        <v>0</v>
      </c>
      <c r="DM179" s="143">
        <v>0</v>
      </c>
      <c r="DN179" s="143">
        <v>1</v>
      </c>
      <c r="DO179" s="143">
        <v>1</v>
      </c>
      <c r="DP179" s="143">
        <v>0</v>
      </c>
      <c r="DQ179" s="143">
        <v>-1</v>
      </c>
      <c r="DR179" s="143">
        <v>1</v>
      </c>
      <c r="DS179" s="143">
        <v>-1</v>
      </c>
      <c r="DT179" s="143">
        <v>0</v>
      </c>
      <c r="DU179" s="143">
        <v>1</v>
      </c>
      <c r="DV179" s="143">
        <v>0</v>
      </c>
      <c r="DW179" s="144">
        <v>-1</v>
      </c>
      <c r="DX179" s="143">
        <v>0</v>
      </c>
      <c r="DY179" s="143">
        <v>0</v>
      </c>
      <c r="DZ179" s="143">
        <v>0</v>
      </c>
      <c r="EA179" s="143">
        <v>0</v>
      </c>
      <c r="EB179" s="143">
        <v>0</v>
      </c>
      <c r="EC179" s="143">
        <v>0</v>
      </c>
      <c r="ED179" s="143">
        <v>0</v>
      </c>
      <c r="EE179" s="143">
        <v>0</v>
      </c>
      <c r="EF179" s="143">
        <v>0</v>
      </c>
      <c r="EG179" s="143">
        <v>0</v>
      </c>
      <c r="EH179" s="143">
        <v>0</v>
      </c>
      <c r="EI179" s="143">
        <v>0</v>
      </c>
      <c r="EJ179" s="143">
        <v>0</v>
      </c>
      <c r="EK179" s="143">
        <v>0</v>
      </c>
      <c r="EL179" s="143">
        <v>0</v>
      </c>
      <c r="EM179" s="144">
        <v>0</v>
      </c>
      <c r="EN179" s="143">
        <v>6</v>
      </c>
      <c r="EO179" s="143">
        <v>9</v>
      </c>
      <c r="EP179" s="143">
        <v>3</v>
      </c>
      <c r="EQ179" s="143">
        <v>3</v>
      </c>
      <c r="ER179" s="143">
        <v>0</v>
      </c>
      <c r="ES179" s="144">
        <v>21</v>
      </c>
      <c r="ET179" s="143">
        <v>27.272727966308594</v>
      </c>
      <c r="EU179" s="143">
        <v>34.615383148193359</v>
      </c>
      <c r="EV179" s="143">
        <v>37.5</v>
      </c>
      <c r="EW179" s="143">
        <v>21.428571701049805</v>
      </c>
      <c r="EX179" s="143">
        <v>0</v>
      </c>
      <c r="EY179" s="144">
        <v>26.923076629638672</v>
      </c>
    </row>
    <row r="180" spans="1:155" s="151" customFormat="1" x14ac:dyDescent="0.2">
      <c r="C180" s="152">
        <f t="shared" ref="C180:AH180" si="0">SUM(C4:C179)</f>
        <v>110</v>
      </c>
      <c r="D180" s="152">
        <f t="shared" si="0"/>
        <v>62</v>
      </c>
      <c r="E180" s="152">
        <f t="shared" si="0"/>
        <v>19</v>
      </c>
      <c r="F180" s="152">
        <f t="shared" si="0"/>
        <v>149</v>
      </c>
      <c r="G180" s="152">
        <f t="shared" si="0"/>
        <v>123</v>
      </c>
      <c r="H180" s="152">
        <f t="shared" si="0"/>
        <v>82</v>
      </c>
      <c r="I180" s="152">
        <f t="shared" si="0"/>
        <v>87</v>
      </c>
      <c r="J180" s="152">
        <f t="shared" si="0"/>
        <v>64</v>
      </c>
      <c r="K180" s="152">
        <f t="shared" si="0"/>
        <v>169</v>
      </c>
      <c r="L180" s="152">
        <f t="shared" si="0"/>
        <v>53</v>
      </c>
      <c r="M180" s="152">
        <f t="shared" si="0"/>
        <v>157</v>
      </c>
      <c r="N180" s="152">
        <f t="shared" si="0"/>
        <v>144</v>
      </c>
      <c r="O180" s="152">
        <f t="shared" si="0"/>
        <v>77</v>
      </c>
      <c r="P180" s="152">
        <f t="shared" si="0"/>
        <v>-10</v>
      </c>
      <c r="Q180" s="152">
        <f t="shared" si="0"/>
        <v>164</v>
      </c>
      <c r="R180" s="152">
        <f t="shared" si="0"/>
        <v>-36</v>
      </c>
      <c r="S180" s="152">
        <f t="shared" si="0"/>
        <v>67</v>
      </c>
      <c r="T180" s="152">
        <f t="shared" si="0"/>
        <v>136</v>
      </c>
      <c r="U180" s="152">
        <f t="shared" si="0"/>
        <v>130</v>
      </c>
      <c r="V180" s="152">
        <f t="shared" si="0"/>
        <v>-90</v>
      </c>
      <c r="W180" s="152">
        <f t="shared" si="0"/>
        <v>-11</v>
      </c>
      <c r="X180" s="152">
        <f t="shared" si="0"/>
        <v>54</v>
      </c>
      <c r="Y180" s="152">
        <f t="shared" si="0"/>
        <v>71</v>
      </c>
      <c r="Z180" s="152">
        <f t="shared" si="0"/>
        <v>78</v>
      </c>
      <c r="AA180" s="152">
        <f t="shared" si="0"/>
        <v>73</v>
      </c>
      <c r="AB180" s="152">
        <f t="shared" si="0"/>
        <v>60</v>
      </c>
      <c r="AC180" s="152">
        <f t="shared" si="0"/>
        <v>105</v>
      </c>
      <c r="AD180" s="152">
        <f t="shared" si="0"/>
        <v>55</v>
      </c>
      <c r="AE180" s="152">
        <f t="shared" si="0"/>
        <v>60</v>
      </c>
      <c r="AF180" s="152">
        <f t="shared" si="0"/>
        <v>-45</v>
      </c>
      <c r="AG180" s="152">
        <f t="shared" si="0"/>
        <v>-46</v>
      </c>
      <c r="AH180" s="152">
        <f t="shared" si="0"/>
        <v>99</v>
      </c>
      <c r="AI180" s="152">
        <f t="shared" ref="AI180:BN180" si="1">SUM(AI4:AI179)</f>
        <v>66</v>
      </c>
      <c r="AJ180" s="152">
        <f t="shared" si="1"/>
        <v>85</v>
      </c>
      <c r="AK180" s="152">
        <f t="shared" si="1"/>
        <v>18</v>
      </c>
      <c r="AL180" s="152">
        <f t="shared" si="1"/>
        <v>87</v>
      </c>
      <c r="AM180" s="152">
        <f t="shared" si="1"/>
        <v>31</v>
      </c>
      <c r="AN180" s="152">
        <f t="shared" si="1"/>
        <v>36</v>
      </c>
      <c r="AO180" s="152">
        <f t="shared" si="1"/>
        <v>9</v>
      </c>
      <c r="AP180" s="152">
        <f t="shared" si="1"/>
        <v>74</v>
      </c>
      <c r="AQ180" s="152">
        <f t="shared" si="1"/>
        <v>50</v>
      </c>
      <c r="AR180" s="152">
        <f t="shared" si="1"/>
        <v>97</v>
      </c>
      <c r="AS180" s="152">
        <f t="shared" si="1"/>
        <v>120</v>
      </c>
      <c r="AT180" s="152">
        <f t="shared" si="1"/>
        <v>79</v>
      </c>
      <c r="AU180" s="152">
        <f t="shared" si="1"/>
        <v>164</v>
      </c>
      <c r="AV180" s="152">
        <f t="shared" si="1"/>
        <v>137</v>
      </c>
      <c r="AW180" s="152">
        <f t="shared" si="1"/>
        <v>162</v>
      </c>
      <c r="AX180" s="152">
        <f t="shared" si="1"/>
        <v>58</v>
      </c>
      <c r="AY180" s="152">
        <f t="shared" si="1"/>
        <v>167</v>
      </c>
      <c r="AZ180" s="152">
        <f t="shared" si="1"/>
        <v>87</v>
      </c>
      <c r="BA180" s="152">
        <f t="shared" si="1"/>
        <v>53</v>
      </c>
      <c r="BB180" s="152">
        <f t="shared" si="1"/>
        <v>50</v>
      </c>
      <c r="BC180" s="152">
        <f t="shared" si="1"/>
        <v>172</v>
      </c>
      <c r="BD180" s="152">
        <f t="shared" si="1"/>
        <v>158</v>
      </c>
      <c r="BE180" s="152">
        <f t="shared" si="1"/>
        <v>161</v>
      </c>
      <c r="BF180" s="152">
        <f t="shared" si="1"/>
        <v>30</v>
      </c>
      <c r="BG180" s="152">
        <f t="shared" si="1"/>
        <v>75</v>
      </c>
      <c r="BH180" s="152">
        <f t="shared" si="1"/>
        <v>55</v>
      </c>
      <c r="BI180" s="152">
        <f t="shared" si="1"/>
        <v>137</v>
      </c>
      <c r="BJ180" s="152">
        <f t="shared" si="1"/>
        <v>169</v>
      </c>
      <c r="BK180" s="152">
        <f t="shared" si="1"/>
        <v>106</v>
      </c>
      <c r="BL180" s="152">
        <f t="shared" si="1"/>
        <v>34</v>
      </c>
      <c r="BM180" s="152">
        <f t="shared" si="1"/>
        <v>91</v>
      </c>
      <c r="BN180" s="152">
        <f t="shared" si="1"/>
        <v>67</v>
      </c>
      <c r="BO180" s="152">
        <f t="shared" ref="BO180:CT180" si="2">SUM(BO4:BO179)</f>
        <v>-61</v>
      </c>
      <c r="BP180" s="152">
        <f t="shared" si="2"/>
        <v>107</v>
      </c>
      <c r="BQ180" s="152">
        <f t="shared" si="2"/>
        <v>122</v>
      </c>
      <c r="BR180" s="152">
        <f t="shared" si="2"/>
        <v>112</v>
      </c>
      <c r="BS180" s="152">
        <f t="shared" si="2"/>
        <v>155</v>
      </c>
      <c r="BT180" s="152">
        <f t="shared" si="2"/>
        <v>93</v>
      </c>
      <c r="BU180" s="152">
        <f t="shared" si="2"/>
        <v>40</v>
      </c>
      <c r="BV180" s="152">
        <f t="shared" si="2"/>
        <v>28</v>
      </c>
      <c r="BW180" s="152">
        <f t="shared" si="2"/>
        <v>59</v>
      </c>
      <c r="BX180" s="152">
        <f t="shared" si="2"/>
        <v>68</v>
      </c>
      <c r="BY180" s="152">
        <f t="shared" si="2"/>
        <v>59</v>
      </c>
      <c r="BZ180" s="152">
        <f t="shared" si="2"/>
        <v>143</v>
      </c>
      <c r="CA180" s="152">
        <f t="shared" si="2"/>
        <v>-61</v>
      </c>
      <c r="CB180" s="152">
        <f t="shared" si="2"/>
        <v>151</v>
      </c>
      <c r="CC180" s="152">
        <f t="shared" si="2"/>
        <v>148</v>
      </c>
      <c r="CD180" s="152">
        <f t="shared" si="2"/>
        <v>77</v>
      </c>
      <c r="CE180" s="152">
        <f t="shared" si="2"/>
        <v>-81</v>
      </c>
      <c r="CF180" s="152">
        <f t="shared" si="2"/>
        <v>159</v>
      </c>
      <c r="CG180" s="152">
        <f t="shared" si="2"/>
        <v>16</v>
      </c>
      <c r="CH180" s="152">
        <f t="shared" si="2"/>
        <v>117</v>
      </c>
      <c r="CI180" s="152">
        <f t="shared" si="2"/>
        <v>92</v>
      </c>
      <c r="CJ180" s="152">
        <f t="shared" si="2"/>
        <v>148</v>
      </c>
      <c r="CK180" s="152">
        <f t="shared" si="2"/>
        <v>31</v>
      </c>
      <c r="CL180" s="152">
        <f t="shared" si="2"/>
        <v>16</v>
      </c>
      <c r="CM180" s="152">
        <f t="shared" si="2"/>
        <v>62</v>
      </c>
      <c r="CN180" s="152">
        <f t="shared" si="2"/>
        <v>175</v>
      </c>
      <c r="CO180" s="152">
        <f t="shared" si="2"/>
        <v>134</v>
      </c>
      <c r="CP180" s="152">
        <f t="shared" si="2"/>
        <v>134</v>
      </c>
      <c r="CQ180" s="152">
        <f t="shared" si="2"/>
        <v>117</v>
      </c>
      <c r="CR180" s="152">
        <f t="shared" si="2"/>
        <v>105</v>
      </c>
      <c r="CS180" s="152">
        <f t="shared" si="2"/>
        <v>90</v>
      </c>
      <c r="CT180" s="152">
        <f t="shared" si="2"/>
        <v>44</v>
      </c>
      <c r="CU180" s="152">
        <f t="shared" ref="CU180:DZ180" si="3">SUM(CU4:CU179)</f>
        <v>155</v>
      </c>
      <c r="CV180" s="152">
        <f t="shared" si="3"/>
        <v>77</v>
      </c>
      <c r="CW180" s="152">
        <f t="shared" si="3"/>
        <v>129</v>
      </c>
      <c r="CX180" s="152">
        <f t="shared" si="3"/>
        <v>0</v>
      </c>
      <c r="CY180" s="152">
        <f t="shared" si="3"/>
        <v>97</v>
      </c>
      <c r="CZ180" s="152">
        <f t="shared" si="3"/>
        <v>151</v>
      </c>
      <c r="DA180" s="152">
        <f t="shared" si="3"/>
        <v>-72</v>
      </c>
      <c r="DB180" s="152">
        <f t="shared" si="3"/>
        <v>8</v>
      </c>
      <c r="DC180" s="152">
        <f t="shared" si="3"/>
        <v>10</v>
      </c>
      <c r="DD180" s="152">
        <f t="shared" si="3"/>
        <v>40</v>
      </c>
      <c r="DE180" s="152">
        <f t="shared" si="3"/>
        <v>64</v>
      </c>
      <c r="DF180" s="152">
        <f t="shared" si="3"/>
        <v>44</v>
      </c>
      <c r="DG180" s="152">
        <f t="shared" si="3"/>
        <v>-53</v>
      </c>
      <c r="DH180" s="152">
        <f t="shared" si="3"/>
        <v>84</v>
      </c>
      <c r="DI180" s="152">
        <f t="shared" si="3"/>
        <v>29</v>
      </c>
      <c r="DJ180" s="152">
        <f t="shared" si="3"/>
        <v>130</v>
      </c>
      <c r="DK180" s="152">
        <f t="shared" si="3"/>
        <v>-59</v>
      </c>
      <c r="DL180" s="152">
        <f t="shared" si="3"/>
        <v>95</v>
      </c>
      <c r="DM180" s="152">
        <f t="shared" si="3"/>
        <v>62</v>
      </c>
      <c r="DN180" s="152">
        <f t="shared" si="3"/>
        <v>35</v>
      </c>
      <c r="DO180" s="152">
        <f t="shared" si="3"/>
        <v>148</v>
      </c>
      <c r="DP180" s="152">
        <f t="shared" si="3"/>
        <v>95</v>
      </c>
      <c r="DQ180" s="152">
        <f t="shared" si="3"/>
        <v>-52</v>
      </c>
      <c r="DR180" s="152">
        <f t="shared" si="3"/>
        <v>170</v>
      </c>
      <c r="DS180" s="152">
        <f t="shared" si="3"/>
        <v>-90</v>
      </c>
      <c r="DT180" s="152">
        <f t="shared" si="3"/>
        <v>119</v>
      </c>
      <c r="DU180" s="152">
        <f t="shared" si="3"/>
        <v>90</v>
      </c>
      <c r="DV180" s="152">
        <f t="shared" si="3"/>
        <v>-9</v>
      </c>
      <c r="DW180" s="152">
        <f t="shared" si="3"/>
        <v>-17</v>
      </c>
      <c r="DX180" s="152">
        <f t="shared" si="3"/>
        <v>16</v>
      </c>
      <c r="DY180" s="152">
        <f t="shared" si="3"/>
        <v>37</v>
      </c>
      <c r="DZ180" s="152">
        <f t="shared" si="3"/>
        <v>2</v>
      </c>
      <c r="EA180" s="152">
        <f t="shared" ref="EA180:EM180" si="4">SUM(EA4:EA179)</f>
        <v>4</v>
      </c>
      <c r="EB180" s="152">
        <f t="shared" si="4"/>
        <v>1</v>
      </c>
      <c r="EC180" s="152">
        <f t="shared" si="4"/>
        <v>33</v>
      </c>
      <c r="ED180" s="152">
        <f t="shared" si="4"/>
        <v>28</v>
      </c>
      <c r="EE180" s="152">
        <f t="shared" si="4"/>
        <v>0</v>
      </c>
      <c r="EF180" s="152">
        <f t="shared" si="4"/>
        <v>1</v>
      </c>
      <c r="EG180" s="152">
        <f t="shared" si="4"/>
        <v>3</v>
      </c>
      <c r="EH180" s="152">
        <f t="shared" si="4"/>
        <v>1</v>
      </c>
      <c r="EI180" s="152">
        <f t="shared" si="4"/>
        <v>0</v>
      </c>
      <c r="EJ180" s="152">
        <f t="shared" si="4"/>
        <v>13</v>
      </c>
      <c r="EK180" s="152">
        <f t="shared" si="4"/>
        <v>4</v>
      </c>
      <c r="EL180" s="152">
        <f t="shared" si="4"/>
        <v>2</v>
      </c>
      <c r="EM180" s="152">
        <f t="shared" si="4"/>
        <v>1</v>
      </c>
    </row>
    <row r="181" spans="1:155" x14ac:dyDescent="0.2">
      <c r="A181" s="145" t="s">
        <v>847</v>
      </c>
      <c r="AV181" s="146"/>
    </row>
    <row r="182" spans="1:155" x14ac:dyDescent="0.2">
      <c r="A182" s="149" t="s">
        <v>60</v>
      </c>
      <c r="B182" s="150"/>
      <c r="C182" s="150">
        <f t="shared" ref="C182:AH182" si="5">SUMIF($A$4:$A$179,"Africa",C4:C179)</f>
        <v>18</v>
      </c>
      <c r="D182" s="150">
        <f t="shared" si="5"/>
        <v>7</v>
      </c>
      <c r="E182" s="150">
        <f t="shared" si="5"/>
        <v>1</v>
      </c>
      <c r="F182" s="150">
        <f t="shared" si="5"/>
        <v>38</v>
      </c>
      <c r="G182" s="150">
        <f t="shared" si="5"/>
        <v>21</v>
      </c>
      <c r="H182" s="150">
        <f t="shared" si="5"/>
        <v>14</v>
      </c>
      <c r="I182" s="150">
        <f t="shared" si="5"/>
        <v>13</v>
      </c>
      <c r="J182" s="150">
        <f t="shared" si="5"/>
        <v>12</v>
      </c>
      <c r="K182" s="150">
        <f t="shared" si="5"/>
        <v>48</v>
      </c>
      <c r="L182" s="150">
        <f t="shared" si="5"/>
        <v>14</v>
      </c>
      <c r="M182" s="150">
        <f t="shared" si="5"/>
        <v>40</v>
      </c>
      <c r="N182" s="150">
        <f t="shared" si="5"/>
        <v>38</v>
      </c>
      <c r="O182" s="150">
        <f t="shared" si="5"/>
        <v>13</v>
      </c>
      <c r="P182" s="150">
        <f t="shared" si="5"/>
        <v>-4</v>
      </c>
      <c r="Q182" s="150">
        <f t="shared" si="5"/>
        <v>42</v>
      </c>
      <c r="R182" s="150">
        <f t="shared" si="5"/>
        <v>-8</v>
      </c>
      <c r="S182" s="150">
        <f t="shared" si="5"/>
        <v>10</v>
      </c>
      <c r="T182" s="150">
        <f t="shared" si="5"/>
        <v>30</v>
      </c>
      <c r="U182" s="150">
        <f t="shared" si="5"/>
        <v>28</v>
      </c>
      <c r="V182" s="150">
        <f t="shared" si="5"/>
        <v>-26</v>
      </c>
      <c r="W182" s="150">
        <f t="shared" si="5"/>
        <v>-3</v>
      </c>
      <c r="X182" s="150">
        <f t="shared" si="5"/>
        <v>5</v>
      </c>
      <c r="Y182" s="150">
        <f t="shared" si="5"/>
        <v>19</v>
      </c>
      <c r="Z182" s="150">
        <f t="shared" si="5"/>
        <v>14</v>
      </c>
      <c r="AA182" s="150">
        <f t="shared" si="5"/>
        <v>14</v>
      </c>
      <c r="AB182" s="150">
        <f t="shared" si="5"/>
        <v>10</v>
      </c>
      <c r="AC182" s="150">
        <f t="shared" si="5"/>
        <v>24</v>
      </c>
      <c r="AD182" s="150">
        <f t="shared" si="5"/>
        <v>3</v>
      </c>
      <c r="AE182" s="150">
        <f t="shared" si="5"/>
        <v>10</v>
      </c>
      <c r="AF182" s="150">
        <f t="shared" si="5"/>
        <v>-8</v>
      </c>
      <c r="AG182" s="150">
        <f t="shared" si="5"/>
        <v>-6</v>
      </c>
      <c r="AH182" s="150">
        <f t="shared" si="5"/>
        <v>28</v>
      </c>
      <c r="AI182" s="150">
        <f t="shared" ref="AI182:BN182" si="6">SUMIF($A$4:$A$179,"Africa",AI4:AI179)</f>
        <v>18</v>
      </c>
      <c r="AJ182" s="150">
        <f t="shared" si="6"/>
        <v>14</v>
      </c>
      <c r="AK182" s="150">
        <f t="shared" si="6"/>
        <v>2</v>
      </c>
      <c r="AL182" s="150">
        <f t="shared" si="6"/>
        <v>21</v>
      </c>
      <c r="AM182" s="150">
        <f t="shared" si="6"/>
        <v>1</v>
      </c>
      <c r="AN182" s="150">
        <f t="shared" si="6"/>
        <v>5</v>
      </c>
      <c r="AO182" s="150">
        <f t="shared" si="6"/>
        <v>0</v>
      </c>
      <c r="AP182" s="150">
        <f t="shared" si="6"/>
        <v>19</v>
      </c>
      <c r="AQ182" s="150">
        <f t="shared" si="6"/>
        <v>7</v>
      </c>
      <c r="AR182" s="150">
        <f t="shared" si="6"/>
        <v>23</v>
      </c>
      <c r="AS182" s="150">
        <f t="shared" si="6"/>
        <v>32</v>
      </c>
      <c r="AT182" s="150">
        <f t="shared" si="6"/>
        <v>23</v>
      </c>
      <c r="AU182" s="150">
        <f t="shared" si="6"/>
        <v>48</v>
      </c>
      <c r="AV182" s="150">
        <f t="shared" si="6"/>
        <v>38</v>
      </c>
      <c r="AW182" s="150">
        <f t="shared" si="6"/>
        <v>51</v>
      </c>
      <c r="AX182" s="150">
        <f t="shared" si="6"/>
        <v>13</v>
      </c>
      <c r="AY182" s="150">
        <f t="shared" si="6"/>
        <v>51</v>
      </c>
      <c r="AZ182" s="150">
        <f t="shared" si="6"/>
        <v>33</v>
      </c>
      <c r="BA182" s="150">
        <f t="shared" si="6"/>
        <v>12</v>
      </c>
      <c r="BB182" s="150">
        <f t="shared" si="6"/>
        <v>9</v>
      </c>
      <c r="BC182" s="150">
        <f t="shared" si="6"/>
        <v>51</v>
      </c>
      <c r="BD182" s="150">
        <f t="shared" si="6"/>
        <v>46</v>
      </c>
      <c r="BE182" s="150">
        <f t="shared" si="6"/>
        <v>45</v>
      </c>
      <c r="BF182" s="150">
        <f t="shared" si="6"/>
        <v>10</v>
      </c>
      <c r="BG182" s="150">
        <f t="shared" si="6"/>
        <v>20</v>
      </c>
      <c r="BH182" s="150">
        <f t="shared" si="6"/>
        <v>25</v>
      </c>
      <c r="BI182" s="150">
        <f t="shared" si="6"/>
        <v>42</v>
      </c>
      <c r="BJ182" s="150">
        <f t="shared" si="6"/>
        <v>49</v>
      </c>
      <c r="BK182" s="150">
        <f t="shared" si="6"/>
        <v>27</v>
      </c>
      <c r="BL182" s="150">
        <f t="shared" si="6"/>
        <v>6</v>
      </c>
      <c r="BM182" s="150">
        <f t="shared" si="6"/>
        <v>10</v>
      </c>
      <c r="BN182" s="150">
        <f t="shared" si="6"/>
        <v>21</v>
      </c>
      <c r="BO182" s="150">
        <f t="shared" ref="BO182:CT182" si="7">SUMIF($A$4:$A$179,"Africa",BO4:BO179)</f>
        <v>-18</v>
      </c>
      <c r="BP182" s="150">
        <f t="shared" si="7"/>
        <v>24</v>
      </c>
      <c r="BQ182" s="150">
        <f t="shared" si="7"/>
        <v>23</v>
      </c>
      <c r="BR182" s="150">
        <f t="shared" si="7"/>
        <v>18</v>
      </c>
      <c r="BS182" s="150">
        <f t="shared" si="7"/>
        <v>41</v>
      </c>
      <c r="BT182" s="150">
        <f t="shared" si="7"/>
        <v>16</v>
      </c>
      <c r="BU182" s="150">
        <f t="shared" si="7"/>
        <v>4</v>
      </c>
      <c r="BV182" s="150">
        <f t="shared" si="7"/>
        <v>6</v>
      </c>
      <c r="BW182" s="150">
        <f t="shared" si="7"/>
        <v>8</v>
      </c>
      <c r="BX182" s="150">
        <f t="shared" si="7"/>
        <v>6</v>
      </c>
      <c r="BY182" s="150">
        <f t="shared" si="7"/>
        <v>2</v>
      </c>
      <c r="BZ182" s="150">
        <f t="shared" si="7"/>
        <v>33</v>
      </c>
      <c r="CA182" s="150">
        <f t="shared" si="7"/>
        <v>-12</v>
      </c>
      <c r="CB182" s="150">
        <f t="shared" si="7"/>
        <v>41</v>
      </c>
      <c r="CC182" s="150">
        <f t="shared" si="7"/>
        <v>36</v>
      </c>
      <c r="CD182" s="150">
        <f t="shared" si="7"/>
        <v>13</v>
      </c>
      <c r="CE182" s="150">
        <f t="shared" si="7"/>
        <v>-22</v>
      </c>
      <c r="CF182" s="150">
        <f t="shared" si="7"/>
        <v>46</v>
      </c>
      <c r="CG182" s="150">
        <f t="shared" si="7"/>
        <v>6</v>
      </c>
      <c r="CH182" s="150">
        <f t="shared" si="7"/>
        <v>36</v>
      </c>
      <c r="CI182" s="150">
        <f t="shared" si="7"/>
        <v>25</v>
      </c>
      <c r="CJ182" s="150">
        <f t="shared" si="7"/>
        <v>41</v>
      </c>
      <c r="CK182" s="150">
        <f t="shared" si="7"/>
        <v>9</v>
      </c>
      <c r="CL182" s="150">
        <f t="shared" si="7"/>
        <v>0</v>
      </c>
      <c r="CM182" s="150">
        <f t="shared" si="7"/>
        <v>5</v>
      </c>
      <c r="CN182" s="150">
        <f t="shared" si="7"/>
        <v>51</v>
      </c>
      <c r="CO182" s="150">
        <f t="shared" si="7"/>
        <v>39</v>
      </c>
      <c r="CP182" s="150">
        <f t="shared" si="7"/>
        <v>33</v>
      </c>
      <c r="CQ182" s="150">
        <f t="shared" si="7"/>
        <v>27</v>
      </c>
      <c r="CR182" s="150">
        <f t="shared" si="7"/>
        <v>15</v>
      </c>
      <c r="CS182" s="150">
        <f t="shared" si="7"/>
        <v>11</v>
      </c>
      <c r="CT182" s="150">
        <f t="shared" si="7"/>
        <v>4</v>
      </c>
      <c r="CU182" s="150">
        <f t="shared" ref="CU182:DZ182" si="8">SUMIF($A$4:$A$179,"Africa",CU4:CU179)</f>
        <v>44</v>
      </c>
      <c r="CV182" s="150">
        <f t="shared" si="8"/>
        <v>10</v>
      </c>
      <c r="CW182" s="150">
        <f t="shared" si="8"/>
        <v>30</v>
      </c>
      <c r="CX182" s="150">
        <f t="shared" si="8"/>
        <v>0</v>
      </c>
      <c r="CY182" s="150">
        <f t="shared" si="8"/>
        <v>32</v>
      </c>
      <c r="CZ182" s="150">
        <f t="shared" si="8"/>
        <v>47</v>
      </c>
      <c r="DA182" s="150">
        <f t="shared" si="8"/>
        <v>-31</v>
      </c>
      <c r="DB182" s="150">
        <f t="shared" si="8"/>
        <v>0</v>
      </c>
      <c r="DC182" s="150">
        <f t="shared" si="8"/>
        <v>1</v>
      </c>
      <c r="DD182" s="150">
        <f t="shared" si="8"/>
        <v>11</v>
      </c>
      <c r="DE182" s="150">
        <f t="shared" si="8"/>
        <v>13</v>
      </c>
      <c r="DF182" s="150">
        <f t="shared" si="8"/>
        <v>6</v>
      </c>
      <c r="DG182" s="150">
        <f t="shared" si="8"/>
        <v>-9</v>
      </c>
      <c r="DH182" s="150">
        <f t="shared" si="8"/>
        <v>22</v>
      </c>
      <c r="DI182" s="150">
        <f t="shared" si="8"/>
        <v>0</v>
      </c>
      <c r="DJ182" s="150">
        <f t="shared" si="8"/>
        <v>22</v>
      </c>
      <c r="DK182" s="150">
        <f t="shared" si="8"/>
        <v>-18</v>
      </c>
      <c r="DL182" s="150">
        <f t="shared" si="8"/>
        <v>5</v>
      </c>
      <c r="DM182" s="150">
        <f t="shared" si="8"/>
        <v>22</v>
      </c>
      <c r="DN182" s="150">
        <f t="shared" si="8"/>
        <v>9</v>
      </c>
      <c r="DO182" s="150">
        <f t="shared" si="8"/>
        <v>41</v>
      </c>
      <c r="DP182" s="150">
        <f t="shared" si="8"/>
        <v>13</v>
      </c>
      <c r="DQ182" s="150">
        <f t="shared" si="8"/>
        <v>-29</v>
      </c>
      <c r="DR182" s="150">
        <f t="shared" si="8"/>
        <v>50</v>
      </c>
      <c r="DS182" s="150">
        <f t="shared" si="8"/>
        <v>-36</v>
      </c>
      <c r="DT182" s="150">
        <f t="shared" si="8"/>
        <v>22</v>
      </c>
      <c r="DU182" s="150">
        <f t="shared" si="8"/>
        <v>28</v>
      </c>
      <c r="DV182" s="150">
        <f t="shared" si="8"/>
        <v>-5</v>
      </c>
      <c r="DW182" s="150">
        <f t="shared" si="8"/>
        <v>-6</v>
      </c>
      <c r="DX182" s="150">
        <f t="shared" si="8"/>
        <v>0</v>
      </c>
      <c r="DY182" s="150">
        <f t="shared" si="8"/>
        <v>0</v>
      </c>
      <c r="DZ182" s="150">
        <f t="shared" si="8"/>
        <v>0</v>
      </c>
      <c r="EA182" s="150">
        <f t="shared" ref="EA182:EM182" si="9">SUMIF($A$4:$A$179,"Africa",EA4:EA179)</f>
        <v>0</v>
      </c>
      <c r="EB182" s="150">
        <f t="shared" si="9"/>
        <v>0</v>
      </c>
      <c r="EC182" s="150">
        <f t="shared" si="9"/>
        <v>0</v>
      </c>
      <c r="ED182" s="150">
        <f t="shared" si="9"/>
        <v>0</v>
      </c>
      <c r="EE182" s="150">
        <f t="shared" si="9"/>
        <v>0</v>
      </c>
      <c r="EF182" s="150">
        <f t="shared" si="9"/>
        <v>0</v>
      </c>
      <c r="EG182" s="150">
        <f t="shared" si="9"/>
        <v>0</v>
      </c>
      <c r="EH182" s="150">
        <f t="shared" si="9"/>
        <v>0</v>
      </c>
      <c r="EI182" s="150">
        <f t="shared" si="9"/>
        <v>0</v>
      </c>
      <c r="EJ182" s="150">
        <f t="shared" si="9"/>
        <v>3</v>
      </c>
      <c r="EK182" s="150">
        <f t="shared" si="9"/>
        <v>0</v>
      </c>
      <c r="EL182" s="150">
        <f t="shared" si="9"/>
        <v>0</v>
      </c>
      <c r="EM182" s="150">
        <f t="shared" si="9"/>
        <v>0</v>
      </c>
    </row>
    <row r="183" spans="1:155" x14ac:dyDescent="0.2">
      <c r="A183" s="147" t="s">
        <v>63</v>
      </c>
      <c r="C183">
        <f t="shared" ref="C183:AH183" si="10">SUMIF($A$4:$A$179,"Americas",C$4:C$179)</f>
        <v>27</v>
      </c>
      <c r="D183">
        <f t="shared" si="10"/>
        <v>17</v>
      </c>
      <c r="E183">
        <f t="shared" si="10"/>
        <v>5</v>
      </c>
      <c r="F183">
        <f t="shared" si="10"/>
        <v>29</v>
      </c>
      <c r="G183">
        <f t="shared" si="10"/>
        <v>28</v>
      </c>
      <c r="H183">
        <f t="shared" si="10"/>
        <v>21</v>
      </c>
      <c r="I183">
        <f t="shared" si="10"/>
        <v>25</v>
      </c>
      <c r="J183">
        <f t="shared" si="10"/>
        <v>11</v>
      </c>
      <c r="K183">
        <f t="shared" si="10"/>
        <v>32</v>
      </c>
      <c r="L183">
        <f t="shared" si="10"/>
        <v>13</v>
      </c>
      <c r="M183">
        <f t="shared" si="10"/>
        <v>32</v>
      </c>
      <c r="N183">
        <f t="shared" si="10"/>
        <v>27</v>
      </c>
      <c r="O183">
        <f t="shared" si="10"/>
        <v>13</v>
      </c>
      <c r="P183">
        <f t="shared" si="10"/>
        <v>-2</v>
      </c>
      <c r="Q183">
        <f t="shared" si="10"/>
        <v>32</v>
      </c>
      <c r="R183">
        <f t="shared" si="10"/>
        <v>-8</v>
      </c>
      <c r="S183">
        <f t="shared" si="10"/>
        <v>8</v>
      </c>
      <c r="T183">
        <f t="shared" si="10"/>
        <v>27</v>
      </c>
      <c r="U183">
        <f t="shared" si="10"/>
        <v>26</v>
      </c>
      <c r="V183">
        <f t="shared" si="10"/>
        <v>-26</v>
      </c>
      <c r="W183">
        <f t="shared" si="10"/>
        <v>-3</v>
      </c>
      <c r="X183">
        <f t="shared" si="10"/>
        <v>9</v>
      </c>
      <c r="Y183">
        <f t="shared" si="10"/>
        <v>14</v>
      </c>
      <c r="Z183">
        <f t="shared" si="10"/>
        <v>24</v>
      </c>
      <c r="AA183">
        <f t="shared" si="10"/>
        <v>23</v>
      </c>
      <c r="AB183">
        <f t="shared" si="10"/>
        <v>7</v>
      </c>
      <c r="AC183">
        <f t="shared" si="10"/>
        <v>29</v>
      </c>
      <c r="AD183">
        <f t="shared" si="10"/>
        <v>16</v>
      </c>
      <c r="AE183">
        <f t="shared" si="10"/>
        <v>19</v>
      </c>
      <c r="AF183">
        <f t="shared" si="10"/>
        <v>-3</v>
      </c>
      <c r="AG183">
        <f t="shared" si="10"/>
        <v>-4</v>
      </c>
      <c r="AH183">
        <f t="shared" si="10"/>
        <v>21</v>
      </c>
      <c r="AI183">
        <f t="shared" ref="AI183:BN183" si="11">SUMIF($A$4:$A$179,"Americas",AI$4:AI$179)</f>
        <v>9</v>
      </c>
      <c r="AJ183">
        <f t="shared" si="11"/>
        <v>15</v>
      </c>
      <c r="AK183">
        <f t="shared" si="11"/>
        <v>3</v>
      </c>
      <c r="AL183">
        <f t="shared" si="11"/>
        <v>12</v>
      </c>
      <c r="AM183">
        <f t="shared" si="11"/>
        <v>4</v>
      </c>
      <c r="AN183">
        <f t="shared" si="11"/>
        <v>2</v>
      </c>
      <c r="AO183">
        <f t="shared" si="11"/>
        <v>0</v>
      </c>
      <c r="AP183">
        <f t="shared" si="11"/>
        <v>6</v>
      </c>
      <c r="AQ183">
        <f t="shared" si="11"/>
        <v>4</v>
      </c>
      <c r="AR183">
        <f t="shared" si="11"/>
        <v>19</v>
      </c>
      <c r="AS183">
        <f t="shared" si="11"/>
        <v>23</v>
      </c>
      <c r="AT183">
        <f t="shared" si="11"/>
        <v>13</v>
      </c>
      <c r="AU183">
        <f t="shared" si="11"/>
        <v>32</v>
      </c>
      <c r="AV183">
        <f t="shared" si="11"/>
        <v>21</v>
      </c>
      <c r="AW183">
        <f t="shared" si="11"/>
        <v>32</v>
      </c>
      <c r="AX183">
        <f t="shared" si="11"/>
        <v>9</v>
      </c>
      <c r="AY183">
        <f t="shared" si="11"/>
        <v>31</v>
      </c>
      <c r="AZ183">
        <f t="shared" si="11"/>
        <v>12</v>
      </c>
      <c r="BA183">
        <f t="shared" si="11"/>
        <v>11</v>
      </c>
      <c r="BB183">
        <f t="shared" si="11"/>
        <v>7</v>
      </c>
      <c r="BC183">
        <f t="shared" si="11"/>
        <v>32</v>
      </c>
      <c r="BD183">
        <f t="shared" si="11"/>
        <v>28</v>
      </c>
      <c r="BE183">
        <f t="shared" si="11"/>
        <v>30</v>
      </c>
      <c r="BF183">
        <f t="shared" si="11"/>
        <v>3</v>
      </c>
      <c r="BG183">
        <f t="shared" si="11"/>
        <v>15</v>
      </c>
      <c r="BH183">
        <f t="shared" si="11"/>
        <v>18</v>
      </c>
      <c r="BI183">
        <f t="shared" si="11"/>
        <v>29</v>
      </c>
      <c r="BJ183">
        <f t="shared" si="11"/>
        <v>31</v>
      </c>
      <c r="BK183">
        <f t="shared" si="11"/>
        <v>18</v>
      </c>
      <c r="BL183">
        <f t="shared" si="11"/>
        <v>17</v>
      </c>
      <c r="BM183">
        <f t="shared" si="11"/>
        <v>22</v>
      </c>
      <c r="BN183">
        <f t="shared" si="11"/>
        <v>16</v>
      </c>
      <c r="BO183">
        <f t="shared" ref="BO183:CT183" si="12">SUMIF($A$4:$A$179,"Americas",BO$4:BO$179)</f>
        <v>-6</v>
      </c>
      <c r="BP183">
        <f t="shared" si="12"/>
        <v>21</v>
      </c>
      <c r="BQ183">
        <f t="shared" si="12"/>
        <v>25</v>
      </c>
      <c r="BR183">
        <f t="shared" si="12"/>
        <v>28</v>
      </c>
      <c r="BS183">
        <f t="shared" si="12"/>
        <v>32</v>
      </c>
      <c r="BT183">
        <f t="shared" si="12"/>
        <v>16</v>
      </c>
      <c r="BU183">
        <f t="shared" si="12"/>
        <v>12</v>
      </c>
      <c r="BV183">
        <f t="shared" si="12"/>
        <v>7</v>
      </c>
      <c r="BW183">
        <f t="shared" si="12"/>
        <v>10</v>
      </c>
      <c r="BX183">
        <f t="shared" si="12"/>
        <v>14</v>
      </c>
      <c r="BY183">
        <f t="shared" si="12"/>
        <v>16</v>
      </c>
      <c r="BZ183">
        <f t="shared" si="12"/>
        <v>28</v>
      </c>
      <c r="CA183">
        <f t="shared" si="12"/>
        <v>-16</v>
      </c>
      <c r="CB183">
        <f t="shared" si="12"/>
        <v>30</v>
      </c>
      <c r="CC183">
        <f t="shared" si="12"/>
        <v>29</v>
      </c>
      <c r="CD183">
        <f t="shared" si="12"/>
        <v>11</v>
      </c>
      <c r="CE183">
        <f t="shared" si="12"/>
        <v>-9</v>
      </c>
      <c r="CF183">
        <f t="shared" si="12"/>
        <v>30</v>
      </c>
      <c r="CG183">
        <f t="shared" si="12"/>
        <v>3</v>
      </c>
      <c r="CH183">
        <f t="shared" si="12"/>
        <v>24</v>
      </c>
      <c r="CI183">
        <f t="shared" si="12"/>
        <v>19</v>
      </c>
      <c r="CJ183">
        <f t="shared" si="12"/>
        <v>31</v>
      </c>
      <c r="CK183">
        <f t="shared" si="12"/>
        <v>5</v>
      </c>
      <c r="CL183">
        <f t="shared" si="12"/>
        <v>4</v>
      </c>
      <c r="CM183">
        <f t="shared" si="12"/>
        <v>15</v>
      </c>
      <c r="CN183">
        <f t="shared" si="12"/>
        <v>32</v>
      </c>
      <c r="CO183">
        <f t="shared" si="12"/>
        <v>23</v>
      </c>
      <c r="CP183">
        <f t="shared" si="12"/>
        <v>30</v>
      </c>
      <c r="CQ183">
        <f t="shared" si="12"/>
        <v>24</v>
      </c>
      <c r="CR183">
        <f t="shared" si="12"/>
        <v>16</v>
      </c>
      <c r="CS183">
        <f t="shared" si="12"/>
        <v>19</v>
      </c>
      <c r="CT183">
        <f t="shared" si="12"/>
        <v>10</v>
      </c>
      <c r="CU183">
        <f t="shared" ref="CU183:DZ183" si="13">SUMIF($A$4:$A$179,"Americas",CU$4:CU$179)</f>
        <v>30</v>
      </c>
      <c r="CV183">
        <f t="shared" si="13"/>
        <v>14</v>
      </c>
      <c r="CW183">
        <f t="shared" si="13"/>
        <v>24</v>
      </c>
      <c r="CX183">
        <f t="shared" si="13"/>
        <v>0</v>
      </c>
      <c r="CY183">
        <f t="shared" si="13"/>
        <v>26</v>
      </c>
      <c r="CZ183">
        <f t="shared" si="13"/>
        <v>23</v>
      </c>
      <c r="DA183">
        <f t="shared" si="13"/>
        <v>-7</v>
      </c>
      <c r="DB183">
        <f t="shared" si="13"/>
        <v>0</v>
      </c>
      <c r="DC183">
        <f t="shared" si="13"/>
        <v>1</v>
      </c>
      <c r="DD183">
        <f t="shared" si="13"/>
        <v>2</v>
      </c>
      <c r="DE183">
        <f t="shared" si="13"/>
        <v>20</v>
      </c>
      <c r="DF183">
        <f t="shared" si="13"/>
        <v>10</v>
      </c>
      <c r="DG183">
        <f t="shared" si="13"/>
        <v>-7</v>
      </c>
      <c r="DH183">
        <f t="shared" si="13"/>
        <v>13</v>
      </c>
      <c r="DI183">
        <f t="shared" si="13"/>
        <v>4</v>
      </c>
      <c r="DJ183">
        <f t="shared" si="13"/>
        <v>25</v>
      </c>
      <c r="DK183">
        <f t="shared" si="13"/>
        <v>-9</v>
      </c>
      <c r="DL183">
        <f t="shared" si="13"/>
        <v>20</v>
      </c>
      <c r="DM183">
        <f t="shared" si="13"/>
        <v>13</v>
      </c>
      <c r="DN183">
        <f t="shared" si="13"/>
        <v>9</v>
      </c>
      <c r="DO183">
        <f t="shared" si="13"/>
        <v>30</v>
      </c>
      <c r="DP183">
        <f t="shared" si="13"/>
        <v>20</v>
      </c>
      <c r="DQ183">
        <f t="shared" si="13"/>
        <v>-5</v>
      </c>
      <c r="DR183">
        <f t="shared" si="13"/>
        <v>30</v>
      </c>
      <c r="DS183">
        <f t="shared" si="13"/>
        <v>-17</v>
      </c>
      <c r="DT183">
        <f t="shared" si="13"/>
        <v>28</v>
      </c>
      <c r="DU183">
        <f t="shared" si="13"/>
        <v>21</v>
      </c>
      <c r="DV183">
        <f t="shared" si="13"/>
        <v>0</v>
      </c>
      <c r="DW183">
        <f t="shared" si="13"/>
        <v>-2</v>
      </c>
      <c r="DX183">
        <f t="shared" si="13"/>
        <v>3</v>
      </c>
      <c r="DY183">
        <f t="shared" si="13"/>
        <v>4</v>
      </c>
      <c r="DZ183">
        <f t="shared" si="13"/>
        <v>0</v>
      </c>
      <c r="EA183">
        <f t="shared" ref="EA183:EM183" si="14">SUMIF($A$4:$A$179,"Americas",EA$4:EA$179)</f>
        <v>1</v>
      </c>
      <c r="EB183">
        <f t="shared" si="14"/>
        <v>1</v>
      </c>
      <c r="EC183">
        <f t="shared" si="14"/>
        <v>2</v>
      </c>
      <c r="ED183">
        <f t="shared" si="14"/>
        <v>1</v>
      </c>
      <c r="EE183">
        <f t="shared" si="14"/>
        <v>0</v>
      </c>
      <c r="EF183">
        <f t="shared" si="14"/>
        <v>0</v>
      </c>
      <c r="EG183">
        <f t="shared" si="14"/>
        <v>0</v>
      </c>
      <c r="EH183">
        <f t="shared" si="14"/>
        <v>0</v>
      </c>
      <c r="EI183">
        <f t="shared" si="14"/>
        <v>0</v>
      </c>
      <c r="EJ183">
        <f t="shared" si="14"/>
        <v>3</v>
      </c>
      <c r="EK183">
        <f t="shared" si="14"/>
        <v>2</v>
      </c>
      <c r="EL183">
        <f t="shared" si="14"/>
        <v>2</v>
      </c>
      <c r="EM183">
        <f t="shared" si="14"/>
        <v>0</v>
      </c>
    </row>
    <row r="184" spans="1:155" x14ac:dyDescent="0.2">
      <c r="A184" s="149" t="s">
        <v>71</v>
      </c>
      <c r="B184" s="150"/>
      <c r="C184" s="150">
        <f t="shared" ref="C184:AH184" si="15">SUMIF($A$4:$A$179,"Arab States",C$4:C$179)</f>
        <v>8</v>
      </c>
      <c r="D184" s="150">
        <f t="shared" si="15"/>
        <v>3</v>
      </c>
      <c r="E184" s="150">
        <f t="shared" si="15"/>
        <v>2</v>
      </c>
      <c r="F184" s="150">
        <f t="shared" si="15"/>
        <v>9</v>
      </c>
      <c r="G184" s="150">
        <f t="shared" si="15"/>
        <v>9</v>
      </c>
      <c r="H184" s="150">
        <f t="shared" si="15"/>
        <v>4</v>
      </c>
      <c r="I184" s="150">
        <f t="shared" si="15"/>
        <v>8</v>
      </c>
      <c r="J184" s="150">
        <f t="shared" si="15"/>
        <v>6</v>
      </c>
      <c r="K184" s="150">
        <f t="shared" si="15"/>
        <v>9</v>
      </c>
      <c r="L184" s="150">
        <f t="shared" si="15"/>
        <v>3</v>
      </c>
      <c r="M184" s="150">
        <f t="shared" si="15"/>
        <v>9</v>
      </c>
      <c r="N184" s="150">
        <f t="shared" si="15"/>
        <v>6</v>
      </c>
      <c r="O184" s="150">
        <f t="shared" si="15"/>
        <v>2</v>
      </c>
      <c r="P184" s="150">
        <f t="shared" si="15"/>
        <v>0</v>
      </c>
      <c r="Q184" s="150">
        <f t="shared" si="15"/>
        <v>9</v>
      </c>
      <c r="R184" s="150">
        <f t="shared" si="15"/>
        <v>-3</v>
      </c>
      <c r="S184" s="150">
        <f t="shared" si="15"/>
        <v>6</v>
      </c>
      <c r="T184" s="150">
        <f t="shared" si="15"/>
        <v>8</v>
      </c>
      <c r="U184" s="150">
        <f t="shared" si="15"/>
        <v>8</v>
      </c>
      <c r="V184" s="150">
        <f t="shared" si="15"/>
        <v>-4</v>
      </c>
      <c r="W184" s="150">
        <f t="shared" si="15"/>
        <v>-1</v>
      </c>
      <c r="X184" s="150">
        <f t="shared" si="15"/>
        <v>4</v>
      </c>
      <c r="Y184" s="150">
        <f t="shared" si="15"/>
        <v>3</v>
      </c>
      <c r="Z184" s="150">
        <f t="shared" si="15"/>
        <v>5</v>
      </c>
      <c r="AA184" s="150">
        <f t="shared" si="15"/>
        <v>3</v>
      </c>
      <c r="AB184" s="150">
        <f t="shared" si="15"/>
        <v>0</v>
      </c>
      <c r="AC184" s="150">
        <f t="shared" si="15"/>
        <v>3</v>
      </c>
      <c r="AD184" s="150">
        <f t="shared" si="15"/>
        <v>3</v>
      </c>
      <c r="AE184" s="150">
        <f t="shared" si="15"/>
        <v>2</v>
      </c>
      <c r="AF184" s="150">
        <f t="shared" si="15"/>
        <v>-8</v>
      </c>
      <c r="AG184" s="150">
        <f t="shared" si="15"/>
        <v>-6</v>
      </c>
      <c r="AH184" s="150">
        <f t="shared" si="15"/>
        <v>6</v>
      </c>
      <c r="AI184" s="150">
        <f t="shared" ref="AI184:BN184" si="16">SUMIF($A$4:$A$179,"Arab States",AI$4:AI$179)</f>
        <v>4</v>
      </c>
      <c r="AJ184" s="150">
        <f t="shared" si="16"/>
        <v>4</v>
      </c>
      <c r="AK184" s="150">
        <f t="shared" si="16"/>
        <v>1</v>
      </c>
      <c r="AL184" s="150">
        <f t="shared" si="16"/>
        <v>4</v>
      </c>
      <c r="AM184" s="150">
        <f t="shared" si="16"/>
        <v>2</v>
      </c>
      <c r="AN184" s="150">
        <f t="shared" si="16"/>
        <v>2</v>
      </c>
      <c r="AO184" s="150">
        <f t="shared" si="16"/>
        <v>2</v>
      </c>
      <c r="AP184" s="150">
        <f t="shared" si="16"/>
        <v>6</v>
      </c>
      <c r="AQ184" s="150">
        <f t="shared" si="16"/>
        <v>5</v>
      </c>
      <c r="AR184" s="150">
        <f t="shared" si="16"/>
        <v>5</v>
      </c>
      <c r="AS184" s="150">
        <f t="shared" si="16"/>
        <v>5</v>
      </c>
      <c r="AT184" s="150">
        <f t="shared" si="16"/>
        <v>4</v>
      </c>
      <c r="AU184" s="150">
        <f t="shared" si="16"/>
        <v>9</v>
      </c>
      <c r="AV184" s="150">
        <f t="shared" si="16"/>
        <v>8</v>
      </c>
      <c r="AW184" s="150">
        <f t="shared" si="16"/>
        <v>9</v>
      </c>
      <c r="AX184" s="150">
        <f t="shared" si="16"/>
        <v>1</v>
      </c>
      <c r="AY184" s="150">
        <f t="shared" si="16"/>
        <v>9</v>
      </c>
      <c r="AZ184" s="150">
        <f t="shared" si="16"/>
        <v>3</v>
      </c>
      <c r="BA184" s="150">
        <f t="shared" si="16"/>
        <v>1</v>
      </c>
      <c r="BB184" s="150">
        <f t="shared" si="16"/>
        <v>1</v>
      </c>
      <c r="BC184" s="150">
        <f t="shared" si="16"/>
        <v>9</v>
      </c>
      <c r="BD184" s="150">
        <f t="shared" si="16"/>
        <v>7</v>
      </c>
      <c r="BE184" s="150">
        <f t="shared" si="16"/>
        <v>9</v>
      </c>
      <c r="BF184" s="150">
        <f t="shared" si="16"/>
        <v>1</v>
      </c>
      <c r="BG184" s="150">
        <f t="shared" si="16"/>
        <v>0</v>
      </c>
      <c r="BH184" s="150">
        <f t="shared" si="16"/>
        <v>0</v>
      </c>
      <c r="BI184" s="150">
        <f t="shared" si="16"/>
        <v>6</v>
      </c>
      <c r="BJ184" s="150">
        <f t="shared" si="16"/>
        <v>9</v>
      </c>
      <c r="BK184" s="150">
        <f t="shared" si="16"/>
        <v>0</v>
      </c>
      <c r="BL184" s="150">
        <f t="shared" si="16"/>
        <v>0</v>
      </c>
      <c r="BM184" s="150">
        <f t="shared" si="16"/>
        <v>2</v>
      </c>
      <c r="BN184" s="150">
        <f t="shared" si="16"/>
        <v>2</v>
      </c>
      <c r="BO184" s="150">
        <f t="shared" ref="BO184:CT184" si="17">SUMIF($A$4:$A$179,"Arab States",BO$4:BO$179)</f>
        <v>-5</v>
      </c>
      <c r="BP184" s="150">
        <f t="shared" si="17"/>
        <v>4</v>
      </c>
      <c r="BQ184" s="150">
        <f t="shared" si="17"/>
        <v>3</v>
      </c>
      <c r="BR184" s="150">
        <f t="shared" si="17"/>
        <v>3</v>
      </c>
      <c r="BS184" s="150">
        <f t="shared" si="17"/>
        <v>6</v>
      </c>
      <c r="BT184" s="150">
        <f t="shared" si="17"/>
        <v>7</v>
      </c>
      <c r="BU184" s="150">
        <f t="shared" si="17"/>
        <v>2</v>
      </c>
      <c r="BV184" s="150">
        <f t="shared" si="17"/>
        <v>1</v>
      </c>
      <c r="BW184" s="150">
        <f t="shared" si="17"/>
        <v>2</v>
      </c>
      <c r="BX184" s="150">
        <f t="shared" si="17"/>
        <v>1</v>
      </c>
      <c r="BY184" s="150">
        <f t="shared" si="17"/>
        <v>1</v>
      </c>
      <c r="BZ184" s="150">
        <f t="shared" si="17"/>
        <v>8</v>
      </c>
      <c r="CA184" s="150">
        <f t="shared" si="17"/>
        <v>-3</v>
      </c>
      <c r="CB184" s="150">
        <f t="shared" si="17"/>
        <v>9</v>
      </c>
      <c r="CC184" s="150">
        <f t="shared" si="17"/>
        <v>7</v>
      </c>
      <c r="CD184" s="150">
        <f t="shared" si="17"/>
        <v>3</v>
      </c>
      <c r="CE184" s="150">
        <f t="shared" si="17"/>
        <v>-5</v>
      </c>
      <c r="CF184" s="150">
        <f t="shared" si="17"/>
        <v>9</v>
      </c>
      <c r="CG184" s="150">
        <f t="shared" si="17"/>
        <v>0</v>
      </c>
      <c r="CH184" s="150">
        <f t="shared" si="17"/>
        <v>8</v>
      </c>
      <c r="CI184" s="150">
        <f t="shared" si="17"/>
        <v>3</v>
      </c>
      <c r="CJ184" s="150">
        <f t="shared" si="17"/>
        <v>7</v>
      </c>
      <c r="CK184" s="150">
        <f t="shared" si="17"/>
        <v>0</v>
      </c>
      <c r="CL184" s="150">
        <f t="shared" si="17"/>
        <v>0</v>
      </c>
      <c r="CM184" s="150">
        <f t="shared" si="17"/>
        <v>1</v>
      </c>
      <c r="CN184" s="150">
        <f t="shared" si="17"/>
        <v>9</v>
      </c>
      <c r="CO184" s="150">
        <f t="shared" si="17"/>
        <v>4</v>
      </c>
      <c r="CP184" s="150">
        <f t="shared" si="17"/>
        <v>6</v>
      </c>
      <c r="CQ184" s="150">
        <f t="shared" si="17"/>
        <v>9</v>
      </c>
      <c r="CR184" s="150">
        <f t="shared" si="17"/>
        <v>8</v>
      </c>
      <c r="CS184" s="150">
        <f t="shared" si="17"/>
        <v>3</v>
      </c>
      <c r="CT184" s="150">
        <f t="shared" si="17"/>
        <v>0</v>
      </c>
      <c r="CU184" s="150">
        <f t="shared" ref="CU184:DZ184" si="18">SUMIF($A$4:$A$179,"Arab States",CU$4:CU$179)</f>
        <v>7</v>
      </c>
      <c r="CV184" s="150">
        <f t="shared" si="18"/>
        <v>6</v>
      </c>
      <c r="CW184" s="150">
        <f t="shared" si="18"/>
        <v>9</v>
      </c>
      <c r="CX184" s="150">
        <f t="shared" si="18"/>
        <v>0</v>
      </c>
      <c r="CY184" s="150">
        <f t="shared" si="18"/>
        <v>2</v>
      </c>
      <c r="CZ184" s="150">
        <f t="shared" si="18"/>
        <v>6</v>
      </c>
      <c r="DA184" s="150">
        <f t="shared" si="18"/>
        <v>-4</v>
      </c>
      <c r="DB184" s="150">
        <f t="shared" si="18"/>
        <v>1</v>
      </c>
      <c r="DC184" s="150">
        <f t="shared" si="18"/>
        <v>0</v>
      </c>
      <c r="DD184" s="150">
        <f t="shared" si="18"/>
        <v>4</v>
      </c>
      <c r="DE184" s="150">
        <f t="shared" si="18"/>
        <v>8</v>
      </c>
      <c r="DF184" s="150">
        <f t="shared" si="18"/>
        <v>6</v>
      </c>
      <c r="DG184" s="150">
        <f t="shared" si="18"/>
        <v>-8</v>
      </c>
      <c r="DH184" s="150">
        <f t="shared" si="18"/>
        <v>3</v>
      </c>
      <c r="DI184" s="150">
        <f t="shared" si="18"/>
        <v>0</v>
      </c>
      <c r="DJ184" s="150">
        <f t="shared" si="18"/>
        <v>7</v>
      </c>
      <c r="DK184" s="150">
        <f t="shared" si="18"/>
        <v>-2</v>
      </c>
      <c r="DL184" s="150">
        <f t="shared" si="18"/>
        <v>8</v>
      </c>
      <c r="DM184" s="150">
        <f t="shared" si="18"/>
        <v>1</v>
      </c>
      <c r="DN184" s="150">
        <f t="shared" si="18"/>
        <v>0</v>
      </c>
      <c r="DO184" s="150">
        <f t="shared" si="18"/>
        <v>4</v>
      </c>
      <c r="DP184" s="150">
        <f t="shared" si="18"/>
        <v>5</v>
      </c>
      <c r="DQ184" s="150">
        <f t="shared" si="18"/>
        <v>-6</v>
      </c>
      <c r="DR184" s="150">
        <f t="shared" si="18"/>
        <v>9</v>
      </c>
      <c r="DS184" s="150">
        <f t="shared" si="18"/>
        <v>-4</v>
      </c>
      <c r="DT184" s="150">
        <f t="shared" si="18"/>
        <v>6</v>
      </c>
      <c r="DU184" s="150">
        <f t="shared" si="18"/>
        <v>1</v>
      </c>
      <c r="DV184" s="150">
        <f t="shared" si="18"/>
        <v>0</v>
      </c>
      <c r="DW184" s="150">
        <f t="shared" si="18"/>
        <v>0</v>
      </c>
      <c r="DX184" s="150">
        <f t="shared" si="18"/>
        <v>0</v>
      </c>
      <c r="DY184" s="150">
        <f t="shared" si="18"/>
        <v>0</v>
      </c>
      <c r="DZ184" s="150">
        <f t="shared" si="18"/>
        <v>0</v>
      </c>
      <c r="EA184" s="150">
        <f t="shared" ref="EA184:EM184" si="19">SUMIF($A$4:$A$179,"Arab States",EA$4:EA$179)</f>
        <v>0</v>
      </c>
      <c r="EB184" s="150">
        <f t="shared" si="19"/>
        <v>0</v>
      </c>
      <c r="EC184" s="150">
        <f t="shared" si="19"/>
        <v>0</v>
      </c>
      <c r="ED184" s="150">
        <f t="shared" si="19"/>
        <v>0</v>
      </c>
      <c r="EE184" s="150">
        <f t="shared" si="19"/>
        <v>0</v>
      </c>
      <c r="EF184" s="150">
        <f t="shared" si="19"/>
        <v>0</v>
      </c>
      <c r="EG184" s="150">
        <f t="shared" si="19"/>
        <v>0</v>
      </c>
      <c r="EH184" s="150">
        <f t="shared" si="19"/>
        <v>0</v>
      </c>
      <c r="EI184" s="150">
        <f t="shared" si="19"/>
        <v>0</v>
      </c>
      <c r="EJ184" s="150">
        <f t="shared" si="19"/>
        <v>0</v>
      </c>
      <c r="EK184" s="150">
        <f t="shared" si="19"/>
        <v>0</v>
      </c>
      <c r="EL184" s="150">
        <f t="shared" si="19"/>
        <v>0</v>
      </c>
      <c r="EM184" s="150">
        <f t="shared" si="19"/>
        <v>0</v>
      </c>
    </row>
    <row r="185" spans="1:155" x14ac:dyDescent="0.2">
      <c r="A185" s="148" t="s">
        <v>848</v>
      </c>
      <c r="C185">
        <f t="shared" ref="C185:AH185" si="20">SUMIF($A$4:$A$179,"Asia and the Pacific",C$4:C$179)</f>
        <v>23</v>
      </c>
      <c r="D185">
        <f t="shared" si="20"/>
        <v>15</v>
      </c>
      <c r="E185">
        <f t="shared" si="20"/>
        <v>3</v>
      </c>
      <c r="F185">
        <f t="shared" si="20"/>
        <v>26</v>
      </c>
      <c r="G185">
        <f t="shared" si="20"/>
        <v>22</v>
      </c>
      <c r="H185">
        <f t="shared" si="20"/>
        <v>15</v>
      </c>
      <c r="I185">
        <f t="shared" si="20"/>
        <v>17</v>
      </c>
      <c r="J185">
        <f t="shared" si="20"/>
        <v>8</v>
      </c>
      <c r="K185">
        <f t="shared" si="20"/>
        <v>29</v>
      </c>
      <c r="L185">
        <f t="shared" si="20"/>
        <v>15</v>
      </c>
      <c r="M185">
        <f t="shared" si="20"/>
        <v>27</v>
      </c>
      <c r="N185">
        <f t="shared" si="20"/>
        <v>26</v>
      </c>
      <c r="O185">
        <f t="shared" si="20"/>
        <v>9</v>
      </c>
      <c r="P185">
        <f t="shared" si="20"/>
        <v>-3</v>
      </c>
      <c r="Q185">
        <f t="shared" si="20"/>
        <v>31</v>
      </c>
      <c r="R185">
        <f t="shared" si="20"/>
        <v>-11</v>
      </c>
      <c r="S185">
        <f t="shared" si="20"/>
        <v>9</v>
      </c>
      <c r="T185">
        <f t="shared" si="20"/>
        <v>27</v>
      </c>
      <c r="U185">
        <f t="shared" si="20"/>
        <v>22</v>
      </c>
      <c r="V185">
        <f t="shared" si="20"/>
        <v>-19</v>
      </c>
      <c r="W185">
        <f t="shared" si="20"/>
        <v>-4</v>
      </c>
      <c r="X185">
        <f t="shared" si="20"/>
        <v>13</v>
      </c>
      <c r="Y185">
        <f t="shared" si="20"/>
        <v>12</v>
      </c>
      <c r="Z185">
        <f t="shared" si="20"/>
        <v>10</v>
      </c>
      <c r="AA185">
        <f t="shared" si="20"/>
        <v>14</v>
      </c>
      <c r="AB185">
        <f t="shared" si="20"/>
        <v>6</v>
      </c>
      <c r="AC185">
        <f t="shared" si="20"/>
        <v>12</v>
      </c>
      <c r="AD185">
        <f t="shared" si="20"/>
        <v>8</v>
      </c>
      <c r="AE185">
        <f t="shared" si="20"/>
        <v>4</v>
      </c>
      <c r="AF185">
        <f t="shared" si="20"/>
        <v>-19</v>
      </c>
      <c r="AG185">
        <f t="shared" si="20"/>
        <v>-15</v>
      </c>
      <c r="AH185">
        <f t="shared" si="20"/>
        <v>14</v>
      </c>
      <c r="AI185">
        <f t="shared" ref="AI185:BN185" si="21">SUMIF($A$4:$A$179,"Asia and the Pacific",AI$4:AI$179)</f>
        <v>9</v>
      </c>
      <c r="AJ185">
        <f t="shared" si="21"/>
        <v>18</v>
      </c>
      <c r="AK185">
        <f t="shared" si="21"/>
        <v>2</v>
      </c>
      <c r="AL185">
        <f t="shared" si="21"/>
        <v>12</v>
      </c>
      <c r="AM185">
        <f t="shared" si="21"/>
        <v>3</v>
      </c>
      <c r="AN185">
        <f t="shared" si="21"/>
        <v>4</v>
      </c>
      <c r="AO185">
        <f t="shared" si="21"/>
        <v>1</v>
      </c>
      <c r="AP185">
        <f t="shared" si="21"/>
        <v>5</v>
      </c>
      <c r="AQ185">
        <f t="shared" si="21"/>
        <v>3</v>
      </c>
      <c r="AR185">
        <f t="shared" si="21"/>
        <v>15</v>
      </c>
      <c r="AS185">
        <f t="shared" si="21"/>
        <v>17</v>
      </c>
      <c r="AT185">
        <f t="shared" si="21"/>
        <v>19</v>
      </c>
      <c r="AU185">
        <f t="shared" si="21"/>
        <v>24</v>
      </c>
      <c r="AV185">
        <f t="shared" si="21"/>
        <v>22</v>
      </c>
      <c r="AW185">
        <f t="shared" si="21"/>
        <v>20</v>
      </c>
      <c r="AX185">
        <f t="shared" si="21"/>
        <v>6</v>
      </c>
      <c r="AY185">
        <f t="shared" si="21"/>
        <v>26</v>
      </c>
      <c r="AZ185">
        <f t="shared" si="21"/>
        <v>21</v>
      </c>
      <c r="BA185">
        <f t="shared" si="21"/>
        <v>5</v>
      </c>
      <c r="BB185">
        <f t="shared" si="21"/>
        <v>10</v>
      </c>
      <c r="BC185">
        <f t="shared" si="21"/>
        <v>30</v>
      </c>
      <c r="BD185">
        <f t="shared" si="21"/>
        <v>26</v>
      </c>
      <c r="BE185">
        <f t="shared" si="21"/>
        <v>27</v>
      </c>
      <c r="BF185">
        <f t="shared" si="21"/>
        <v>3</v>
      </c>
      <c r="BG185">
        <f t="shared" si="21"/>
        <v>19</v>
      </c>
      <c r="BH185">
        <f t="shared" si="21"/>
        <v>6</v>
      </c>
      <c r="BI185">
        <f t="shared" si="21"/>
        <v>14</v>
      </c>
      <c r="BJ185">
        <f t="shared" si="21"/>
        <v>29</v>
      </c>
      <c r="BK185">
        <f t="shared" si="21"/>
        <v>14</v>
      </c>
      <c r="BL185">
        <f t="shared" si="21"/>
        <v>1</v>
      </c>
      <c r="BM185">
        <f t="shared" si="21"/>
        <v>19</v>
      </c>
      <c r="BN185">
        <f t="shared" si="21"/>
        <v>9</v>
      </c>
      <c r="BO185">
        <f t="shared" ref="BO185:CT185" si="22">SUMIF($A$4:$A$179,"Asia and the Pacific",BO$4:BO$179)</f>
        <v>-19</v>
      </c>
      <c r="BP185">
        <f t="shared" si="22"/>
        <v>14</v>
      </c>
      <c r="BQ185">
        <f t="shared" si="22"/>
        <v>22</v>
      </c>
      <c r="BR185">
        <f t="shared" si="22"/>
        <v>20</v>
      </c>
      <c r="BS185">
        <f t="shared" si="22"/>
        <v>26</v>
      </c>
      <c r="BT185">
        <f t="shared" si="22"/>
        <v>18</v>
      </c>
      <c r="BU185">
        <f t="shared" si="22"/>
        <v>10</v>
      </c>
      <c r="BV185">
        <f t="shared" si="22"/>
        <v>5</v>
      </c>
      <c r="BW185">
        <f t="shared" si="22"/>
        <v>15</v>
      </c>
      <c r="BX185">
        <f t="shared" si="22"/>
        <v>14</v>
      </c>
      <c r="BY185">
        <f t="shared" si="22"/>
        <v>14</v>
      </c>
      <c r="BZ185">
        <f t="shared" si="22"/>
        <v>26</v>
      </c>
      <c r="CA185">
        <f t="shared" si="22"/>
        <v>-15</v>
      </c>
      <c r="CB185">
        <f t="shared" si="22"/>
        <v>23</v>
      </c>
      <c r="CC185">
        <f t="shared" si="22"/>
        <v>26</v>
      </c>
      <c r="CD185">
        <f t="shared" si="22"/>
        <v>12</v>
      </c>
      <c r="CE185">
        <f t="shared" si="22"/>
        <v>-18</v>
      </c>
      <c r="CF185">
        <f t="shared" si="22"/>
        <v>29</v>
      </c>
      <c r="CG185">
        <f t="shared" si="22"/>
        <v>2</v>
      </c>
      <c r="CH185">
        <f t="shared" si="22"/>
        <v>20</v>
      </c>
      <c r="CI185">
        <f t="shared" si="22"/>
        <v>11</v>
      </c>
      <c r="CJ185">
        <f t="shared" si="22"/>
        <v>28</v>
      </c>
      <c r="CK185">
        <f t="shared" si="22"/>
        <v>6</v>
      </c>
      <c r="CL185">
        <f t="shared" si="22"/>
        <v>2</v>
      </c>
      <c r="CM185">
        <f t="shared" si="22"/>
        <v>11</v>
      </c>
      <c r="CN185">
        <f t="shared" si="22"/>
        <v>31</v>
      </c>
      <c r="CO185">
        <f t="shared" si="22"/>
        <v>18</v>
      </c>
      <c r="CP185">
        <f t="shared" si="22"/>
        <v>22</v>
      </c>
      <c r="CQ185">
        <f t="shared" si="22"/>
        <v>19</v>
      </c>
      <c r="CR185">
        <f t="shared" si="22"/>
        <v>21</v>
      </c>
      <c r="CS185">
        <f t="shared" si="22"/>
        <v>20</v>
      </c>
      <c r="CT185">
        <f t="shared" si="22"/>
        <v>6</v>
      </c>
      <c r="CU185">
        <f t="shared" ref="CU185:DZ185" si="23">SUMIF($A$4:$A$179,"Asia and the Pacific",CU$4:CU$179)</f>
        <v>26</v>
      </c>
      <c r="CV185">
        <f t="shared" si="23"/>
        <v>19</v>
      </c>
      <c r="CW185">
        <f t="shared" si="23"/>
        <v>25</v>
      </c>
      <c r="CX185">
        <f t="shared" si="23"/>
        <v>0</v>
      </c>
      <c r="CY185">
        <f t="shared" si="23"/>
        <v>9</v>
      </c>
      <c r="CZ185">
        <f t="shared" si="23"/>
        <v>25</v>
      </c>
      <c r="DA185">
        <f t="shared" si="23"/>
        <v>-18</v>
      </c>
      <c r="DB185">
        <f t="shared" si="23"/>
        <v>2</v>
      </c>
      <c r="DC185">
        <f t="shared" si="23"/>
        <v>4</v>
      </c>
      <c r="DD185">
        <f t="shared" si="23"/>
        <v>13</v>
      </c>
      <c r="DE185">
        <f t="shared" si="23"/>
        <v>5</v>
      </c>
      <c r="DF185">
        <f t="shared" si="23"/>
        <v>14</v>
      </c>
      <c r="DG185">
        <f t="shared" si="23"/>
        <v>-10</v>
      </c>
      <c r="DH185">
        <f t="shared" si="23"/>
        <v>9</v>
      </c>
      <c r="DI185">
        <f t="shared" si="23"/>
        <v>6</v>
      </c>
      <c r="DJ185">
        <f t="shared" si="23"/>
        <v>30</v>
      </c>
      <c r="DK185">
        <f t="shared" si="23"/>
        <v>-12</v>
      </c>
      <c r="DL185">
        <f t="shared" si="23"/>
        <v>12</v>
      </c>
      <c r="DM185">
        <f t="shared" si="23"/>
        <v>9</v>
      </c>
      <c r="DN185">
        <f t="shared" si="23"/>
        <v>8</v>
      </c>
      <c r="DO185">
        <f t="shared" si="23"/>
        <v>25</v>
      </c>
      <c r="DP185">
        <f t="shared" si="23"/>
        <v>19</v>
      </c>
      <c r="DQ185">
        <f t="shared" si="23"/>
        <v>-10</v>
      </c>
      <c r="DR185">
        <f t="shared" si="23"/>
        <v>30</v>
      </c>
      <c r="DS185">
        <f t="shared" si="23"/>
        <v>-19</v>
      </c>
      <c r="DT185">
        <f t="shared" si="23"/>
        <v>23</v>
      </c>
      <c r="DU185">
        <f t="shared" si="23"/>
        <v>16</v>
      </c>
      <c r="DV185">
        <f t="shared" si="23"/>
        <v>-4</v>
      </c>
      <c r="DW185">
        <f t="shared" si="23"/>
        <v>-5</v>
      </c>
      <c r="DX185">
        <f t="shared" si="23"/>
        <v>3</v>
      </c>
      <c r="DY185">
        <f t="shared" si="23"/>
        <v>1</v>
      </c>
      <c r="DZ185">
        <f t="shared" si="23"/>
        <v>1</v>
      </c>
      <c r="EA185">
        <f t="shared" ref="EA185:EM185" si="24">SUMIF($A$4:$A$179,"Asia and the Pacific",EA$4:EA$179)</f>
        <v>2</v>
      </c>
      <c r="EB185">
        <f t="shared" si="24"/>
        <v>0</v>
      </c>
      <c r="EC185">
        <f t="shared" si="24"/>
        <v>1</v>
      </c>
      <c r="ED185">
        <f t="shared" si="24"/>
        <v>0</v>
      </c>
      <c r="EE185">
        <f t="shared" si="24"/>
        <v>0</v>
      </c>
      <c r="EF185">
        <f t="shared" si="24"/>
        <v>1</v>
      </c>
      <c r="EG185">
        <f t="shared" si="24"/>
        <v>0</v>
      </c>
      <c r="EH185">
        <f t="shared" si="24"/>
        <v>0</v>
      </c>
      <c r="EI185">
        <f t="shared" si="24"/>
        <v>0</v>
      </c>
      <c r="EJ185">
        <f t="shared" si="24"/>
        <v>2</v>
      </c>
      <c r="EK185">
        <f t="shared" si="24"/>
        <v>2</v>
      </c>
      <c r="EL185">
        <f t="shared" si="24"/>
        <v>0</v>
      </c>
      <c r="EM185">
        <f t="shared" si="24"/>
        <v>0</v>
      </c>
    </row>
    <row r="186" spans="1:155" x14ac:dyDescent="0.2">
      <c r="A186" s="149" t="s">
        <v>58</v>
      </c>
      <c r="B186" s="150"/>
      <c r="C186" s="150">
        <f t="shared" ref="C186:AH186" si="25">SUMIF($A$4:$A$179,"Europe and Central Asia",C$4:C$179)</f>
        <v>34</v>
      </c>
      <c r="D186" s="150">
        <f t="shared" si="25"/>
        <v>20</v>
      </c>
      <c r="E186" s="150">
        <f t="shared" si="25"/>
        <v>8</v>
      </c>
      <c r="F186" s="150">
        <f t="shared" si="25"/>
        <v>47</v>
      </c>
      <c r="G186" s="150">
        <f t="shared" si="25"/>
        <v>43</v>
      </c>
      <c r="H186" s="150">
        <f t="shared" si="25"/>
        <v>28</v>
      </c>
      <c r="I186" s="150">
        <f t="shared" si="25"/>
        <v>24</v>
      </c>
      <c r="J186" s="150">
        <f t="shared" si="25"/>
        <v>27</v>
      </c>
      <c r="K186" s="150">
        <f t="shared" si="25"/>
        <v>51</v>
      </c>
      <c r="L186" s="150">
        <f t="shared" si="25"/>
        <v>8</v>
      </c>
      <c r="M186" s="150">
        <f t="shared" si="25"/>
        <v>49</v>
      </c>
      <c r="N186" s="150">
        <f t="shared" si="25"/>
        <v>47</v>
      </c>
      <c r="O186" s="150">
        <f t="shared" si="25"/>
        <v>40</v>
      </c>
      <c r="P186" s="150">
        <f t="shared" si="25"/>
        <v>-1</v>
      </c>
      <c r="Q186" s="150">
        <f t="shared" si="25"/>
        <v>50</v>
      </c>
      <c r="R186" s="150">
        <f t="shared" si="25"/>
        <v>-6</v>
      </c>
      <c r="S186" s="150">
        <f t="shared" si="25"/>
        <v>34</v>
      </c>
      <c r="T186" s="150">
        <f t="shared" si="25"/>
        <v>44</v>
      </c>
      <c r="U186" s="150">
        <f t="shared" si="25"/>
        <v>46</v>
      </c>
      <c r="V186" s="150">
        <f t="shared" si="25"/>
        <v>-15</v>
      </c>
      <c r="W186" s="150">
        <f t="shared" si="25"/>
        <v>0</v>
      </c>
      <c r="X186" s="150">
        <f t="shared" si="25"/>
        <v>23</v>
      </c>
      <c r="Y186" s="150">
        <f t="shared" si="25"/>
        <v>23</v>
      </c>
      <c r="Z186" s="150">
        <f t="shared" si="25"/>
        <v>25</v>
      </c>
      <c r="AA186" s="150">
        <f t="shared" si="25"/>
        <v>19</v>
      </c>
      <c r="AB186" s="150">
        <f t="shared" si="25"/>
        <v>37</v>
      </c>
      <c r="AC186" s="150">
        <f t="shared" si="25"/>
        <v>37</v>
      </c>
      <c r="AD186" s="150">
        <f t="shared" si="25"/>
        <v>25</v>
      </c>
      <c r="AE186" s="150">
        <f t="shared" si="25"/>
        <v>25</v>
      </c>
      <c r="AF186" s="150">
        <f t="shared" si="25"/>
        <v>-7</v>
      </c>
      <c r="AG186" s="150">
        <f t="shared" si="25"/>
        <v>-15</v>
      </c>
      <c r="AH186" s="150">
        <f t="shared" si="25"/>
        <v>30</v>
      </c>
      <c r="AI186" s="150">
        <f t="shared" ref="AI186:BN186" si="26">SUMIF($A$4:$A$179,"Europe and Central Asia",AI$4:AI$179)</f>
        <v>26</v>
      </c>
      <c r="AJ186" s="150">
        <f t="shared" si="26"/>
        <v>34</v>
      </c>
      <c r="AK186" s="150">
        <f t="shared" si="26"/>
        <v>10</v>
      </c>
      <c r="AL186" s="150">
        <f t="shared" si="26"/>
        <v>38</v>
      </c>
      <c r="AM186" s="150">
        <f t="shared" si="26"/>
        <v>21</v>
      </c>
      <c r="AN186" s="150">
        <f t="shared" si="26"/>
        <v>23</v>
      </c>
      <c r="AO186" s="150">
        <f t="shared" si="26"/>
        <v>6</v>
      </c>
      <c r="AP186" s="150">
        <f t="shared" si="26"/>
        <v>38</v>
      </c>
      <c r="AQ186" s="150">
        <f t="shared" si="26"/>
        <v>31</v>
      </c>
      <c r="AR186" s="150">
        <f t="shared" si="26"/>
        <v>35</v>
      </c>
      <c r="AS186" s="150">
        <f t="shared" si="26"/>
        <v>43</v>
      </c>
      <c r="AT186" s="150">
        <f t="shared" si="26"/>
        <v>20</v>
      </c>
      <c r="AU186" s="150">
        <f t="shared" si="26"/>
        <v>51</v>
      </c>
      <c r="AV186" s="150">
        <f t="shared" si="26"/>
        <v>48</v>
      </c>
      <c r="AW186" s="150">
        <f t="shared" si="26"/>
        <v>50</v>
      </c>
      <c r="AX186" s="150">
        <f t="shared" si="26"/>
        <v>29</v>
      </c>
      <c r="AY186" s="150">
        <f t="shared" si="26"/>
        <v>50</v>
      </c>
      <c r="AZ186" s="150">
        <f t="shared" si="26"/>
        <v>18</v>
      </c>
      <c r="BA186" s="150">
        <f t="shared" si="26"/>
        <v>24</v>
      </c>
      <c r="BB186" s="150">
        <f t="shared" si="26"/>
        <v>23</v>
      </c>
      <c r="BC186" s="150">
        <f t="shared" si="26"/>
        <v>50</v>
      </c>
      <c r="BD186" s="150">
        <f t="shared" si="26"/>
        <v>51</v>
      </c>
      <c r="BE186" s="150">
        <f t="shared" si="26"/>
        <v>50</v>
      </c>
      <c r="BF186" s="150">
        <f t="shared" si="26"/>
        <v>13</v>
      </c>
      <c r="BG186" s="150">
        <f t="shared" si="26"/>
        <v>21</v>
      </c>
      <c r="BH186" s="150">
        <f t="shared" si="26"/>
        <v>6</v>
      </c>
      <c r="BI186" s="150">
        <f t="shared" si="26"/>
        <v>46</v>
      </c>
      <c r="BJ186" s="150">
        <f t="shared" si="26"/>
        <v>51</v>
      </c>
      <c r="BK186" s="150">
        <f t="shared" si="26"/>
        <v>47</v>
      </c>
      <c r="BL186" s="150">
        <f t="shared" si="26"/>
        <v>10</v>
      </c>
      <c r="BM186" s="150">
        <f t="shared" si="26"/>
        <v>38</v>
      </c>
      <c r="BN186" s="150">
        <f t="shared" si="26"/>
        <v>19</v>
      </c>
      <c r="BO186" s="150">
        <f t="shared" ref="BO186:CT186" si="27">SUMIF($A$4:$A$179,"Europe and Central Asia",BO$4:BO$179)</f>
        <v>-13</v>
      </c>
      <c r="BP186" s="150">
        <f t="shared" si="27"/>
        <v>44</v>
      </c>
      <c r="BQ186" s="150">
        <f t="shared" si="27"/>
        <v>49</v>
      </c>
      <c r="BR186" s="150">
        <f t="shared" si="27"/>
        <v>43</v>
      </c>
      <c r="BS186" s="150">
        <f t="shared" si="27"/>
        <v>50</v>
      </c>
      <c r="BT186" s="150">
        <f t="shared" si="27"/>
        <v>36</v>
      </c>
      <c r="BU186" s="150">
        <f t="shared" si="27"/>
        <v>12</v>
      </c>
      <c r="BV186" s="150">
        <f t="shared" si="27"/>
        <v>9</v>
      </c>
      <c r="BW186" s="150">
        <f t="shared" si="27"/>
        <v>24</v>
      </c>
      <c r="BX186" s="150">
        <f t="shared" si="27"/>
        <v>33</v>
      </c>
      <c r="BY186" s="150">
        <f t="shared" si="27"/>
        <v>26</v>
      </c>
      <c r="BZ186" s="150">
        <f t="shared" si="27"/>
        <v>48</v>
      </c>
      <c r="CA186" s="150">
        <f t="shared" si="27"/>
        <v>-15</v>
      </c>
      <c r="CB186" s="150">
        <f t="shared" si="27"/>
        <v>48</v>
      </c>
      <c r="CC186" s="150">
        <f t="shared" si="27"/>
        <v>50</v>
      </c>
      <c r="CD186" s="150">
        <f t="shared" si="27"/>
        <v>38</v>
      </c>
      <c r="CE186" s="150">
        <f t="shared" si="27"/>
        <v>-27</v>
      </c>
      <c r="CF186" s="150">
        <f t="shared" si="27"/>
        <v>45</v>
      </c>
      <c r="CG186" s="150">
        <f t="shared" si="27"/>
        <v>5</v>
      </c>
      <c r="CH186" s="150">
        <f t="shared" si="27"/>
        <v>29</v>
      </c>
      <c r="CI186" s="150">
        <f t="shared" si="27"/>
        <v>34</v>
      </c>
      <c r="CJ186" s="150">
        <f t="shared" si="27"/>
        <v>41</v>
      </c>
      <c r="CK186" s="150">
        <f t="shared" si="27"/>
        <v>11</v>
      </c>
      <c r="CL186" s="150">
        <f t="shared" si="27"/>
        <v>10</v>
      </c>
      <c r="CM186" s="150">
        <f t="shared" si="27"/>
        <v>30</v>
      </c>
      <c r="CN186" s="150">
        <f t="shared" si="27"/>
        <v>52</v>
      </c>
      <c r="CO186" s="150">
        <f t="shared" si="27"/>
        <v>50</v>
      </c>
      <c r="CP186" s="150">
        <f t="shared" si="27"/>
        <v>43</v>
      </c>
      <c r="CQ186" s="150">
        <f t="shared" si="27"/>
        <v>38</v>
      </c>
      <c r="CR186" s="150">
        <f t="shared" si="27"/>
        <v>45</v>
      </c>
      <c r="CS186" s="150">
        <f t="shared" si="27"/>
        <v>37</v>
      </c>
      <c r="CT186" s="150">
        <f t="shared" si="27"/>
        <v>24</v>
      </c>
      <c r="CU186" s="150">
        <f t="shared" ref="CU186:DZ186" si="28">SUMIF($A$4:$A$179,"Europe and Central Asia",CU$4:CU$179)</f>
        <v>48</v>
      </c>
      <c r="CV186" s="150">
        <f t="shared" si="28"/>
        <v>28</v>
      </c>
      <c r="CW186" s="150">
        <f t="shared" si="28"/>
        <v>41</v>
      </c>
      <c r="CX186" s="150">
        <f t="shared" si="28"/>
        <v>0</v>
      </c>
      <c r="CY186" s="150">
        <f t="shared" si="28"/>
        <v>28</v>
      </c>
      <c r="CZ186" s="150">
        <f t="shared" si="28"/>
        <v>50</v>
      </c>
      <c r="DA186" s="150">
        <f t="shared" si="28"/>
        <v>-12</v>
      </c>
      <c r="DB186" s="150">
        <f t="shared" si="28"/>
        <v>5</v>
      </c>
      <c r="DC186" s="150">
        <f t="shared" si="28"/>
        <v>4</v>
      </c>
      <c r="DD186" s="150">
        <f t="shared" si="28"/>
        <v>10</v>
      </c>
      <c r="DE186" s="150">
        <f t="shared" si="28"/>
        <v>18</v>
      </c>
      <c r="DF186" s="150">
        <f t="shared" si="28"/>
        <v>8</v>
      </c>
      <c r="DG186" s="150">
        <f t="shared" si="28"/>
        <v>-19</v>
      </c>
      <c r="DH186" s="150">
        <f t="shared" si="28"/>
        <v>37</v>
      </c>
      <c r="DI186" s="150">
        <f t="shared" si="28"/>
        <v>19</v>
      </c>
      <c r="DJ186" s="150">
        <f t="shared" si="28"/>
        <v>46</v>
      </c>
      <c r="DK186" s="150">
        <f t="shared" si="28"/>
        <v>-18</v>
      </c>
      <c r="DL186" s="150">
        <f t="shared" si="28"/>
        <v>50</v>
      </c>
      <c r="DM186" s="150">
        <f t="shared" si="28"/>
        <v>17</v>
      </c>
      <c r="DN186" s="150">
        <f t="shared" si="28"/>
        <v>9</v>
      </c>
      <c r="DO186" s="150">
        <f t="shared" si="28"/>
        <v>48</v>
      </c>
      <c r="DP186" s="150">
        <f t="shared" si="28"/>
        <v>38</v>
      </c>
      <c r="DQ186" s="150">
        <f t="shared" si="28"/>
        <v>-2</v>
      </c>
      <c r="DR186" s="150">
        <f t="shared" si="28"/>
        <v>51</v>
      </c>
      <c r="DS186" s="150">
        <f t="shared" si="28"/>
        <v>-14</v>
      </c>
      <c r="DT186" s="150">
        <f t="shared" si="28"/>
        <v>40</v>
      </c>
      <c r="DU186" s="150">
        <f t="shared" si="28"/>
        <v>24</v>
      </c>
      <c r="DV186" s="150">
        <f t="shared" si="28"/>
        <v>0</v>
      </c>
      <c r="DW186" s="150">
        <f t="shared" si="28"/>
        <v>-4</v>
      </c>
      <c r="DX186" s="150">
        <f t="shared" si="28"/>
        <v>10</v>
      </c>
      <c r="DY186" s="150">
        <f t="shared" si="28"/>
        <v>32</v>
      </c>
      <c r="DZ186" s="150">
        <f t="shared" si="28"/>
        <v>1</v>
      </c>
      <c r="EA186" s="150">
        <f t="shared" ref="EA186:EM186" si="29">SUMIF($A$4:$A$179,"Europe and Central Asia",EA$4:EA$179)</f>
        <v>1</v>
      </c>
      <c r="EB186" s="150">
        <f t="shared" si="29"/>
        <v>0</v>
      </c>
      <c r="EC186" s="150">
        <f t="shared" si="29"/>
        <v>30</v>
      </c>
      <c r="ED186" s="150">
        <f t="shared" si="29"/>
        <v>27</v>
      </c>
      <c r="EE186" s="150">
        <f t="shared" si="29"/>
        <v>0</v>
      </c>
      <c r="EF186" s="150">
        <f t="shared" si="29"/>
        <v>0</v>
      </c>
      <c r="EG186" s="150">
        <f t="shared" si="29"/>
        <v>3</v>
      </c>
      <c r="EH186" s="150">
        <f t="shared" si="29"/>
        <v>1</v>
      </c>
      <c r="EI186" s="150">
        <f t="shared" si="29"/>
        <v>0</v>
      </c>
      <c r="EJ186" s="150">
        <f t="shared" si="29"/>
        <v>5</v>
      </c>
      <c r="EK186" s="150">
        <f t="shared" si="29"/>
        <v>0</v>
      </c>
      <c r="EL186" s="150">
        <f t="shared" si="29"/>
        <v>0</v>
      </c>
      <c r="EM186" s="150">
        <f t="shared" si="29"/>
        <v>1</v>
      </c>
    </row>
  </sheetData>
  <mergeCells count="1">
    <mergeCell ref="A2:CH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5DADF-8F15-42F8-97BF-477CAAFCAEBA}">
  <dimension ref="A1:CH180"/>
  <sheetViews>
    <sheetView workbookViewId="0">
      <selection activeCell="B4" sqref="B4"/>
    </sheetView>
  </sheetViews>
  <sheetFormatPr baseColWidth="10" defaultColWidth="8.83203125" defaultRowHeight="15" x14ac:dyDescent="0.2"/>
  <cols>
    <col min="1" max="1" width="22.5" bestFit="1" customWidth="1"/>
    <col min="2" max="2" width="40.83203125" bestFit="1" customWidth="1"/>
  </cols>
  <sheetData>
    <row r="1" spans="1:86" ht="99" customHeight="1" x14ac:dyDescent="0.2"/>
    <row r="2" spans="1:86" ht="32" customHeight="1" x14ac:dyDescent="0.2">
      <c r="A2" s="321" t="s">
        <v>849</v>
      </c>
      <c r="B2" s="321"/>
      <c r="C2" s="321"/>
      <c r="D2" s="321"/>
      <c r="E2" s="321"/>
      <c r="F2" s="321"/>
      <c r="G2" s="321"/>
      <c r="H2" s="321"/>
      <c r="I2" s="321"/>
      <c r="J2" s="321"/>
      <c r="K2" s="321"/>
      <c r="L2" s="321"/>
      <c r="M2" s="321"/>
      <c r="N2" s="321"/>
      <c r="O2" s="321"/>
      <c r="P2" s="321"/>
      <c r="Q2" s="321"/>
      <c r="R2" s="321"/>
      <c r="S2" s="321"/>
      <c r="T2" s="321"/>
      <c r="U2" s="321"/>
      <c r="V2" s="321"/>
      <c r="W2" s="321"/>
      <c r="X2" s="321"/>
      <c r="Y2" s="321"/>
      <c r="Z2" s="321"/>
      <c r="AA2" s="321"/>
      <c r="AB2" s="321"/>
      <c r="AC2" s="321"/>
      <c r="AD2" s="321"/>
      <c r="AE2" s="321"/>
      <c r="AF2" s="321"/>
      <c r="AG2" s="321"/>
      <c r="AH2" s="321"/>
      <c r="AI2" s="321"/>
      <c r="AJ2" s="321"/>
      <c r="AK2" s="321"/>
      <c r="AL2" s="321"/>
      <c r="AM2" s="321"/>
      <c r="AN2" s="321"/>
      <c r="AO2" s="321"/>
      <c r="AP2" s="321"/>
      <c r="AQ2" s="321"/>
      <c r="AR2" s="321"/>
      <c r="AS2" s="321"/>
      <c r="AT2" s="321"/>
      <c r="AU2" s="321"/>
      <c r="AV2" s="321"/>
      <c r="AW2" s="321"/>
      <c r="AX2" s="321"/>
      <c r="AY2" s="321"/>
      <c r="AZ2" s="321"/>
      <c r="BA2" s="321"/>
      <c r="BB2" s="321"/>
      <c r="BC2" s="321"/>
      <c r="BD2" s="321"/>
      <c r="BE2" s="321"/>
      <c r="BF2" s="321"/>
      <c r="BG2" s="321"/>
      <c r="BH2" s="321"/>
      <c r="BI2" s="321"/>
      <c r="BJ2" s="321"/>
      <c r="BK2" s="321"/>
      <c r="BL2" s="321"/>
      <c r="BM2" s="321"/>
      <c r="BN2" s="321"/>
      <c r="BO2" s="321"/>
      <c r="BP2" s="321"/>
      <c r="BQ2" s="321"/>
      <c r="BR2" s="321"/>
      <c r="BS2" s="321"/>
      <c r="BT2" s="321"/>
      <c r="BU2" s="321"/>
      <c r="BV2" s="321"/>
      <c r="BW2" s="321"/>
      <c r="BX2" s="321"/>
      <c r="BY2" s="321"/>
      <c r="BZ2" s="321"/>
      <c r="CA2" s="321"/>
      <c r="CB2" s="321"/>
      <c r="CC2" s="321"/>
      <c r="CD2" s="321"/>
      <c r="CE2" s="321"/>
      <c r="CF2" s="321"/>
      <c r="CG2" s="321"/>
      <c r="CH2" s="321"/>
    </row>
    <row r="3" spans="1:86" x14ac:dyDescent="0.2">
      <c r="A3" s="130"/>
      <c r="B3" s="131"/>
      <c r="C3" s="323" t="s">
        <v>850</v>
      </c>
      <c r="D3" s="323"/>
      <c r="E3" s="323"/>
      <c r="F3" s="323"/>
      <c r="G3" s="323"/>
      <c r="H3" s="323"/>
      <c r="I3" s="323"/>
      <c r="J3" s="323"/>
      <c r="K3" s="323"/>
      <c r="L3" s="323"/>
      <c r="M3" s="323"/>
      <c r="N3" s="323"/>
      <c r="O3" s="323" t="s">
        <v>851</v>
      </c>
      <c r="P3" s="323"/>
      <c r="Q3" s="323"/>
      <c r="R3" s="323"/>
      <c r="S3" s="323"/>
      <c r="T3" s="323"/>
      <c r="U3" s="323"/>
      <c r="V3" s="323"/>
      <c r="W3" s="323"/>
      <c r="X3" s="323"/>
      <c r="Y3" s="323"/>
      <c r="Z3" s="323"/>
      <c r="AA3" s="323" t="s">
        <v>852</v>
      </c>
      <c r="AB3" s="323"/>
      <c r="AC3" s="323"/>
      <c r="AD3" s="323"/>
      <c r="AE3" s="323"/>
      <c r="AF3" s="323"/>
      <c r="AG3" s="323"/>
      <c r="AH3" s="323"/>
      <c r="AI3" s="323"/>
      <c r="AJ3" s="323"/>
      <c r="AK3" s="323"/>
      <c r="AL3" s="323"/>
      <c r="AM3" s="323"/>
      <c r="AN3" s="323" t="s">
        <v>853</v>
      </c>
      <c r="AO3" s="323"/>
      <c r="AP3" s="323"/>
      <c r="AQ3" s="323"/>
      <c r="AR3" s="323"/>
      <c r="AS3" s="323"/>
      <c r="AT3" s="323"/>
      <c r="AU3" s="323"/>
      <c r="AV3" s="323"/>
      <c r="AW3" s="323"/>
      <c r="AX3" s="323"/>
      <c r="AY3" s="323"/>
      <c r="AZ3" s="323"/>
      <c r="BA3" s="323" t="s">
        <v>854</v>
      </c>
      <c r="BB3" s="323"/>
      <c r="BC3" s="323"/>
      <c r="BD3" s="323"/>
      <c r="BE3" s="323" t="s">
        <v>855</v>
      </c>
      <c r="BF3" s="323"/>
      <c r="BG3" s="323"/>
      <c r="BH3" s="323"/>
      <c r="BI3" s="323" t="s">
        <v>856</v>
      </c>
      <c r="BJ3" s="323"/>
      <c r="BK3" s="323"/>
      <c r="BL3" s="323"/>
      <c r="BM3" s="323"/>
      <c r="BN3" s="323"/>
      <c r="BO3" s="323"/>
      <c r="BP3" s="323"/>
      <c r="BQ3" s="323"/>
      <c r="BR3" s="323" t="s">
        <v>857</v>
      </c>
      <c r="BS3" s="323"/>
      <c r="BT3" s="323"/>
      <c r="BU3" s="323"/>
      <c r="BV3" s="323"/>
      <c r="BW3" s="323"/>
      <c r="BX3" s="323"/>
      <c r="BY3" s="323"/>
      <c r="BZ3" s="323"/>
      <c r="CA3" s="323" t="s">
        <v>858</v>
      </c>
      <c r="CB3" s="323"/>
      <c r="CC3" s="323"/>
      <c r="CD3" s="323"/>
      <c r="CE3" s="324" t="s">
        <v>859</v>
      </c>
      <c r="CF3" s="323"/>
      <c r="CG3" s="323"/>
      <c r="CH3" s="323"/>
    </row>
    <row r="4" spans="1:86" x14ac:dyDescent="0.2">
      <c r="A4" s="132" t="s">
        <v>40</v>
      </c>
      <c r="B4" s="130" t="s">
        <v>38</v>
      </c>
      <c r="C4" s="133" t="s">
        <v>860</v>
      </c>
      <c r="D4" s="133" t="s">
        <v>861</v>
      </c>
      <c r="E4" s="133" t="s">
        <v>862</v>
      </c>
      <c r="F4" s="133" t="s">
        <v>863</v>
      </c>
      <c r="G4" s="133" t="s">
        <v>864</v>
      </c>
      <c r="H4" s="133" t="s">
        <v>865</v>
      </c>
      <c r="I4" s="133" t="s">
        <v>866</v>
      </c>
      <c r="J4" s="133" t="s">
        <v>867</v>
      </c>
      <c r="K4" s="133" t="s">
        <v>868</v>
      </c>
      <c r="L4" s="133" t="s">
        <v>869</v>
      </c>
      <c r="M4" s="133" t="s">
        <v>870</v>
      </c>
      <c r="N4" s="134" t="s">
        <v>871</v>
      </c>
      <c r="O4" s="133" t="s">
        <v>872</v>
      </c>
      <c r="P4" s="133" t="s">
        <v>873</v>
      </c>
      <c r="Q4" s="133" t="s">
        <v>874</v>
      </c>
      <c r="R4" s="133" t="s">
        <v>875</v>
      </c>
      <c r="S4" s="133" t="s">
        <v>876</v>
      </c>
      <c r="T4" s="133" t="s">
        <v>877</v>
      </c>
      <c r="U4" s="133" t="s">
        <v>878</v>
      </c>
      <c r="V4" s="133" t="s">
        <v>879</v>
      </c>
      <c r="W4" s="133" t="s">
        <v>880</v>
      </c>
      <c r="X4" s="133" t="s">
        <v>881</v>
      </c>
      <c r="Y4" s="133" t="s">
        <v>882</v>
      </c>
      <c r="Z4" s="134" t="s">
        <v>883</v>
      </c>
      <c r="AA4" s="133" t="s">
        <v>884</v>
      </c>
      <c r="AB4" s="133" t="s">
        <v>885</v>
      </c>
      <c r="AC4" s="133" t="s">
        <v>886</v>
      </c>
      <c r="AD4" s="133" t="s">
        <v>887</v>
      </c>
      <c r="AE4" s="133" t="s">
        <v>888</v>
      </c>
      <c r="AF4" s="133" t="s">
        <v>889</v>
      </c>
      <c r="AG4" s="133" t="s">
        <v>890</v>
      </c>
      <c r="AH4" s="133" t="s">
        <v>891</v>
      </c>
      <c r="AI4" s="133" t="s">
        <v>892</v>
      </c>
      <c r="AJ4" s="133" t="s">
        <v>893</v>
      </c>
      <c r="AK4" s="133" t="s">
        <v>894</v>
      </c>
      <c r="AL4" s="133" t="s">
        <v>895</v>
      </c>
      <c r="AM4" s="134" t="s">
        <v>896</v>
      </c>
      <c r="AN4" s="133" t="s">
        <v>897</v>
      </c>
      <c r="AO4" s="133" t="s">
        <v>898</v>
      </c>
      <c r="AP4" s="133" t="s">
        <v>899</v>
      </c>
      <c r="AQ4" s="133" t="s">
        <v>900</v>
      </c>
      <c r="AR4" s="133" t="s">
        <v>901</v>
      </c>
      <c r="AS4" s="133" t="s">
        <v>902</v>
      </c>
      <c r="AT4" s="133" t="s">
        <v>903</v>
      </c>
      <c r="AU4" s="133" t="s">
        <v>904</v>
      </c>
      <c r="AV4" s="133" t="s">
        <v>905</v>
      </c>
      <c r="AW4" s="133" t="s">
        <v>906</v>
      </c>
      <c r="AX4" s="133" t="s">
        <v>907</v>
      </c>
      <c r="AY4" s="133" t="s">
        <v>908</v>
      </c>
      <c r="AZ4" s="134" t="s">
        <v>909</v>
      </c>
      <c r="BA4" s="133" t="s">
        <v>910</v>
      </c>
      <c r="BB4" s="133" t="s">
        <v>911</v>
      </c>
      <c r="BC4" s="133" t="s">
        <v>912</v>
      </c>
      <c r="BD4" s="134" t="s">
        <v>913</v>
      </c>
      <c r="BE4" s="133" t="s">
        <v>914</v>
      </c>
      <c r="BF4" s="133" t="s">
        <v>915</v>
      </c>
      <c r="BG4" s="133" t="s">
        <v>916</v>
      </c>
      <c r="BH4" s="134" t="s">
        <v>917</v>
      </c>
      <c r="BI4" s="133" t="s">
        <v>918</v>
      </c>
      <c r="BJ4" s="133" t="s">
        <v>919</v>
      </c>
      <c r="BK4" s="133" t="s">
        <v>920</v>
      </c>
      <c r="BL4" s="133" t="s">
        <v>921</v>
      </c>
      <c r="BM4" s="133" t="s">
        <v>922</v>
      </c>
      <c r="BN4" s="133" t="s">
        <v>923</v>
      </c>
      <c r="BO4" s="133" t="s">
        <v>924</v>
      </c>
      <c r="BP4" s="133" t="s">
        <v>925</v>
      </c>
      <c r="BQ4" s="134" t="s">
        <v>926</v>
      </c>
      <c r="BR4" s="133" t="s">
        <v>927</v>
      </c>
      <c r="BS4" s="133" t="s">
        <v>928</v>
      </c>
      <c r="BT4" s="133" t="s">
        <v>929</v>
      </c>
      <c r="BU4" s="133" t="s">
        <v>930</v>
      </c>
      <c r="BV4" s="133" t="s">
        <v>931</v>
      </c>
      <c r="BW4" s="133" t="s">
        <v>932</v>
      </c>
      <c r="BX4" s="133" t="s">
        <v>933</v>
      </c>
      <c r="BY4" s="133" t="s">
        <v>934</v>
      </c>
      <c r="BZ4" s="134" t="s">
        <v>935</v>
      </c>
      <c r="CA4" s="133" t="s">
        <v>936</v>
      </c>
      <c r="CB4" s="133" t="s">
        <v>937</v>
      </c>
      <c r="CC4" s="133" t="s">
        <v>938</v>
      </c>
      <c r="CD4" s="134" t="s">
        <v>939</v>
      </c>
      <c r="CE4" s="133" t="s">
        <v>940</v>
      </c>
      <c r="CF4" s="133" t="s">
        <v>941</v>
      </c>
      <c r="CG4" s="133" t="s">
        <v>942</v>
      </c>
      <c r="CH4" s="134" t="s">
        <v>943</v>
      </c>
    </row>
    <row r="5" spans="1:86" x14ac:dyDescent="0.2">
      <c r="A5" s="137" t="s">
        <v>58</v>
      </c>
      <c r="B5" s="138" t="s">
        <v>57</v>
      </c>
      <c r="C5" s="139">
        <v>1</v>
      </c>
      <c r="D5" s="139">
        <v>0</v>
      </c>
      <c r="E5" s="139">
        <v>1</v>
      </c>
      <c r="F5" s="139">
        <v>0</v>
      </c>
      <c r="G5" s="139">
        <v>2</v>
      </c>
      <c r="H5" s="139">
        <v>4</v>
      </c>
      <c r="I5" s="139">
        <v>3</v>
      </c>
      <c r="J5" s="139">
        <v>4</v>
      </c>
      <c r="K5" s="139">
        <v>2</v>
      </c>
      <c r="L5" s="139">
        <v>0</v>
      </c>
      <c r="M5" s="139">
        <v>3</v>
      </c>
      <c r="N5" s="140">
        <v>2</v>
      </c>
      <c r="O5" s="139">
        <v>1</v>
      </c>
      <c r="P5" s="139">
        <v>0</v>
      </c>
      <c r="Q5" s="139">
        <v>1</v>
      </c>
      <c r="R5" s="139">
        <v>0</v>
      </c>
      <c r="S5" s="139">
        <v>1</v>
      </c>
      <c r="T5" s="139">
        <v>1</v>
      </c>
      <c r="U5" s="139">
        <v>1</v>
      </c>
      <c r="V5" s="139">
        <v>2</v>
      </c>
      <c r="W5" s="139">
        <v>2</v>
      </c>
      <c r="X5" s="139">
        <v>0</v>
      </c>
      <c r="Y5" s="139">
        <v>1</v>
      </c>
      <c r="Z5" s="140">
        <v>2</v>
      </c>
      <c r="AA5" s="139">
        <v>2</v>
      </c>
      <c r="AB5" s="139">
        <v>2</v>
      </c>
      <c r="AC5" s="139">
        <v>2</v>
      </c>
      <c r="AD5" s="139">
        <v>1</v>
      </c>
      <c r="AE5" s="139">
        <v>3</v>
      </c>
      <c r="AF5" s="139">
        <v>2</v>
      </c>
      <c r="AG5" s="139">
        <v>2</v>
      </c>
      <c r="AH5" s="139">
        <v>1</v>
      </c>
      <c r="AI5" s="139">
        <v>4</v>
      </c>
      <c r="AJ5" s="139">
        <v>3</v>
      </c>
      <c r="AK5" s="139">
        <v>2</v>
      </c>
      <c r="AL5" s="139">
        <v>1</v>
      </c>
      <c r="AM5" s="140">
        <v>3</v>
      </c>
      <c r="AN5" s="139">
        <v>1</v>
      </c>
      <c r="AO5" s="139">
        <v>2</v>
      </c>
      <c r="AP5" s="139">
        <v>1</v>
      </c>
      <c r="AQ5" s="139">
        <v>1</v>
      </c>
      <c r="AR5" s="139">
        <v>1</v>
      </c>
      <c r="AS5" s="139">
        <v>2</v>
      </c>
      <c r="AT5" s="139">
        <v>1</v>
      </c>
      <c r="AU5" s="139">
        <v>1</v>
      </c>
      <c r="AV5" s="139">
        <v>2</v>
      </c>
      <c r="AW5" s="139">
        <v>1</v>
      </c>
      <c r="AX5" s="139">
        <v>2</v>
      </c>
      <c r="AY5" s="139">
        <v>2</v>
      </c>
      <c r="AZ5" s="140">
        <v>1</v>
      </c>
      <c r="BA5" s="139">
        <v>4</v>
      </c>
      <c r="BB5" s="139">
        <v>1</v>
      </c>
      <c r="BC5" s="139">
        <v>3</v>
      </c>
      <c r="BD5" s="140">
        <v>2</v>
      </c>
      <c r="BE5" s="139">
        <v>1</v>
      </c>
      <c r="BF5" s="139">
        <v>1</v>
      </c>
      <c r="BG5" s="139">
        <v>2</v>
      </c>
      <c r="BH5" s="140">
        <v>2</v>
      </c>
      <c r="BI5" s="139">
        <v>2</v>
      </c>
      <c r="BJ5" s="139">
        <v>2</v>
      </c>
      <c r="BK5" s="139">
        <v>5</v>
      </c>
      <c r="BL5" s="139">
        <v>2</v>
      </c>
      <c r="BM5" s="139">
        <v>3</v>
      </c>
      <c r="BN5" s="139">
        <v>1</v>
      </c>
      <c r="BO5" s="139">
        <v>0</v>
      </c>
      <c r="BP5" s="139">
        <v>2</v>
      </c>
      <c r="BQ5" s="140">
        <v>0</v>
      </c>
      <c r="BR5" s="139">
        <v>2</v>
      </c>
      <c r="BS5" s="139">
        <v>2</v>
      </c>
      <c r="BT5" s="139">
        <v>1</v>
      </c>
      <c r="BU5" s="139">
        <v>1</v>
      </c>
      <c r="BV5" s="139">
        <v>1</v>
      </c>
      <c r="BW5" s="139">
        <v>2</v>
      </c>
      <c r="BX5" s="139">
        <v>0</v>
      </c>
      <c r="BY5" s="139">
        <v>2</v>
      </c>
      <c r="BZ5" s="140">
        <v>0</v>
      </c>
      <c r="CA5" s="139">
        <v>1</v>
      </c>
      <c r="CB5" s="139">
        <v>0</v>
      </c>
      <c r="CC5" s="139">
        <v>0</v>
      </c>
      <c r="CD5" s="140">
        <v>0</v>
      </c>
      <c r="CE5" s="139">
        <v>1</v>
      </c>
      <c r="CF5" s="139">
        <v>0</v>
      </c>
      <c r="CG5" s="139">
        <v>0</v>
      </c>
      <c r="CH5" s="140">
        <v>0</v>
      </c>
    </row>
    <row r="6" spans="1:86" x14ac:dyDescent="0.2">
      <c r="A6" s="137" t="s">
        <v>60</v>
      </c>
      <c r="B6" s="138" t="s">
        <v>59</v>
      </c>
      <c r="C6" s="139">
        <v>1</v>
      </c>
      <c r="D6" s="139">
        <v>4</v>
      </c>
      <c r="E6" s="139">
        <v>1</v>
      </c>
      <c r="F6" s="139">
        <v>0</v>
      </c>
      <c r="G6" s="139">
        <v>2</v>
      </c>
      <c r="H6" s="139">
        <v>3</v>
      </c>
      <c r="I6" s="139">
        <v>0</v>
      </c>
      <c r="J6" s="139">
        <v>0</v>
      </c>
      <c r="K6" s="139">
        <v>0</v>
      </c>
      <c r="L6" s="139">
        <v>0</v>
      </c>
      <c r="M6" s="139">
        <v>0</v>
      </c>
      <c r="N6" s="140">
        <v>0</v>
      </c>
      <c r="O6" s="139">
        <v>1</v>
      </c>
      <c r="P6" s="139">
        <v>1</v>
      </c>
      <c r="Q6" s="139">
        <v>1</v>
      </c>
      <c r="R6" s="139">
        <v>0</v>
      </c>
      <c r="S6" s="139">
        <v>1</v>
      </c>
      <c r="T6" s="139">
        <v>1</v>
      </c>
      <c r="U6" s="139">
        <v>0</v>
      </c>
      <c r="V6" s="139">
        <v>0</v>
      </c>
      <c r="W6" s="139">
        <v>0</v>
      </c>
      <c r="X6" s="139">
        <v>0</v>
      </c>
      <c r="Y6" s="139">
        <v>0</v>
      </c>
      <c r="Z6" s="140">
        <v>0</v>
      </c>
      <c r="AA6" s="139">
        <v>2</v>
      </c>
      <c r="AB6" s="139">
        <v>2</v>
      </c>
      <c r="AC6" s="139">
        <v>2</v>
      </c>
      <c r="AD6" s="139">
        <v>0</v>
      </c>
      <c r="AE6" s="139">
        <v>4</v>
      </c>
      <c r="AF6" s="139">
        <v>2</v>
      </c>
      <c r="AG6" s="139">
        <v>1</v>
      </c>
      <c r="AH6" s="139">
        <v>0</v>
      </c>
      <c r="AI6" s="139">
        <v>4</v>
      </c>
      <c r="AJ6" s="139">
        <v>0</v>
      </c>
      <c r="AK6" s="139">
        <v>0</v>
      </c>
      <c r="AL6" s="139">
        <v>1</v>
      </c>
      <c r="AM6" s="140">
        <v>3</v>
      </c>
      <c r="AN6" s="139">
        <v>1</v>
      </c>
      <c r="AO6" s="139">
        <v>2</v>
      </c>
      <c r="AP6" s="139">
        <v>1</v>
      </c>
      <c r="AQ6" s="139">
        <v>0</v>
      </c>
      <c r="AR6" s="139">
        <v>1</v>
      </c>
      <c r="AS6" s="139">
        <v>2</v>
      </c>
      <c r="AT6" s="139">
        <v>1</v>
      </c>
      <c r="AU6" s="139">
        <v>0</v>
      </c>
      <c r="AV6" s="139">
        <v>2</v>
      </c>
      <c r="AW6" s="139">
        <v>0</v>
      </c>
      <c r="AX6" s="139">
        <v>0</v>
      </c>
      <c r="AY6" s="139">
        <v>2</v>
      </c>
      <c r="AZ6" s="140">
        <v>2</v>
      </c>
      <c r="BA6" s="139">
        <v>3</v>
      </c>
      <c r="BB6" s="139">
        <v>0</v>
      </c>
      <c r="BC6" s="139">
        <v>3</v>
      </c>
      <c r="BD6" s="140">
        <v>0</v>
      </c>
      <c r="BE6" s="139">
        <v>1</v>
      </c>
      <c r="BF6" s="139">
        <v>0</v>
      </c>
      <c r="BG6" s="139">
        <v>2</v>
      </c>
      <c r="BH6" s="140">
        <v>0</v>
      </c>
      <c r="BI6" s="139">
        <v>0</v>
      </c>
      <c r="BJ6" s="139">
        <v>0</v>
      </c>
      <c r="BK6" s="139">
        <v>2</v>
      </c>
      <c r="BL6" s="139">
        <v>1</v>
      </c>
      <c r="BM6" s="139">
        <v>3</v>
      </c>
      <c r="BN6" s="139">
        <v>1</v>
      </c>
      <c r="BO6" s="139">
        <v>0</v>
      </c>
      <c r="BP6" s="139">
        <v>1</v>
      </c>
      <c r="BQ6" s="140">
        <v>0</v>
      </c>
      <c r="BR6" s="139">
        <v>0</v>
      </c>
      <c r="BS6" s="139">
        <v>0</v>
      </c>
      <c r="BT6" s="139">
        <v>1</v>
      </c>
      <c r="BU6" s="139">
        <v>1</v>
      </c>
      <c r="BV6" s="139">
        <v>1</v>
      </c>
      <c r="BW6" s="139">
        <v>2</v>
      </c>
      <c r="BX6" s="139">
        <v>0</v>
      </c>
      <c r="BY6" s="139">
        <v>1</v>
      </c>
      <c r="BZ6" s="140">
        <v>0</v>
      </c>
      <c r="CA6" s="139">
        <v>0</v>
      </c>
      <c r="CB6" s="139">
        <v>0</v>
      </c>
      <c r="CC6" s="139">
        <v>0</v>
      </c>
      <c r="CD6" s="140">
        <v>0</v>
      </c>
      <c r="CE6" s="139">
        <v>0</v>
      </c>
      <c r="CF6" s="139">
        <v>0</v>
      </c>
      <c r="CG6" s="139">
        <v>0</v>
      </c>
      <c r="CH6" s="140">
        <v>0</v>
      </c>
    </row>
    <row r="7" spans="1:86" x14ac:dyDescent="0.2">
      <c r="A7" s="137" t="s">
        <v>60</v>
      </c>
      <c r="B7" s="138" t="s">
        <v>61</v>
      </c>
      <c r="C7" s="139">
        <v>2</v>
      </c>
      <c r="D7" s="139">
        <v>2</v>
      </c>
      <c r="E7" s="139">
        <v>2</v>
      </c>
      <c r="F7" s="139">
        <v>0</v>
      </c>
      <c r="G7" s="139">
        <v>2</v>
      </c>
      <c r="H7" s="139">
        <v>4</v>
      </c>
      <c r="I7" s="139">
        <v>2</v>
      </c>
      <c r="J7" s="139">
        <v>1</v>
      </c>
      <c r="K7" s="139">
        <v>2</v>
      </c>
      <c r="L7" s="139">
        <v>2</v>
      </c>
      <c r="M7" s="139">
        <v>0</v>
      </c>
      <c r="N7" s="140">
        <v>0</v>
      </c>
      <c r="O7" s="139">
        <v>1</v>
      </c>
      <c r="P7" s="139">
        <v>1</v>
      </c>
      <c r="Q7" s="139">
        <v>2</v>
      </c>
      <c r="R7" s="139">
        <v>0</v>
      </c>
      <c r="S7" s="139">
        <v>1</v>
      </c>
      <c r="T7" s="139">
        <v>2</v>
      </c>
      <c r="U7" s="139">
        <v>1</v>
      </c>
      <c r="V7" s="139">
        <v>1</v>
      </c>
      <c r="W7" s="139">
        <v>2</v>
      </c>
      <c r="X7" s="139">
        <v>2</v>
      </c>
      <c r="Y7" s="139">
        <v>0</v>
      </c>
      <c r="Z7" s="140">
        <v>0</v>
      </c>
      <c r="AA7" s="139">
        <v>1</v>
      </c>
      <c r="AB7" s="139">
        <v>1</v>
      </c>
      <c r="AC7" s="139">
        <v>2</v>
      </c>
      <c r="AD7" s="139">
        <v>0</v>
      </c>
      <c r="AE7" s="139">
        <v>3</v>
      </c>
      <c r="AF7" s="139">
        <v>1</v>
      </c>
      <c r="AG7" s="139">
        <v>2</v>
      </c>
      <c r="AH7" s="139">
        <v>1</v>
      </c>
      <c r="AI7" s="139">
        <v>2</v>
      </c>
      <c r="AJ7" s="139">
        <v>1</v>
      </c>
      <c r="AK7" s="139">
        <v>0</v>
      </c>
      <c r="AL7" s="139">
        <v>1</v>
      </c>
      <c r="AM7" s="140">
        <v>1</v>
      </c>
      <c r="AN7" s="139">
        <v>1</v>
      </c>
      <c r="AO7" s="139">
        <v>1</v>
      </c>
      <c r="AP7" s="139">
        <v>1</v>
      </c>
      <c r="AQ7" s="139">
        <v>0</v>
      </c>
      <c r="AR7" s="139">
        <v>1</v>
      </c>
      <c r="AS7" s="139">
        <v>1</v>
      </c>
      <c r="AT7" s="139">
        <v>1</v>
      </c>
      <c r="AU7" s="139">
        <v>1</v>
      </c>
      <c r="AV7" s="139">
        <v>1</v>
      </c>
      <c r="AW7" s="139">
        <v>1</v>
      </c>
      <c r="AX7" s="139">
        <v>0</v>
      </c>
      <c r="AY7" s="139">
        <v>2</v>
      </c>
      <c r="AZ7" s="140">
        <v>1</v>
      </c>
      <c r="BA7" s="139">
        <v>4</v>
      </c>
      <c r="BB7" s="139">
        <v>0</v>
      </c>
      <c r="BC7" s="139">
        <v>3</v>
      </c>
      <c r="BD7" s="140">
        <v>2</v>
      </c>
      <c r="BE7" s="139">
        <v>1</v>
      </c>
      <c r="BF7" s="139">
        <v>0</v>
      </c>
      <c r="BG7" s="139">
        <v>2</v>
      </c>
      <c r="BH7" s="140">
        <v>2</v>
      </c>
      <c r="BI7" s="139">
        <v>0</v>
      </c>
      <c r="BJ7" s="139">
        <v>1</v>
      </c>
      <c r="BK7" s="139">
        <v>3</v>
      </c>
      <c r="BL7" s="139">
        <v>0</v>
      </c>
      <c r="BM7" s="139">
        <v>1</v>
      </c>
      <c r="BN7" s="139">
        <v>1</v>
      </c>
      <c r="BO7" s="139">
        <v>-1</v>
      </c>
      <c r="BP7" s="139">
        <v>1</v>
      </c>
      <c r="BQ7" s="140">
        <v>0</v>
      </c>
      <c r="BR7" s="139">
        <v>0</v>
      </c>
      <c r="BS7" s="139">
        <v>1</v>
      </c>
      <c r="BT7" s="139">
        <v>1</v>
      </c>
      <c r="BU7" s="139">
        <v>0</v>
      </c>
      <c r="BV7" s="139">
        <v>1</v>
      </c>
      <c r="BW7" s="139">
        <v>2</v>
      </c>
      <c r="BX7" s="139">
        <v>-2</v>
      </c>
      <c r="BY7" s="139">
        <v>1</v>
      </c>
      <c r="BZ7" s="140">
        <v>0</v>
      </c>
      <c r="CA7" s="139">
        <v>0</v>
      </c>
      <c r="CB7" s="139">
        <v>0</v>
      </c>
      <c r="CC7" s="139">
        <v>0</v>
      </c>
      <c r="CD7" s="140">
        <v>0</v>
      </c>
      <c r="CE7" s="139">
        <v>0</v>
      </c>
      <c r="CF7" s="139">
        <v>0</v>
      </c>
      <c r="CG7" s="139">
        <v>0</v>
      </c>
      <c r="CH7" s="140">
        <v>0</v>
      </c>
    </row>
    <row r="8" spans="1:86" x14ac:dyDescent="0.2">
      <c r="A8" s="137" t="s">
        <v>63</v>
      </c>
      <c r="B8" s="138" t="s">
        <v>62</v>
      </c>
      <c r="C8" s="139">
        <v>0</v>
      </c>
      <c r="D8" s="139">
        <v>4</v>
      </c>
      <c r="E8" s="139">
        <v>2</v>
      </c>
      <c r="F8" s="139">
        <v>0</v>
      </c>
      <c r="G8" s="139">
        <v>2</v>
      </c>
      <c r="H8" s="139">
        <v>4</v>
      </c>
      <c r="I8" s="139">
        <v>2</v>
      </c>
      <c r="J8" s="139">
        <v>3</v>
      </c>
      <c r="K8" s="139">
        <v>0</v>
      </c>
      <c r="L8" s="139">
        <v>0</v>
      </c>
      <c r="M8" s="139">
        <v>0</v>
      </c>
      <c r="N8" s="140">
        <v>0</v>
      </c>
      <c r="O8" s="139">
        <v>0</v>
      </c>
      <c r="P8" s="139">
        <v>1</v>
      </c>
      <c r="Q8" s="139">
        <v>2</v>
      </c>
      <c r="R8" s="139">
        <v>0</v>
      </c>
      <c r="S8" s="139">
        <v>1</v>
      </c>
      <c r="T8" s="139">
        <v>2</v>
      </c>
      <c r="U8" s="139">
        <v>1</v>
      </c>
      <c r="V8" s="139">
        <v>1</v>
      </c>
      <c r="W8" s="139">
        <v>0</v>
      </c>
      <c r="X8" s="139">
        <v>0</v>
      </c>
      <c r="Y8" s="139">
        <v>0</v>
      </c>
      <c r="Z8" s="140">
        <v>0</v>
      </c>
      <c r="AA8" s="139">
        <v>3</v>
      </c>
      <c r="AB8" s="139">
        <v>2</v>
      </c>
      <c r="AC8" s="139">
        <v>3</v>
      </c>
      <c r="AD8" s="139">
        <v>1</v>
      </c>
      <c r="AE8" s="139">
        <v>3</v>
      </c>
      <c r="AF8" s="139">
        <v>1</v>
      </c>
      <c r="AG8" s="139">
        <v>3</v>
      </c>
      <c r="AH8" s="139">
        <v>1</v>
      </c>
      <c r="AI8" s="139">
        <v>3</v>
      </c>
      <c r="AJ8" s="139">
        <v>0</v>
      </c>
      <c r="AK8" s="139">
        <v>0</v>
      </c>
      <c r="AL8" s="139">
        <v>1</v>
      </c>
      <c r="AM8" s="140">
        <v>0</v>
      </c>
      <c r="AN8" s="139">
        <v>2</v>
      </c>
      <c r="AO8" s="139">
        <v>2</v>
      </c>
      <c r="AP8" s="139">
        <v>1</v>
      </c>
      <c r="AQ8" s="139">
        <v>1</v>
      </c>
      <c r="AR8" s="139">
        <v>1</v>
      </c>
      <c r="AS8" s="139">
        <v>1</v>
      </c>
      <c r="AT8" s="139">
        <v>2</v>
      </c>
      <c r="AU8" s="139">
        <v>1</v>
      </c>
      <c r="AV8" s="139">
        <v>1</v>
      </c>
      <c r="AW8" s="139">
        <v>0</v>
      </c>
      <c r="AX8" s="139">
        <v>0</v>
      </c>
      <c r="AY8" s="139">
        <v>2</v>
      </c>
      <c r="AZ8" s="140">
        <v>0</v>
      </c>
      <c r="BA8" s="139">
        <v>5</v>
      </c>
      <c r="BB8" s="139">
        <v>1</v>
      </c>
      <c r="BC8" s="139">
        <v>2</v>
      </c>
      <c r="BD8" s="140">
        <v>2</v>
      </c>
      <c r="BE8" s="139">
        <v>1</v>
      </c>
      <c r="BF8" s="139">
        <v>1</v>
      </c>
      <c r="BG8" s="139">
        <v>1</v>
      </c>
      <c r="BH8" s="140">
        <v>2</v>
      </c>
      <c r="BI8" s="139">
        <v>1</v>
      </c>
      <c r="BJ8" s="139">
        <v>1</v>
      </c>
      <c r="BK8" s="139">
        <v>2</v>
      </c>
      <c r="BL8" s="139">
        <v>1</v>
      </c>
      <c r="BM8" s="139">
        <v>3</v>
      </c>
      <c r="BN8" s="139">
        <v>1</v>
      </c>
      <c r="BO8" s="139">
        <v>-1</v>
      </c>
      <c r="BP8" s="139">
        <v>2</v>
      </c>
      <c r="BQ8" s="140">
        <v>0</v>
      </c>
      <c r="BR8" s="139">
        <v>1</v>
      </c>
      <c r="BS8" s="139">
        <v>1</v>
      </c>
      <c r="BT8" s="139">
        <v>1</v>
      </c>
      <c r="BU8" s="139">
        <v>1</v>
      </c>
      <c r="BV8" s="139">
        <v>1</v>
      </c>
      <c r="BW8" s="139">
        <v>2</v>
      </c>
      <c r="BX8" s="139">
        <v>-2</v>
      </c>
      <c r="BY8" s="139">
        <v>2</v>
      </c>
      <c r="BZ8" s="140">
        <v>0</v>
      </c>
      <c r="CA8" s="139">
        <v>0</v>
      </c>
      <c r="CB8" s="139">
        <v>0</v>
      </c>
      <c r="CC8" s="139">
        <v>0</v>
      </c>
      <c r="CD8" s="140">
        <v>0</v>
      </c>
      <c r="CE8" s="139">
        <v>0</v>
      </c>
      <c r="CF8" s="139">
        <v>0</v>
      </c>
      <c r="CG8" s="139">
        <v>0</v>
      </c>
      <c r="CH8" s="140">
        <v>0</v>
      </c>
    </row>
    <row r="9" spans="1:86" x14ac:dyDescent="0.2">
      <c r="A9" s="137" t="s">
        <v>63</v>
      </c>
      <c r="B9" s="138" t="s">
        <v>64</v>
      </c>
      <c r="C9" s="139">
        <v>2</v>
      </c>
      <c r="D9" s="139">
        <v>4</v>
      </c>
      <c r="E9" s="139">
        <v>2</v>
      </c>
      <c r="F9" s="139">
        <v>0</v>
      </c>
      <c r="G9" s="139">
        <v>3</v>
      </c>
      <c r="H9" s="139">
        <v>4</v>
      </c>
      <c r="I9" s="139">
        <v>3</v>
      </c>
      <c r="J9" s="139">
        <v>2</v>
      </c>
      <c r="K9" s="139">
        <v>1</v>
      </c>
      <c r="L9" s="139">
        <v>1</v>
      </c>
      <c r="M9" s="139">
        <v>0</v>
      </c>
      <c r="N9" s="140">
        <v>0</v>
      </c>
      <c r="O9" s="139">
        <v>1</v>
      </c>
      <c r="P9" s="139">
        <v>1</v>
      </c>
      <c r="Q9" s="139">
        <v>2</v>
      </c>
      <c r="R9" s="139">
        <v>0</v>
      </c>
      <c r="S9" s="139">
        <v>2</v>
      </c>
      <c r="T9" s="139">
        <v>1</v>
      </c>
      <c r="U9" s="139">
        <v>1</v>
      </c>
      <c r="V9" s="139">
        <v>1</v>
      </c>
      <c r="W9" s="139">
        <v>1</v>
      </c>
      <c r="X9" s="139">
        <v>1</v>
      </c>
      <c r="Y9" s="139">
        <v>0</v>
      </c>
      <c r="Z9" s="140">
        <v>0</v>
      </c>
      <c r="AA9" s="139">
        <v>2</v>
      </c>
      <c r="AB9" s="139">
        <v>2</v>
      </c>
      <c r="AC9" s="139">
        <v>4</v>
      </c>
      <c r="AD9" s="139">
        <v>2</v>
      </c>
      <c r="AE9" s="139">
        <v>4</v>
      </c>
      <c r="AF9" s="139">
        <v>2</v>
      </c>
      <c r="AG9" s="139">
        <v>3</v>
      </c>
      <c r="AH9" s="139">
        <v>2</v>
      </c>
      <c r="AI9" s="139">
        <v>3</v>
      </c>
      <c r="AJ9" s="139">
        <v>3</v>
      </c>
      <c r="AK9" s="139">
        <v>0</v>
      </c>
      <c r="AL9" s="139">
        <v>1</v>
      </c>
      <c r="AM9" s="140">
        <v>3</v>
      </c>
      <c r="AN9" s="139">
        <v>1</v>
      </c>
      <c r="AO9" s="139">
        <v>2</v>
      </c>
      <c r="AP9" s="139">
        <v>2</v>
      </c>
      <c r="AQ9" s="139">
        <v>2</v>
      </c>
      <c r="AR9" s="139">
        <v>1</v>
      </c>
      <c r="AS9" s="139">
        <v>2</v>
      </c>
      <c r="AT9" s="139">
        <v>2</v>
      </c>
      <c r="AU9" s="139">
        <v>2</v>
      </c>
      <c r="AV9" s="139">
        <v>1</v>
      </c>
      <c r="AW9" s="139">
        <v>1</v>
      </c>
      <c r="AX9" s="139">
        <v>0</v>
      </c>
      <c r="AY9" s="139">
        <v>2</v>
      </c>
      <c r="AZ9" s="140">
        <v>1</v>
      </c>
      <c r="BA9" s="139">
        <v>4</v>
      </c>
      <c r="BB9" s="139">
        <v>1</v>
      </c>
      <c r="BC9" s="139">
        <v>3</v>
      </c>
      <c r="BD9" s="140">
        <v>2</v>
      </c>
      <c r="BE9" s="139">
        <v>1</v>
      </c>
      <c r="BF9" s="139">
        <v>1</v>
      </c>
      <c r="BG9" s="139">
        <v>2</v>
      </c>
      <c r="BH9" s="140">
        <v>2</v>
      </c>
      <c r="BI9" s="139">
        <v>1</v>
      </c>
      <c r="BJ9" s="139">
        <v>1</v>
      </c>
      <c r="BK9" s="139">
        <v>3</v>
      </c>
      <c r="BL9" s="139">
        <v>1</v>
      </c>
      <c r="BM9" s="139">
        <v>5</v>
      </c>
      <c r="BN9" s="139">
        <v>1</v>
      </c>
      <c r="BO9" s="139">
        <v>0</v>
      </c>
      <c r="BP9" s="139">
        <v>2</v>
      </c>
      <c r="BQ9" s="140">
        <v>0</v>
      </c>
      <c r="BR9" s="139">
        <v>1</v>
      </c>
      <c r="BS9" s="139">
        <v>1</v>
      </c>
      <c r="BT9" s="139">
        <v>1</v>
      </c>
      <c r="BU9" s="139">
        <v>1</v>
      </c>
      <c r="BV9" s="139">
        <v>1</v>
      </c>
      <c r="BW9" s="139">
        <v>2</v>
      </c>
      <c r="BX9" s="139">
        <v>0</v>
      </c>
      <c r="BY9" s="139">
        <v>2</v>
      </c>
      <c r="BZ9" s="140">
        <v>0</v>
      </c>
      <c r="CA9" s="139">
        <v>0</v>
      </c>
      <c r="CB9" s="139">
        <v>0</v>
      </c>
      <c r="CC9" s="139">
        <v>0</v>
      </c>
      <c r="CD9" s="140">
        <v>0</v>
      </c>
      <c r="CE9" s="139">
        <v>0</v>
      </c>
      <c r="CF9" s="139">
        <v>0</v>
      </c>
      <c r="CG9" s="139">
        <v>0</v>
      </c>
      <c r="CH9" s="140">
        <v>0</v>
      </c>
    </row>
    <row r="10" spans="1:86" x14ac:dyDescent="0.2">
      <c r="A10" s="137" t="s">
        <v>58</v>
      </c>
      <c r="B10" s="138" t="s">
        <v>65</v>
      </c>
      <c r="C10" s="139">
        <v>2</v>
      </c>
      <c r="D10" s="139">
        <v>4</v>
      </c>
      <c r="E10" s="139">
        <v>1</v>
      </c>
      <c r="F10" s="139">
        <v>0</v>
      </c>
      <c r="G10" s="139">
        <v>3</v>
      </c>
      <c r="H10" s="139">
        <v>4</v>
      </c>
      <c r="I10" s="139">
        <v>2</v>
      </c>
      <c r="J10" s="139">
        <v>4</v>
      </c>
      <c r="K10" s="139">
        <v>1</v>
      </c>
      <c r="L10" s="139">
        <v>0</v>
      </c>
      <c r="M10" s="139">
        <v>3</v>
      </c>
      <c r="N10" s="140">
        <v>2</v>
      </c>
      <c r="O10" s="139">
        <v>1</v>
      </c>
      <c r="P10" s="139">
        <v>1</v>
      </c>
      <c r="Q10" s="139">
        <v>1</v>
      </c>
      <c r="R10" s="139">
        <v>0</v>
      </c>
      <c r="S10" s="139">
        <v>2</v>
      </c>
      <c r="T10" s="139">
        <v>2</v>
      </c>
      <c r="U10" s="139">
        <v>1</v>
      </c>
      <c r="V10" s="139">
        <v>2</v>
      </c>
      <c r="W10" s="139">
        <v>1</v>
      </c>
      <c r="X10" s="139">
        <v>0</v>
      </c>
      <c r="Y10" s="139">
        <v>1</v>
      </c>
      <c r="Z10" s="140">
        <v>2</v>
      </c>
      <c r="AA10" s="139">
        <v>0</v>
      </c>
      <c r="AB10" s="139">
        <v>2</v>
      </c>
      <c r="AC10" s="139">
        <v>2</v>
      </c>
      <c r="AD10" s="139">
        <v>0</v>
      </c>
      <c r="AE10" s="139">
        <v>4</v>
      </c>
      <c r="AF10" s="139">
        <v>1</v>
      </c>
      <c r="AG10" s="139">
        <v>2</v>
      </c>
      <c r="AH10" s="139">
        <v>2</v>
      </c>
      <c r="AI10" s="139">
        <v>4</v>
      </c>
      <c r="AJ10" s="139">
        <v>2</v>
      </c>
      <c r="AK10" s="139">
        <v>0</v>
      </c>
      <c r="AL10" s="139">
        <v>1</v>
      </c>
      <c r="AM10" s="140">
        <v>3</v>
      </c>
      <c r="AN10" s="139">
        <v>0</v>
      </c>
      <c r="AO10" s="139">
        <v>2</v>
      </c>
      <c r="AP10" s="139">
        <v>1</v>
      </c>
      <c r="AQ10" s="139">
        <v>0</v>
      </c>
      <c r="AR10" s="139">
        <v>1</v>
      </c>
      <c r="AS10" s="139">
        <v>1</v>
      </c>
      <c r="AT10" s="139">
        <v>1</v>
      </c>
      <c r="AU10" s="139">
        <v>2</v>
      </c>
      <c r="AV10" s="139">
        <v>2</v>
      </c>
      <c r="AW10" s="139">
        <v>1</v>
      </c>
      <c r="AX10" s="139">
        <v>0</v>
      </c>
      <c r="AY10" s="139">
        <v>2</v>
      </c>
      <c r="AZ10" s="140">
        <v>2</v>
      </c>
      <c r="BA10" s="139">
        <v>4</v>
      </c>
      <c r="BB10" s="139">
        <v>1</v>
      </c>
      <c r="BC10" s="139">
        <v>3</v>
      </c>
      <c r="BD10" s="140">
        <v>2</v>
      </c>
      <c r="BE10" s="139">
        <v>1</v>
      </c>
      <c r="BF10" s="139">
        <v>1</v>
      </c>
      <c r="BG10" s="139">
        <v>2</v>
      </c>
      <c r="BH10" s="140">
        <v>2</v>
      </c>
      <c r="BI10" s="139">
        <v>0</v>
      </c>
      <c r="BJ10" s="139">
        <v>1</v>
      </c>
      <c r="BK10" s="139">
        <v>4</v>
      </c>
      <c r="BL10" s="139">
        <v>1</v>
      </c>
      <c r="BM10" s="139">
        <v>3</v>
      </c>
      <c r="BN10" s="139">
        <v>1</v>
      </c>
      <c r="BO10" s="139">
        <v>0</v>
      </c>
      <c r="BP10" s="139">
        <v>1</v>
      </c>
      <c r="BQ10" s="140">
        <v>0</v>
      </c>
      <c r="BR10" s="139">
        <v>0</v>
      </c>
      <c r="BS10" s="139">
        <v>1</v>
      </c>
      <c r="BT10" s="139">
        <v>1</v>
      </c>
      <c r="BU10" s="139">
        <v>1</v>
      </c>
      <c r="BV10" s="139">
        <v>1</v>
      </c>
      <c r="BW10" s="139">
        <v>2</v>
      </c>
      <c r="BX10" s="139">
        <v>0</v>
      </c>
      <c r="BY10" s="139">
        <v>1</v>
      </c>
      <c r="BZ10" s="140">
        <v>0</v>
      </c>
      <c r="CA10" s="139">
        <v>0</v>
      </c>
      <c r="CB10" s="139">
        <v>0</v>
      </c>
      <c r="CC10" s="139">
        <v>0</v>
      </c>
      <c r="CD10" s="140">
        <v>0</v>
      </c>
      <c r="CE10" s="139">
        <v>0</v>
      </c>
      <c r="CF10" s="139">
        <v>0</v>
      </c>
      <c r="CG10" s="139">
        <v>0</v>
      </c>
      <c r="CH10" s="140">
        <v>0</v>
      </c>
    </row>
    <row r="11" spans="1:86" x14ac:dyDescent="0.2">
      <c r="A11" s="137" t="s">
        <v>56</v>
      </c>
      <c r="B11" s="138" t="s">
        <v>66</v>
      </c>
      <c r="C11" s="139">
        <v>3</v>
      </c>
      <c r="D11" s="139">
        <v>5</v>
      </c>
      <c r="E11" s="139">
        <v>1</v>
      </c>
      <c r="F11" s="139">
        <v>0</v>
      </c>
      <c r="G11" s="139">
        <v>3</v>
      </c>
      <c r="H11" s="139">
        <v>3</v>
      </c>
      <c r="I11" s="139">
        <v>2</v>
      </c>
      <c r="J11" s="139">
        <v>3</v>
      </c>
      <c r="K11" s="139">
        <v>2</v>
      </c>
      <c r="L11" s="139">
        <v>2</v>
      </c>
      <c r="M11" s="139">
        <v>0</v>
      </c>
      <c r="N11" s="140">
        <v>0</v>
      </c>
      <c r="O11" s="139">
        <v>2</v>
      </c>
      <c r="P11" s="139">
        <v>2</v>
      </c>
      <c r="Q11" s="139">
        <v>1</v>
      </c>
      <c r="R11" s="139">
        <v>0</v>
      </c>
      <c r="S11" s="139">
        <v>2</v>
      </c>
      <c r="T11" s="139">
        <v>1</v>
      </c>
      <c r="U11" s="139">
        <v>1</v>
      </c>
      <c r="V11" s="139">
        <v>1</v>
      </c>
      <c r="W11" s="139">
        <v>2</v>
      </c>
      <c r="X11" s="139">
        <v>2</v>
      </c>
      <c r="Y11" s="139">
        <v>0</v>
      </c>
      <c r="Z11" s="140">
        <v>0</v>
      </c>
      <c r="AA11" s="139">
        <v>3</v>
      </c>
      <c r="AB11" s="139">
        <v>2</v>
      </c>
      <c r="AC11" s="139">
        <v>4</v>
      </c>
      <c r="AD11" s="139">
        <v>1</v>
      </c>
      <c r="AE11" s="139">
        <v>5</v>
      </c>
      <c r="AF11" s="139">
        <v>1</v>
      </c>
      <c r="AG11" s="139">
        <v>2</v>
      </c>
      <c r="AH11" s="139">
        <v>1</v>
      </c>
      <c r="AI11" s="139">
        <v>2</v>
      </c>
      <c r="AJ11" s="139">
        <v>3</v>
      </c>
      <c r="AK11" s="139">
        <v>2</v>
      </c>
      <c r="AL11" s="139">
        <v>1</v>
      </c>
      <c r="AM11" s="140">
        <v>2</v>
      </c>
      <c r="AN11" s="139">
        <v>2</v>
      </c>
      <c r="AO11" s="139">
        <v>2</v>
      </c>
      <c r="AP11" s="139">
        <v>2</v>
      </c>
      <c r="AQ11" s="139">
        <v>1</v>
      </c>
      <c r="AR11" s="139">
        <v>2</v>
      </c>
      <c r="AS11" s="139">
        <v>1</v>
      </c>
      <c r="AT11" s="139">
        <v>1</v>
      </c>
      <c r="AU11" s="139">
        <v>1</v>
      </c>
      <c r="AV11" s="139">
        <v>1</v>
      </c>
      <c r="AW11" s="139">
        <v>1</v>
      </c>
      <c r="AX11" s="139">
        <v>2</v>
      </c>
      <c r="AY11" s="139">
        <v>1</v>
      </c>
      <c r="AZ11" s="140">
        <v>1</v>
      </c>
      <c r="BA11" s="139">
        <v>4</v>
      </c>
      <c r="BB11" s="139">
        <v>1</v>
      </c>
      <c r="BC11" s="139">
        <v>3</v>
      </c>
      <c r="BD11" s="140">
        <v>2</v>
      </c>
      <c r="BE11" s="139">
        <v>1</v>
      </c>
      <c r="BF11" s="139">
        <v>1</v>
      </c>
      <c r="BG11" s="139">
        <v>2</v>
      </c>
      <c r="BH11" s="140">
        <v>2</v>
      </c>
      <c r="BI11" s="139">
        <v>2</v>
      </c>
      <c r="BJ11" s="139">
        <v>2</v>
      </c>
      <c r="BK11" s="139">
        <v>3</v>
      </c>
      <c r="BL11" s="139">
        <v>2</v>
      </c>
      <c r="BM11" s="139">
        <v>5</v>
      </c>
      <c r="BN11" s="139">
        <v>1</v>
      </c>
      <c r="BO11" s="139">
        <v>0</v>
      </c>
      <c r="BP11" s="139">
        <v>2</v>
      </c>
      <c r="BQ11" s="140">
        <v>0</v>
      </c>
      <c r="BR11" s="139">
        <v>2</v>
      </c>
      <c r="BS11" s="139">
        <v>2</v>
      </c>
      <c r="BT11" s="139">
        <v>1</v>
      </c>
      <c r="BU11" s="139">
        <v>1</v>
      </c>
      <c r="BV11" s="139">
        <v>1</v>
      </c>
      <c r="BW11" s="139">
        <v>2</v>
      </c>
      <c r="BX11" s="139">
        <v>0</v>
      </c>
      <c r="BY11" s="139">
        <v>2</v>
      </c>
      <c r="BZ11" s="140">
        <v>0</v>
      </c>
      <c r="CA11" s="139">
        <v>4</v>
      </c>
      <c r="CB11" s="139">
        <v>2</v>
      </c>
      <c r="CC11" s="139">
        <v>0</v>
      </c>
      <c r="CD11" s="140">
        <v>1</v>
      </c>
      <c r="CE11" s="139">
        <v>1</v>
      </c>
      <c r="CF11" s="139">
        <v>1</v>
      </c>
      <c r="CG11" s="139">
        <v>0</v>
      </c>
      <c r="CH11" s="140">
        <v>1</v>
      </c>
    </row>
    <row r="12" spans="1:86" x14ac:dyDescent="0.2">
      <c r="A12" s="137" t="s">
        <v>58</v>
      </c>
      <c r="B12" s="138" t="s">
        <v>67</v>
      </c>
      <c r="C12" s="139">
        <v>2</v>
      </c>
      <c r="D12" s="139">
        <v>5</v>
      </c>
      <c r="E12" s="139">
        <v>1</v>
      </c>
      <c r="F12" s="139">
        <v>0</v>
      </c>
      <c r="G12" s="139">
        <v>3</v>
      </c>
      <c r="H12" s="139">
        <v>4</v>
      </c>
      <c r="I12" s="139">
        <v>2</v>
      </c>
      <c r="J12" s="139">
        <v>3</v>
      </c>
      <c r="K12" s="139">
        <v>1</v>
      </c>
      <c r="L12" s="139">
        <v>0</v>
      </c>
      <c r="M12" s="139">
        <v>1</v>
      </c>
      <c r="N12" s="140">
        <v>1</v>
      </c>
      <c r="O12" s="139">
        <v>1</v>
      </c>
      <c r="P12" s="139">
        <v>2</v>
      </c>
      <c r="Q12" s="139">
        <v>1</v>
      </c>
      <c r="R12" s="139">
        <v>0</v>
      </c>
      <c r="S12" s="139">
        <v>2</v>
      </c>
      <c r="T12" s="139">
        <v>2</v>
      </c>
      <c r="U12" s="139">
        <v>1</v>
      </c>
      <c r="V12" s="139">
        <v>1</v>
      </c>
      <c r="W12" s="139">
        <v>1</v>
      </c>
      <c r="X12" s="139">
        <v>0</v>
      </c>
      <c r="Y12" s="139">
        <v>1</v>
      </c>
      <c r="Z12" s="140">
        <v>1</v>
      </c>
      <c r="AA12" s="139">
        <v>3</v>
      </c>
      <c r="AB12" s="139">
        <v>2</v>
      </c>
      <c r="AC12" s="139">
        <v>3</v>
      </c>
      <c r="AD12" s="139">
        <v>2</v>
      </c>
      <c r="AE12" s="139">
        <v>3</v>
      </c>
      <c r="AF12" s="139">
        <v>1</v>
      </c>
      <c r="AG12" s="139">
        <v>2</v>
      </c>
      <c r="AH12" s="139">
        <v>1</v>
      </c>
      <c r="AI12" s="139">
        <v>4</v>
      </c>
      <c r="AJ12" s="139">
        <v>3</v>
      </c>
      <c r="AK12" s="139">
        <v>0</v>
      </c>
      <c r="AL12" s="139">
        <v>1</v>
      </c>
      <c r="AM12" s="140">
        <v>3</v>
      </c>
      <c r="AN12" s="139">
        <v>2</v>
      </c>
      <c r="AO12" s="139">
        <v>2</v>
      </c>
      <c r="AP12" s="139">
        <v>1</v>
      </c>
      <c r="AQ12" s="139">
        <v>2</v>
      </c>
      <c r="AR12" s="139">
        <v>1</v>
      </c>
      <c r="AS12" s="139">
        <v>1</v>
      </c>
      <c r="AT12" s="139">
        <v>1</v>
      </c>
      <c r="AU12" s="139">
        <v>1</v>
      </c>
      <c r="AV12" s="139">
        <v>2</v>
      </c>
      <c r="AW12" s="139">
        <v>1</v>
      </c>
      <c r="AX12" s="139">
        <v>0</v>
      </c>
      <c r="AY12" s="139">
        <v>2</v>
      </c>
      <c r="AZ12" s="140">
        <v>1</v>
      </c>
      <c r="BA12" s="139">
        <v>4</v>
      </c>
      <c r="BB12" s="139">
        <v>1</v>
      </c>
      <c r="BC12" s="139">
        <v>3</v>
      </c>
      <c r="BD12" s="140">
        <v>2</v>
      </c>
      <c r="BE12" s="139">
        <v>1</v>
      </c>
      <c r="BF12" s="139">
        <v>1</v>
      </c>
      <c r="BG12" s="139">
        <v>2</v>
      </c>
      <c r="BH12" s="140">
        <v>2</v>
      </c>
      <c r="BI12" s="139">
        <v>2</v>
      </c>
      <c r="BJ12" s="139">
        <v>2</v>
      </c>
      <c r="BK12" s="139">
        <v>3</v>
      </c>
      <c r="BL12" s="139">
        <v>1</v>
      </c>
      <c r="BM12" s="139">
        <v>5</v>
      </c>
      <c r="BN12" s="139">
        <v>1</v>
      </c>
      <c r="BO12" s="139">
        <v>0</v>
      </c>
      <c r="BP12" s="139">
        <v>1</v>
      </c>
      <c r="BQ12" s="140">
        <v>0</v>
      </c>
      <c r="BR12" s="139">
        <v>2</v>
      </c>
      <c r="BS12" s="139">
        <v>2</v>
      </c>
      <c r="BT12" s="139">
        <v>1</v>
      </c>
      <c r="BU12" s="139">
        <v>1</v>
      </c>
      <c r="BV12" s="139">
        <v>1</v>
      </c>
      <c r="BW12" s="139">
        <v>2</v>
      </c>
      <c r="BX12" s="139">
        <v>0</v>
      </c>
      <c r="BY12" s="139">
        <v>1</v>
      </c>
      <c r="BZ12" s="140">
        <v>0</v>
      </c>
      <c r="CA12" s="139">
        <v>2</v>
      </c>
      <c r="CB12" s="139">
        <v>2</v>
      </c>
      <c r="CC12" s="139">
        <v>0</v>
      </c>
      <c r="CD12" s="140">
        <v>0</v>
      </c>
      <c r="CE12" s="139">
        <v>1</v>
      </c>
      <c r="CF12" s="139">
        <v>1</v>
      </c>
      <c r="CG12" s="139">
        <v>0</v>
      </c>
      <c r="CH12" s="140">
        <v>0</v>
      </c>
    </row>
    <row r="13" spans="1:86" x14ac:dyDescent="0.2">
      <c r="A13" s="137" t="s">
        <v>58</v>
      </c>
      <c r="B13" s="138" t="s">
        <v>68</v>
      </c>
      <c r="C13" s="139">
        <v>2</v>
      </c>
      <c r="D13" s="139">
        <v>5</v>
      </c>
      <c r="E13" s="139">
        <v>1</v>
      </c>
      <c r="F13" s="139">
        <v>0</v>
      </c>
      <c r="G13" s="139">
        <v>3</v>
      </c>
      <c r="H13" s="139">
        <v>3</v>
      </c>
      <c r="I13" s="139">
        <v>3</v>
      </c>
      <c r="J13" s="139">
        <v>1</v>
      </c>
      <c r="K13" s="139">
        <v>2</v>
      </c>
      <c r="L13" s="139">
        <v>2</v>
      </c>
      <c r="M13" s="139">
        <v>2</v>
      </c>
      <c r="N13" s="140">
        <v>0</v>
      </c>
      <c r="O13" s="139">
        <v>1</v>
      </c>
      <c r="P13" s="139">
        <v>2</v>
      </c>
      <c r="Q13" s="139">
        <v>1</v>
      </c>
      <c r="R13" s="139">
        <v>0</v>
      </c>
      <c r="S13" s="139">
        <v>2</v>
      </c>
      <c r="T13" s="139">
        <v>1</v>
      </c>
      <c r="U13" s="139">
        <v>1</v>
      </c>
      <c r="V13" s="139">
        <v>1</v>
      </c>
      <c r="W13" s="139">
        <v>2</v>
      </c>
      <c r="X13" s="139">
        <v>2</v>
      </c>
      <c r="Y13" s="139">
        <v>1</v>
      </c>
      <c r="Z13" s="140">
        <v>0</v>
      </c>
      <c r="AA13" s="139">
        <v>3</v>
      </c>
      <c r="AB13" s="139">
        <v>2</v>
      </c>
      <c r="AC13" s="139">
        <v>3</v>
      </c>
      <c r="AD13" s="139">
        <v>1</v>
      </c>
      <c r="AE13" s="139">
        <v>4</v>
      </c>
      <c r="AF13" s="139">
        <v>2</v>
      </c>
      <c r="AG13" s="139">
        <v>2</v>
      </c>
      <c r="AH13" s="139">
        <v>2</v>
      </c>
      <c r="AI13" s="139">
        <v>4</v>
      </c>
      <c r="AJ13" s="139">
        <v>1</v>
      </c>
      <c r="AK13" s="139">
        <v>0</v>
      </c>
      <c r="AL13" s="139">
        <v>1</v>
      </c>
      <c r="AM13" s="140">
        <v>3</v>
      </c>
      <c r="AN13" s="139">
        <v>2</v>
      </c>
      <c r="AO13" s="139">
        <v>2</v>
      </c>
      <c r="AP13" s="139">
        <v>1</v>
      </c>
      <c r="AQ13" s="139">
        <v>1</v>
      </c>
      <c r="AR13" s="139">
        <v>1</v>
      </c>
      <c r="AS13" s="139">
        <v>2</v>
      </c>
      <c r="AT13" s="139">
        <v>1</v>
      </c>
      <c r="AU13" s="139">
        <v>2</v>
      </c>
      <c r="AV13" s="139">
        <v>2</v>
      </c>
      <c r="AW13" s="139">
        <v>1</v>
      </c>
      <c r="AX13" s="139">
        <v>0</v>
      </c>
      <c r="AY13" s="139">
        <v>2</v>
      </c>
      <c r="AZ13" s="140">
        <v>1</v>
      </c>
      <c r="BA13" s="139">
        <v>3</v>
      </c>
      <c r="BB13" s="139">
        <v>1</v>
      </c>
      <c r="BC13" s="139">
        <v>2</v>
      </c>
      <c r="BD13" s="140">
        <v>2</v>
      </c>
      <c r="BE13" s="139">
        <v>1</v>
      </c>
      <c r="BF13" s="139">
        <v>1</v>
      </c>
      <c r="BG13" s="139">
        <v>1</v>
      </c>
      <c r="BH13" s="140">
        <v>2</v>
      </c>
      <c r="BI13" s="139">
        <v>0</v>
      </c>
      <c r="BJ13" s="139">
        <v>2</v>
      </c>
      <c r="BK13" s="139">
        <v>2</v>
      </c>
      <c r="BL13" s="139">
        <v>1</v>
      </c>
      <c r="BM13" s="139">
        <v>3</v>
      </c>
      <c r="BN13" s="139">
        <v>1</v>
      </c>
      <c r="BO13" s="139">
        <v>0</v>
      </c>
      <c r="BP13" s="139">
        <v>2</v>
      </c>
      <c r="BQ13" s="140">
        <v>0</v>
      </c>
      <c r="BR13" s="139">
        <v>0</v>
      </c>
      <c r="BS13" s="139">
        <v>2</v>
      </c>
      <c r="BT13" s="139">
        <v>1</v>
      </c>
      <c r="BU13" s="139">
        <v>1</v>
      </c>
      <c r="BV13" s="139">
        <v>1</v>
      </c>
      <c r="BW13" s="139">
        <v>2</v>
      </c>
      <c r="BX13" s="139">
        <v>0</v>
      </c>
      <c r="BY13" s="139">
        <v>2</v>
      </c>
      <c r="BZ13" s="140">
        <v>0</v>
      </c>
      <c r="CA13" s="139">
        <v>0</v>
      </c>
      <c r="CB13" s="139">
        <v>0</v>
      </c>
      <c r="CC13" s="139">
        <v>0</v>
      </c>
      <c r="CD13" s="140">
        <v>0</v>
      </c>
      <c r="CE13" s="139">
        <v>0</v>
      </c>
      <c r="CF13" s="139">
        <v>0</v>
      </c>
      <c r="CG13" s="139">
        <v>0</v>
      </c>
      <c r="CH13" s="140">
        <v>0</v>
      </c>
    </row>
    <row r="14" spans="1:86" x14ac:dyDescent="0.2">
      <c r="A14" s="137" t="s">
        <v>63</v>
      </c>
      <c r="B14" s="138" t="s">
        <v>69</v>
      </c>
      <c r="C14" s="139">
        <v>2</v>
      </c>
      <c r="D14" s="139">
        <v>2</v>
      </c>
      <c r="E14" s="139">
        <v>2</v>
      </c>
      <c r="F14" s="139">
        <v>0</v>
      </c>
      <c r="G14" s="139">
        <v>3</v>
      </c>
      <c r="H14" s="139">
        <v>4</v>
      </c>
      <c r="I14" s="139">
        <v>4</v>
      </c>
      <c r="J14" s="139">
        <v>3</v>
      </c>
      <c r="K14" s="139">
        <v>0</v>
      </c>
      <c r="L14" s="139">
        <v>1</v>
      </c>
      <c r="M14" s="139">
        <v>2</v>
      </c>
      <c r="N14" s="140">
        <v>2</v>
      </c>
      <c r="O14" s="139">
        <v>1</v>
      </c>
      <c r="P14" s="139">
        <v>1</v>
      </c>
      <c r="Q14" s="139">
        <v>2</v>
      </c>
      <c r="R14" s="139">
        <v>0</v>
      </c>
      <c r="S14" s="139">
        <v>2</v>
      </c>
      <c r="T14" s="139">
        <v>2</v>
      </c>
      <c r="U14" s="139">
        <v>2</v>
      </c>
      <c r="V14" s="139">
        <v>1</v>
      </c>
      <c r="W14" s="139">
        <v>0</v>
      </c>
      <c r="X14" s="139">
        <v>1</v>
      </c>
      <c r="Y14" s="139">
        <v>1</v>
      </c>
      <c r="Z14" s="140">
        <v>2</v>
      </c>
      <c r="AA14" s="139">
        <v>3</v>
      </c>
      <c r="AB14" s="139">
        <v>2</v>
      </c>
      <c r="AC14" s="139">
        <v>2</v>
      </c>
      <c r="AD14" s="139">
        <v>1</v>
      </c>
      <c r="AE14" s="139">
        <v>4</v>
      </c>
      <c r="AF14" s="139">
        <v>1</v>
      </c>
      <c r="AG14" s="139">
        <v>1</v>
      </c>
      <c r="AH14" s="139">
        <v>1</v>
      </c>
      <c r="AI14" s="139">
        <v>4</v>
      </c>
      <c r="AJ14" s="139">
        <v>2</v>
      </c>
      <c r="AK14" s="139">
        <v>1</v>
      </c>
      <c r="AL14" s="139">
        <v>1</v>
      </c>
      <c r="AM14" s="140">
        <v>2</v>
      </c>
      <c r="AN14" s="139">
        <v>2</v>
      </c>
      <c r="AO14" s="139">
        <v>2</v>
      </c>
      <c r="AP14" s="139">
        <v>1</v>
      </c>
      <c r="AQ14" s="139">
        <v>1</v>
      </c>
      <c r="AR14" s="139">
        <v>1</v>
      </c>
      <c r="AS14" s="139">
        <v>1</v>
      </c>
      <c r="AT14" s="139">
        <v>1</v>
      </c>
      <c r="AU14" s="139">
        <v>1</v>
      </c>
      <c r="AV14" s="139">
        <v>2</v>
      </c>
      <c r="AW14" s="139">
        <v>1</v>
      </c>
      <c r="AX14" s="139">
        <v>1</v>
      </c>
      <c r="AY14" s="139">
        <v>2</v>
      </c>
      <c r="AZ14" s="140">
        <v>1</v>
      </c>
      <c r="BA14" s="139">
        <v>4</v>
      </c>
      <c r="BB14" s="139">
        <v>0</v>
      </c>
      <c r="BC14" s="139">
        <v>2</v>
      </c>
      <c r="BD14" s="140">
        <v>0</v>
      </c>
      <c r="BE14" s="139">
        <v>1</v>
      </c>
      <c r="BF14" s="139">
        <v>0</v>
      </c>
      <c r="BG14" s="139">
        <v>1</v>
      </c>
      <c r="BH14" s="140">
        <v>0</v>
      </c>
      <c r="BI14" s="139">
        <v>0</v>
      </c>
      <c r="BJ14" s="139">
        <v>2</v>
      </c>
      <c r="BK14" s="139">
        <v>3</v>
      </c>
      <c r="BL14" s="139">
        <v>0</v>
      </c>
      <c r="BM14" s="139">
        <v>3</v>
      </c>
      <c r="BN14" s="139">
        <v>1</v>
      </c>
      <c r="BO14" s="139">
        <v>0</v>
      </c>
      <c r="BP14" s="139">
        <v>1</v>
      </c>
      <c r="BQ14" s="140">
        <v>0</v>
      </c>
      <c r="BR14" s="139">
        <v>0</v>
      </c>
      <c r="BS14" s="139">
        <v>2</v>
      </c>
      <c r="BT14" s="139">
        <v>1</v>
      </c>
      <c r="BU14" s="139">
        <v>0</v>
      </c>
      <c r="BV14" s="139">
        <v>1</v>
      </c>
      <c r="BW14" s="139">
        <v>2</v>
      </c>
      <c r="BX14" s="139">
        <v>0</v>
      </c>
      <c r="BY14" s="139">
        <v>1</v>
      </c>
      <c r="BZ14" s="140">
        <v>0</v>
      </c>
      <c r="CA14" s="139">
        <v>0</v>
      </c>
      <c r="CB14" s="139">
        <v>0</v>
      </c>
      <c r="CC14" s="139">
        <v>0</v>
      </c>
      <c r="CD14" s="140">
        <v>0</v>
      </c>
      <c r="CE14" s="139">
        <v>0</v>
      </c>
      <c r="CF14" s="139">
        <v>0</v>
      </c>
      <c r="CG14" s="139">
        <v>0</v>
      </c>
      <c r="CH14" s="140">
        <v>0</v>
      </c>
    </row>
    <row r="15" spans="1:86" x14ac:dyDescent="0.2">
      <c r="A15" s="137" t="s">
        <v>71</v>
      </c>
      <c r="B15" s="138" t="s">
        <v>70</v>
      </c>
      <c r="C15" s="139">
        <v>3</v>
      </c>
      <c r="D15" s="139">
        <v>4</v>
      </c>
      <c r="E15" s="139">
        <v>2</v>
      </c>
      <c r="F15" s="139">
        <v>0</v>
      </c>
      <c r="G15" s="139">
        <v>2</v>
      </c>
      <c r="H15" s="139">
        <v>4</v>
      </c>
      <c r="I15" s="139">
        <v>2</v>
      </c>
      <c r="J15" s="139">
        <v>3</v>
      </c>
      <c r="K15" s="139">
        <v>2</v>
      </c>
      <c r="L15" s="139">
        <v>1</v>
      </c>
      <c r="M15" s="139">
        <v>4</v>
      </c>
      <c r="N15" s="140">
        <v>2</v>
      </c>
      <c r="O15" s="139">
        <v>2</v>
      </c>
      <c r="P15" s="139">
        <v>1</v>
      </c>
      <c r="Q15" s="139">
        <v>2</v>
      </c>
      <c r="R15" s="139">
        <v>0</v>
      </c>
      <c r="S15" s="139">
        <v>1</v>
      </c>
      <c r="T15" s="139">
        <v>2</v>
      </c>
      <c r="U15" s="139">
        <v>1</v>
      </c>
      <c r="V15" s="139">
        <v>1</v>
      </c>
      <c r="W15" s="139">
        <v>2</v>
      </c>
      <c r="X15" s="139">
        <v>1</v>
      </c>
      <c r="Y15" s="139">
        <v>2</v>
      </c>
      <c r="Z15" s="140">
        <v>2</v>
      </c>
      <c r="AA15" s="139">
        <v>2</v>
      </c>
      <c r="AB15" s="139">
        <v>2</v>
      </c>
      <c r="AC15" s="139">
        <v>2</v>
      </c>
      <c r="AD15" s="139">
        <v>0</v>
      </c>
      <c r="AE15" s="139">
        <v>3</v>
      </c>
      <c r="AF15" s="139">
        <v>1</v>
      </c>
      <c r="AG15" s="139">
        <v>1</v>
      </c>
      <c r="AH15" s="139">
        <v>1</v>
      </c>
      <c r="AI15" s="139">
        <v>3</v>
      </c>
      <c r="AJ15" s="139">
        <v>3</v>
      </c>
      <c r="AK15" s="139">
        <v>0</v>
      </c>
      <c r="AL15" s="139">
        <v>1</v>
      </c>
      <c r="AM15" s="140">
        <v>2</v>
      </c>
      <c r="AN15" s="139">
        <v>1</v>
      </c>
      <c r="AO15" s="139">
        <v>2</v>
      </c>
      <c r="AP15" s="139">
        <v>1</v>
      </c>
      <c r="AQ15" s="139">
        <v>0</v>
      </c>
      <c r="AR15" s="139">
        <v>1</v>
      </c>
      <c r="AS15" s="139">
        <v>1</v>
      </c>
      <c r="AT15" s="139">
        <v>1</v>
      </c>
      <c r="AU15" s="139">
        <v>1</v>
      </c>
      <c r="AV15" s="139">
        <v>1</v>
      </c>
      <c r="AW15" s="139">
        <v>1</v>
      </c>
      <c r="AX15" s="139">
        <v>0</v>
      </c>
      <c r="AY15" s="139">
        <v>2</v>
      </c>
      <c r="AZ15" s="140">
        <v>1</v>
      </c>
      <c r="BA15" s="139">
        <v>3</v>
      </c>
      <c r="BB15" s="139">
        <v>0</v>
      </c>
      <c r="BC15" s="139">
        <v>3</v>
      </c>
      <c r="BD15" s="140">
        <v>2</v>
      </c>
      <c r="BE15" s="139">
        <v>1</v>
      </c>
      <c r="BF15" s="139">
        <v>0</v>
      </c>
      <c r="BG15" s="139">
        <v>2</v>
      </c>
      <c r="BH15" s="140">
        <v>2</v>
      </c>
      <c r="BI15" s="139">
        <v>0</v>
      </c>
      <c r="BJ15" s="139">
        <v>2</v>
      </c>
      <c r="BK15" s="139">
        <v>1</v>
      </c>
      <c r="BL15" s="139">
        <v>2</v>
      </c>
      <c r="BM15" s="139">
        <v>4</v>
      </c>
      <c r="BN15" s="139">
        <v>1</v>
      </c>
      <c r="BO15" s="139">
        <v>0</v>
      </c>
      <c r="BP15" s="139">
        <v>1</v>
      </c>
      <c r="BQ15" s="140">
        <v>0</v>
      </c>
      <c r="BR15" s="139">
        <v>0</v>
      </c>
      <c r="BS15" s="139">
        <v>2</v>
      </c>
      <c r="BT15" s="139">
        <v>1</v>
      </c>
      <c r="BU15" s="139">
        <v>1</v>
      </c>
      <c r="BV15" s="139">
        <v>1</v>
      </c>
      <c r="BW15" s="139">
        <v>2</v>
      </c>
      <c r="BX15" s="139">
        <v>0</v>
      </c>
      <c r="BY15" s="139">
        <v>1</v>
      </c>
      <c r="BZ15" s="140">
        <v>0</v>
      </c>
      <c r="CA15" s="139">
        <v>0</v>
      </c>
      <c r="CB15" s="139">
        <v>0</v>
      </c>
      <c r="CC15" s="139">
        <v>0</v>
      </c>
      <c r="CD15" s="140">
        <v>0</v>
      </c>
      <c r="CE15" s="139">
        <v>0</v>
      </c>
      <c r="CF15" s="139">
        <v>0</v>
      </c>
      <c r="CG15" s="139">
        <v>0</v>
      </c>
      <c r="CH15" s="140">
        <v>0</v>
      </c>
    </row>
    <row r="16" spans="1:86" x14ac:dyDescent="0.2">
      <c r="A16" s="137" t="s">
        <v>56</v>
      </c>
      <c r="B16" s="138" t="s">
        <v>72</v>
      </c>
      <c r="C16" s="139">
        <v>1</v>
      </c>
      <c r="D16" s="139">
        <v>3</v>
      </c>
      <c r="E16" s="139">
        <v>2</v>
      </c>
      <c r="F16" s="139">
        <v>0</v>
      </c>
      <c r="G16" s="139">
        <v>2</v>
      </c>
      <c r="H16" s="139">
        <v>3</v>
      </c>
      <c r="I16" s="139">
        <v>1</v>
      </c>
      <c r="J16" s="139">
        <v>0</v>
      </c>
      <c r="K16" s="139">
        <v>1</v>
      </c>
      <c r="L16" s="139">
        <v>1</v>
      </c>
      <c r="M16" s="139">
        <v>0</v>
      </c>
      <c r="N16" s="140">
        <v>0</v>
      </c>
      <c r="O16" s="139">
        <v>1</v>
      </c>
      <c r="P16" s="139">
        <v>1</v>
      </c>
      <c r="Q16" s="139">
        <v>2</v>
      </c>
      <c r="R16" s="139">
        <v>0</v>
      </c>
      <c r="S16" s="139">
        <v>1</v>
      </c>
      <c r="T16" s="139">
        <v>1</v>
      </c>
      <c r="U16" s="139">
        <v>1</v>
      </c>
      <c r="V16" s="139">
        <v>0</v>
      </c>
      <c r="W16" s="139">
        <v>1</v>
      </c>
      <c r="X16" s="139">
        <v>1</v>
      </c>
      <c r="Y16" s="139">
        <v>0</v>
      </c>
      <c r="Z16" s="140">
        <v>0</v>
      </c>
      <c r="AA16" s="139">
        <v>3</v>
      </c>
      <c r="AB16" s="139">
        <v>2</v>
      </c>
      <c r="AC16" s="139">
        <v>4</v>
      </c>
      <c r="AD16" s="139">
        <v>1</v>
      </c>
      <c r="AE16" s="139">
        <v>4</v>
      </c>
      <c r="AF16" s="139">
        <v>1</v>
      </c>
      <c r="AG16" s="139">
        <v>2</v>
      </c>
      <c r="AH16" s="139">
        <v>1</v>
      </c>
      <c r="AI16" s="139">
        <v>4</v>
      </c>
      <c r="AJ16" s="139">
        <v>1</v>
      </c>
      <c r="AK16" s="139">
        <v>2</v>
      </c>
      <c r="AL16" s="139">
        <v>1</v>
      </c>
      <c r="AM16" s="140">
        <v>2</v>
      </c>
      <c r="AN16" s="139">
        <v>2</v>
      </c>
      <c r="AO16" s="139">
        <v>2</v>
      </c>
      <c r="AP16" s="139">
        <v>2</v>
      </c>
      <c r="AQ16" s="139">
        <v>1</v>
      </c>
      <c r="AR16" s="139">
        <v>1</v>
      </c>
      <c r="AS16" s="139">
        <v>1</v>
      </c>
      <c r="AT16" s="139">
        <v>1</v>
      </c>
      <c r="AU16" s="139">
        <v>1</v>
      </c>
      <c r="AV16" s="139">
        <v>2</v>
      </c>
      <c r="AW16" s="139">
        <v>1</v>
      </c>
      <c r="AX16" s="139">
        <v>2</v>
      </c>
      <c r="AY16" s="139">
        <v>1</v>
      </c>
      <c r="AZ16" s="140">
        <v>1</v>
      </c>
      <c r="BA16" s="139">
        <v>3</v>
      </c>
      <c r="BB16" s="139">
        <v>0</v>
      </c>
      <c r="BC16" s="139">
        <v>3</v>
      </c>
      <c r="BD16" s="140">
        <v>1</v>
      </c>
      <c r="BE16" s="139">
        <v>1</v>
      </c>
      <c r="BF16" s="139">
        <v>0</v>
      </c>
      <c r="BG16" s="139">
        <v>2</v>
      </c>
      <c r="BH16" s="140">
        <v>1</v>
      </c>
      <c r="BI16" s="139">
        <v>1</v>
      </c>
      <c r="BJ16" s="139">
        <v>2</v>
      </c>
      <c r="BK16" s="139">
        <v>4</v>
      </c>
      <c r="BL16" s="139">
        <v>2</v>
      </c>
      <c r="BM16" s="139">
        <v>3</v>
      </c>
      <c r="BN16" s="139">
        <v>1</v>
      </c>
      <c r="BO16" s="139">
        <v>-1</v>
      </c>
      <c r="BP16" s="139">
        <v>2</v>
      </c>
      <c r="BQ16" s="140">
        <v>0</v>
      </c>
      <c r="BR16" s="139">
        <v>1</v>
      </c>
      <c r="BS16" s="139">
        <v>2</v>
      </c>
      <c r="BT16" s="139">
        <v>1</v>
      </c>
      <c r="BU16" s="139">
        <v>1</v>
      </c>
      <c r="BV16" s="139">
        <v>1</v>
      </c>
      <c r="BW16" s="139">
        <v>2</v>
      </c>
      <c r="BX16" s="139">
        <v>-2</v>
      </c>
      <c r="BY16" s="139">
        <v>1</v>
      </c>
      <c r="BZ16" s="140">
        <v>0</v>
      </c>
      <c r="CA16" s="139">
        <v>0</v>
      </c>
      <c r="CB16" s="139">
        <v>0</v>
      </c>
      <c r="CC16" s="139">
        <v>0</v>
      </c>
      <c r="CD16" s="140">
        <v>0</v>
      </c>
      <c r="CE16" s="139">
        <v>0</v>
      </c>
      <c r="CF16" s="139">
        <v>0</v>
      </c>
      <c r="CG16" s="139">
        <v>0</v>
      </c>
      <c r="CH16" s="140">
        <v>0</v>
      </c>
    </row>
    <row r="17" spans="1:86" x14ac:dyDescent="0.2">
      <c r="A17" s="137" t="s">
        <v>63</v>
      </c>
      <c r="B17" s="138" t="s">
        <v>73</v>
      </c>
      <c r="C17" s="139">
        <v>1</v>
      </c>
      <c r="D17" s="139">
        <v>0</v>
      </c>
      <c r="E17" s="139">
        <v>2</v>
      </c>
      <c r="F17" s="139">
        <v>-1</v>
      </c>
      <c r="G17" s="139">
        <v>1</v>
      </c>
      <c r="H17" s="139">
        <v>3</v>
      </c>
      <c r="I17" s="139">
        <v>2</v>
      </c>
      <c r="J17" s="139">
        <v>2</v>
      </c>
      <c r="K17" s="139">
        <v>1</v>
      </c>
      <c r="L17" s="139">
        <v>1</v>
      </c>
      <c r="M17" s="139">
        <v>0</v>
      </c>
      <c r="N17" s="140">
        <v>1</v>
      </c>
      <c r="O17" s="139">
        <v>1</v>
      </c>
      <c r="P17" s="139">
        <v>0</v>
      </c>
      <c r="Q17" s="139">
        <v>2</v>
      </c>
      <c r="R17" s="139">
        <v>-2</v>
      </c>
      <c r="S17" s="139">
        <v>1</v>
      </c>
      <c r="T17" s="139">
        <v>1</v>
      </c>
      <c r="U17" s="139">
        <v>1</v>
      </c>
      <c r="V17" s="139">
        <v>1</v>
      </c>
      <c r="W17" s="139">
        <v>1</v>
      </c>
      <c r="X17" s="139">
        <v>1</v>
      </c>
      <c r="Y17" s="139">
        <v>0</v>
      </c>
      <c r="Z17" s="140">
        <v>1</v>
      </c>
      <c r="AA17" s="139">
        <v>3</v>
      </c>
      <c r="AB17" s="139">
        <v>2</v>
      </c>
      <c r="AC17" s="139">
        <v>3</v>
      </c>
      <c r="AD17" s="139">
        <v>1</v>
      </c>
      <c r="AE17" s="139">
        <v>1</v>
      </c>
      <c r="AF17" s="139">
        <v>1</v>
      </c>
      <c r="AG17" s="139">
        <v>1</v>
      </c>
      <c r="AH17" s="139">
        <v>1</v>
      </c>
      <c r="AI17" s="139">
        <v>3</v>
      </c>
      <c r="AJ17" s="139">
        <v>0</v>
      </c>
      <c r="AK17" s="139">
        <v>0</v>
      </c>
      <c r="AL17" s="139">
        <v>1</v>
      </c>
      <c r="AM17" s="140">
        <v>2</v>
      </c>
      <c r="AN17" s="139">
        <v>2</v>
      </c>
      <c r="AO17" s="139">
        <v>2</v>
      </c>
      <c r="AP17" s="139">
        <v>1</v>
      </c>
      <c r="AQ17" s="139">
        <v>1</v>
      </c>
      <c r="AR17" s="139">
        <v>1</v>
      </c>
      <c r="AS17" s="139">
        <v>1</v>
      </c>
      <c r="AT17" s="139">
        <v>1</v>
      </c>
      <c r="AU17" s="139">
        <v>1</v>
      </c>
      <c r="AV17" s="139">
        <v>1</v>
      </c>
      <c r="AW17" s="139">
        <v>0</v>
      </c>
      <c r="AX17" s="139">
        <v>0</v>
      </c>
      <c r="AY17" s="139">
        <v>2</v>
      </c>
      <c r="AZ17" s="140">
        <v>1</v>
      </c>
      <c r="BA17" s="139">
        <v>5</v>
      </c>
      <c r="BB17" s="139">
        <v>0</v>
      </c>
      <c r="BC17" s="139">
        <v>2</v>
      </c>
      <c r="BD17" s="140">
        <v>1</v>
      </c>
      <c r="BE17" s="139">
        <v>1</v>
      </c>
      <c r="BF17" s="139">
        <v>0</v>
      </c>
      <c r="BG17" s="139">
        <v>1</v>
      </c>
      <c r="BH17" s="140">
        <v>1</v>
      </c>
      <c r="BI17" s="139">
        <v>0</v>
      </c>
      <c r="BJ17" s="139">
        <v>1</v>
      </c>
      <c r="BK17" s="139">
        <v>1</v>
      </c>
      <c r="BL17" s="139">
        <v>2</v>
      </c>
      <c r="BM17" s="139">
        <v>3</v>
      </c>
      <c r="BN17" s="139">
        <v>1</v>
      </c>
      <c r="BO17" s="139">
        <v>0</v>
      </c>
      <c r="BP17" s="139">
        <v>1</v>
      </c>
      <c r="BQ17" s="140">
        <v>0</v>
      </c>
      <c r="BR17" s="139">
        <v>0</v>
      </c>
      <c r="BS17" s="139">
        <v>1</v>
      </c>
      <c r="BT17" s="139">
        <v>1</v>
      </c>
      <c r="BU17" s="139">
        <v>1</v>
      </c>
      <c r="BV17" s="139">
        <v>1</v>
      </c>
      <c r="BW17" s="139">
        <v>2</v>
      </c>
      <c r="BX17" s="139">
        <v>0</v>
      </c>
      <c r="BY17" s="139">
        <v>1</v>
      </c>
      <c r="BZ17" s="140">
        <v>0</v>
      </c>
      <c r="CA17" s="139">
        <v>0</v>
      </c>
      <c r="CB17" s="139">
        <v>0</v>
      </c>
      <c r="CC17" s="139">
        <v>0</v>
      </c>
      <c r="CD17" s="140">
        <v>0</v>
      </c>
      <c r="CE17" s="139">
        <v>0</v>
      </c>
      <c r="CF17" s="139">
        <v>0</v>
      </c>
      <c r="CG17" s="139">
        <v>0</v>
      </c>
      <c r="CH17" s="140">
        <v>0</v>
      </c>
    </row>
    <row r="18" spans="1:86" x14ac:dyDescent="0.2">
      <c r="A18" s="137" t="s">
        <v>58</v>
      </c>
      <c r="B18" s="138" t="s">
        <v>74</v>
      </c>
      <c r="C18" s="139">
        <v>2</v>
      </c>
      <c r="D18" s="139">
        <v>1</v>
      </c>
      <c r="E18" s="139">
        <v>1</v>
      </c>
      <c r="F18" s="139">
        <v>0</v>
      </c>
      <c r="G18" s="139">
        <v>3</v>
      </c>
      <c r="H18" s="139">
        <v>1</v>
      </c>
      <c r="I18" s="139">
        <v>2</v>
      </c>
      <c r="J18" s="139">
        <v>1</v>
      </c>
      <c r="K18" s="139">
        <v>2</v>
      </c>
      <c r="L18" s="139">
        <v>1</v>
      </c>
      <c r="M18" s="139">
        <v>3</v>
      </c>
      <c r="N18" s="140">
        <v>2</v>
      </c>
      <c r="O18" s="139">
        <v>1</v>
      </c>
      <c r="P18" s="139">
        <v>1</v>
      </c>
      <c r="Q18" s="139">
        <v>1</v>
      </c>
      <c r="R18" s="139">
        <v>0</v>
      </c>
      <c r="S18" s="139">
        <v>2</v>
      </c>
      <c r="T18" s="139">
        <v>1</v>
      </c>
      <c r="U18" s="139">
        <v>1</v>
      </c>
      <c r="V18" s="139">
        <v>1</v>
      </c>
      <c r="W18" s="139">
        <v>2</v>
      </c>
      <c r="X18" s="139">
        <v>1</v>
      </c>
      <c r="Y18" s="139">
        <v>1</v>
      </c>
      <c r="Z18" s="140">
        <v>2</v>
      </c>
      <c r="AA18" s="139">
        <v>2</v>
      </c>
      <c r="AB18" s="139">
        <v>1</v>
      </c>
      <c r="AC18" s="139">
        <v>2</v>
      </c>
      <c r="AD18" s="139">
        <v>0</v>
      </c>
      <c r="AE18" s="139">
        <v>3</v>
      </c>
      <c r="AF18" s="139">
        <v>1</v>
      </c>
      <c r="AG18" s="139">
        <v>2</v>
      </c>
      <c r="AH18" s="139">
        <v>0</v>
      </c>
      <c r="AI18" s="139">
        <v>4</v>
      </c>
      <c r="AJ18" s="139">
        <v>0</v>
      </c>
      <c r="AK18" s="139">
        <v>1</v>
      </c>
      <c r="AL18" s="139">
        <v>1</v>
      </c>
      <c r="AM18" s="140">
        <v>3</v>
      </c>
      <c r="AN18" s="139">
        <v>1</v>
      </c>
      <c r="AO18" s="139">
        <v>1</v>
      </c>
      <c r="AP18" s="139">
        <v>1</v>
      </c>
      <c r="AQ18" s="139">
        <v>0</v>
      </c>
      <c r="AR18" s="139">
        <v>1</v>
      </c>
      <c r="AS18" s="139">
        <v>1</v>
      </c>
      <c r="AT18" s="139">
        <v>1</v>
      </c>
      <c r="AU18" s="139">
        <v>0</v>
      </c>
      <c r="AV18" s="139">
        <v>2</v>
      </c>
      <c r="AW18" s="139">
        <v>0</v>
      </c>
      <c r="AX18" s="139">
        <v>1</v>
      </c>
      <c r="AY18" s="139">
        <v>2</v>
      </c>
      <c r="AZ18" s="140">
        <v>2</v>
      </c>
      <c r="BA18" s="139">
        <v>1</v>
      </c>
      <c r="BB18" s="139">
        <v>0</v>
      </c>
      <c r="BC18" s="139">
        <v>2</v>
      </c>
      <c r="BD18" s="140">
        <v>1</v>
      </c>
      <c r="BE18" s="139">
        <v>1</v>
      </c>
      <c r="BF18" s="139">
        <v>0</v>
      </c>
      <c r="BG18" s="139">
        <v>1</v>
      </c>
      <c r="BH18" s="140">
        <v>1</v>
      </c>
      <c r="BI18" s="139">
        <v>2</v>
      </c>
      <c r="BJ18" s="139">
        <v>1</v>
      </c>
      <c r="BK18" s="139">
        <v>2</v>
      </c>
      <c r="BL18" s="139">
        <v>1</v>
      </c>
      <c r="BM18" s="139">
        <v>3</v>
      </c>
      <c r="BN18" s="139">
        <v>1</v>
      </c>
      <c r="BO18" s="139">
        <v>0</v>
      </c>
      <c r="BP18" s="139">
        <v>1</v>
      </c>
      <c r="BQ18" s="140">
        <v>-1</v>
      </c>
      <c r="BR18" s="139">
        <v>2</v>
      </c>
      <c r="BS18" s="139">
        <v>1</v>
      </c>
      <c r="BT18" s="139">
        <v>1</v>
      </c>
      <c r="BU18" s="139">
        <v>1</v>
      </c>
      <c r="BV18" s="139">
        <v>1</v>
      </c>
      <c r="BW18" s="139">
        <v>2</v>
      </c>
      <c r="BX18" s="139">
        <v>0</v>
      </c>
      <c r="BY18" s="139">
        <v>1</v>
      </c>
      <c r="BZ18" s="140">
        <v>-2</v>
      </c>
      <c r="CA18" s="139">
        <v>0</v>
      </c>
      <c r="CB18" s="139">
        <v>0</v>
      </c>
      <c r="CC18" s="139">
        <v>0</v>
      </c>
      <c r="CD18" s="140">
        <v>0</v>
      </c>
      <c r="CE18" s="139">
        <v>0</v>
      </c>
      <c r="CF18" s="139">
        <v>0</v>
      </c>
      <c r="CG18" s="139">
        <v>0</v>
      </c>
      <c r="CH18" s="140">
        <v>0</v>
      </c>
    </row>
    <row r="19" spans="1:86" x14ac:dyDescent="0.2">
      <c r="A19" s="137" t="s">
        <v>58</v>
      </c>
      <c r="B19" s="138" t="s">
        <v>75</v>
      </c>
      <c r="C19" s="139">
        <v>2</v>
      </c>
      <c r="D19" s="139">
        <v>0</v>
      </c>
      <c r="E19" s="139">
        <v>1</v>
      </c>
      <c r="F19" s="139">
        <v>0</v>
      </c>
      <c r="G19" s="139">
        <v>2</v>
      </c>
      <c r="H19" s="139">
        <v>3</v>
      </c>
      <c r="I19" s="139">
        <v>1</v>
      </c>
      <c r="J19" s="139">
        <v>3</v>
      </c>
      <c r="K19" s="139">
        <v>0</v>
      </c>
      <c r="L19" s="139">
        <v>1</v>
      </c>
      <c r="M19" s="139">
        <v>1</v>
      </c>
      <c r="N19" s="140">
        <v>2</v>
      </c>
      <c r="O19" s="139">
        <v>1</v>
      </c>
      <c r="P19" s="139">
        <v>0</v>
      </c>
      <c r="Q19" s="139">
        <v>1</v>
      </c>
      <c r="R19" s="139">
        <v>0</v>
      </c>
      <c r="S19" s="139">
        <v>1</v>
      </c>
      <c r="T19" s="139">
        <v>1</v>
      </c>
      <c r="U19" s="139">
        <v>1</v>
      </c>
      <c r="V19" s="139">
        <v>1</v>
      </c>
      <c r="W19" s="139">
        <v>0</v>
      </c>
      <c r="X19" s="139">
        <v>1</v>
      </c>
      <c r="Y19" s="139">
        <v>1</v>
      </c>
      <c r="Z19" s="140">
        <v>2</v>
      </c>
      <c r="AA19" s="139">
        <v>2</v>
      </c>
      <c r="AB19" s="139">
        <v>2</v>
      </c>
      <c r="AC19" s="139">
        <v>3</v>
      </c>
      <c r="AD19" s="139">
        <v>1</v>
      </c>
      <c r="AE19" s="139">
        <v>4</v>
      </c>
      <c r="AF19" s="139">
        <v>1</v>
      </c>
      <c r="AG19" s="139">
        <v>3</v>
      </c>
      <c r="AH19" s="139">
        <v>1</v>
      </c>
      <c r="AI19" s="139">
        <v>3</v>
      </c>
      <c r="AJ19" s="139">
        <v>1</v>
      </c>
      <c r="AK19" s="139">
        <v>2</v>
      </c>
      <c r="AL19" s="139">
        <v>1</v>
      </c>
      <c r="AM19" s="140">
        <v>3</v>
      </c>
      <c r="AN19" s="139">
        <v>1</v>
      </c>
      <c r="AO19" s="139">
        <v>2</v>
      </c>
      <c r="AP19" s="139">
        <v>1</v>
      </c>
      <c r="AQ19" s="139">
        <v>1</v>
      </c>
      <c r="AR19" s="139">
        <v>1</v>
      </c>
      <c r="AS19" s="139">
        <v>1</v>
      </c>
      <c r="AT19" s="139">
        <v>2</v>
      </c>
      <c r="AU19" s="139">
        <v>1</v>
      </c>
      <c r="AV19" s="139">
        <v>1</v>
      </c>
      <c r="AW19" s="139">
        <v>1</v>
      </c>
      <c r="AX19" s="139">
        <v>2</v>
      </c>
      <c r="AY19" s="139">
        <v>2</v>
      </c>
      <c r="AZ19" s="140">
        <v>1</v>
      </c>
      <c r="BA19" s="139">
        <v>4</v>
      </c>
      <c r="BB19" s="139">
        <v>1</v>
      </c>
      <c r="BC19" s="139">
        <v>3</v>
      </c>
      <c r="BD19" s="140">
        <v>2</v>
      </c>
      <c r="BE19" s="139">
        <v>1</v>
      </c>
      <c r="BF19" s="139">
        <v>1</v>
      </c>
      <c r="BG19" s="139">
        <v>2</v>
      </c>
      <c r="BH19" s="140">
        <v>2</v>
      </c>
      <c r="BI19" s="139">
        <v>1</v>
      </c>
      <c r="BJ19" s="139">
        <v>2</v>
      </c>
      <c r="BK19" s="139">
        <v>3</v>
      </c>
      <c r="BL19" s="139">
        <v>2</v>
      </c>
      <c r="BM19" s="139">
        <v>5</v>
      </c>
      <c r="BN19" s="139">
        <v>1</v>
      </c>
      <c r="BO19" s="139">
        <v>0</v>
      </c>
      <c r="BP19" s="139">
        <v>2</v>
      </c>
      <c r="BQ19" s="140">
        <v>0</v>
      </c>
      <c r="BR19" s="139">
        <v>1</v>
      </c>
      <c r="BS19" s="139">
        <v>2</v>
      </c>
      <c r="BT19" s="139">
        <v>1</v>
      </c>
      <c r="BU19" s="139">
        <v>1</v>
      </c>
      <c r="BV19" s="139">
        <v>1</v>
      </c>
      <c r="BW19" s="139">
        <v>2</v>
      </c>
      <c r="BX19" s="139">
        <v>0</v>
      </c>
      <c r="BY19" s="139">
        <v>2</v>
      </c>
      <c r="BZ19" s="140">
        <v>0</v>
      </c>
      <c r="CA19" s="139">
        <v>2</v>
      </c>
      <c r="CB19" s="139">
        <v>2</v>
      </c>
      <c r="CC19" s="139">
        <v>0</v>
      </c>
      <c r="CD19" s="140">
        <v>1</v>
      </c>
      <c r="CE19" s="139">
        <v>1</v>
      </c>
      <c r="CF19" s="139">
        <v>1</v>
      </c>
      <c r="CG19" s="139">
        <v>0</v>
      </c>
      <c r="CH19" s="140">
        <v>1</v>
      </c>
    </row>
    <row r="20" spans="1:86" x14ac:dyDescent="0.2">
      <c r="A20" s="137" t="s">
        <v>63</v>
      </c>
      <c r="B20" s="138" t="s">
        <v>76</v>
      </c>
      <c r="C20" s="139">
        <v>2</v>
      </c>
      <c r="D20" s="139">
        <v>5</v>
      </c>
      <c r="E20" s="139">
        <v>1</v>
      </c>
      <c r="F20" s="139">
        <v>0</v>
      </c>
      <c r="G20" s="139">
        <v>3</v>
      </c>
      <c r="H20" s="139">
        <v>4</v>
      </c>
      <c r="I20" s="139">
        <v>3</v>
      </c>
      <c r="J20" s="139">
        <v>2</v>
      </c>
      <c r="K20" s="139">
        <v>1</v>
      </c>
      <c r="L20" s="139">
        <v>0</v>
      </c>
      <c r="M20" s="139">
        <v>1</v>
      </c>
      <c r="N20" s="140">
        <v>0</v>
      </c>
      <c r="O20" s="139">
        <v>1</v>
      </c>
      <c r="P20" s="139">
        <v>2</v>
      </c>
      <c r="Q20" s="139">
        <v>1</v>
      </c>
      <c r="R20" s="139">
        <v>0</v>
      </c>
      <c r="S20" s="139">
        <v>2</v>
      </c>
      <c r="T20" s="139">
        <v>1</v>
      </c>
      <c r="U20" s="139">
        <v>1</v>
      </c>
      <c r="V20" s="139">
        <v>1</v>
      </c>
      <c r="W20" s="139">
        <v>1</v>
      </c>
      <c r="X20" s="139">
        <v>0</v>
      </c>
      <c r="Y20" s="139">
        <v>1</v>
      </c>
      <c r="Z20" s="140">
        <v>0</v>
      </c>
      <c r="AA20" s="139">
        <v>0</v>
      </c>
      <c r="AB20" s="139">
        <v>2</v>
      </c>
      <c r="AC20" s="139">
        <v>3</v>
      </c>
      <c r="AD20" s="139">
        <v>1</v>
      </c>
      <c r="AE20" s="139">
        <v>3</v>
      </c>
      <c r="AF20" s="139">
        <v>2</v>
      </c>
      <c r="AG20" s="139">
        <v>2</v>
      </c>
      <c r="AH20" s="139">
        <v>1</v>
      </c>
      <c r="AI20" s="139">
        <v>2</v>
      </c>
      <c r="AJ20" s="139">
        <v>1</v>
      </c>
      <c r="AK20" s="139">
        <v>1</v>
      </c>
      <c r="AL20" s="139">
        <v>1</v>
      </c>
      <c r="AM20" s="140">
        <v>3</v>
      </c>
      <c r="AN20" s="139">
        <v>0</v>
      </c>
      <c r="AO20" s="139">
        <v>2</v>
      </c>
      <c r="AP20" s="139">
        <v>1</v>
      </c>
      <c r="AQ20" s="139">
        <v>1</v>
      </c>
      <c r="AR20" s="139">
        <v>1</v>
      </c>
      <c r="AS20" s="139">
        <v>2</v>
      </c>
      <c r="AT20" s="139">
        <v>1</v>
      </c>
      <c r="AU20" s="139">
        <v>1</v>
      </c>
      <c r="AV20" s="139">
        <v>1</v>
      </c>
      <c r="AW20" s="139">
        <v>1</v>
      </c>
      <c r="AX20" s="139">
        <v>1</v>
      </c>
      <c r="AY20" s="139">
        <v>1</v>
      </c>
      <c r="AZ20" s="140">
        <v>2</v>
      </c>
      <c r="BA20" s="139">
        <v>4</v>
      </c>
      <c r="BB20" s="139">
        <v>0</v>
      </c>
      <c r="BC20" s="139">
        <v>2</v>
      </c>
      <c r="BD20" s="140">
        <v>1</v>
      </c>
      <c r="BE20" s="139">
        <v>1</v>
      </c>
      <c r="BF20" s="139">
        <v>0</v>
      </c>
      <c r="BG20" s="139">
        <v>1</v>
      </c>
      <c r="BH20" s="140">
        <v>1</v>
      </c>
      <c r="BI20" s="139">
        <v>1</v>
      </c>
      <c r="BJ20" s="139">
        <v>1</v>
      </c>
      <c r="BK20" s="139">
        <v>3</v>
      </c>
      <c r="BL20" s="139">
        <v>2</v>
      </c>
      <c r="BM20" s="139">
        <v>5</v>
      </c>
      <c r="BN20" s="139">
        <v>1</v>
      </c>
      <c r="BO20" s="139">
        <v>-1</v>
      </c>
      <c r="BP20" s="139">
        <v>1</v>
      </c>
      <c r="BQ20" s="140">
        <v>0</v>
      </c>
      <c r="BR20" s="139">
        <v>1</v>
      </c>
      <c r="BS20" s="139">
        <v>1</v>
      </c>
      <c r="BT20" s="139">
        <v>1</v>
      </c>
      <c r="BU20" s="139">
        <v>1</v>
      </c>
      <c r="BV20" s="139">
        <v>1</v>
      </c>
      <c r="BW20" s="139">
        <v>2</v>
      </c>
      <c r="BX20" s="139">
        <v>-2</v>
      </c>
      <c r="BY20" s="139">
        <v>1</v>
      </c>
      <c r="BZ20" s="140">
        <v>0</v>
      </c>
      <c r="CA20" s="139">
        <v>0</v>
      </c>
      <c r="CB20" s="139">
        <v>0</v>
      </c>
      <c r="CC20" s="139">
        <v>0</v>
      </c>
      <c r="CD20" s="140">
        <v>0</v>
      </c>
      <c r="CE20" s="139">
        <v>0</v>
      </c>
      <c r="CF20" s="139">
        <v>0</v>
      </c>
      <c r="CG20" s="139">
        <v>0</v>
      </c>
      <c r="CH20" s="140">
        <v>0</v>
      </c>
    </row>
    <row r="21" spans="1:86" x14ac:dyDescent="0.2">
      <c r="A21" s="137" t="s">
        <v>60</v>
      </c>
      <c r="B21" s="138" t="s">
        <v>77</v>
      </c>
      <c r="C21" s="139">
        <v>0</v>
      </c>
      <c r="D21" s="139">
        <v>3</v>
      </c>
      <c r="E21" s="139">
        <v>1</v>
      </c>
      <c r="F21" s="139">
        <v>0</v>
      </c>
      <c r="G21" s="139">
        <v>2</v>
      </c>
      <c r="H21" s="139">
        <v>4</v>
      </c>
      <c r="I21" s="139">
        <v>0</v>
      </c>
      <c r="J21" s="139">
        <v>0</v>
      </c>
      <c r="K21" s="139">
        <v>2</v>
      </c>
      <c r="L21" s="139">
        <v>0</v>
      </c>
      <c r="M21" s="139">
        <v>0</v>
      </c>
      <c r="N21" s="140">
        <v>0</v>
      </c>
      <c r="O21" s="139">
        <v>0</v>
      </c>
      <c r="P21" s="139">
        <v>1</v>
      </c>
      <c r="Q21" s="139">
        <v>1</v>
      </c>
      <c r="R21" s="139">
        <v>0</v>
      </c>
      <c r="S21" s="139">
        <v>1</v>
      </c>
      <c r="T21" s="139">
        <v>2</v>
      </c>
      <c r="U21" s="139">
        <v>0</v>
      </c>
      <c r="V21" s="139">
        <v>0</v>
      </c>
      <c r="W21" s="139">
        <v>2</v>
      </c>
      <c r="X21" s="139">
        <v>0</v>
      </c>
      <c r="Y21" s="139">
        <v>0</v>
      </c>
      <c r="Z21" s="140">
        <v>0</v>
      </c>
      <c r="AA21" s="139">
        <v>0</v>
      </c>
      <c r="AB21" s="139">
        <v>2</v>
      </c>
      <c r="AC21" s="139">
        <v>3</v>
      </c>
      <c r="AD21" s="139">
        <v>2</v>
      </c>
      <c r="AE21" s="139">
        <v>3</v>
      </c>
      <c r="AF21" s="139">
        <v>2</v>
      </c>
      <c r="AG21" s="139">
        <v>2</v>
      </c>
      <c r="AH21" s="139">
        <v>0</v>
      </c>
      <c r="AI21" s="139">
        <v>1</v>
      </c>
      <c r="AJ21" s="139">
        <v>0</v>
      </c>
      <c r="AK21" s="139">
        <v>1</v>
      </c>
      <c r="AL21" s="139">
        <v>1</v>
      </c>
      <c r="AM21" s="140">
        <v>2</v>
      </c>
      <c r="AN21" s="139">
        <v>0</v>
      </c>
      <c r="AO21" s="139">
        <v>2</v>
      </c>
      <c r="AP21" s="139">
        <v>1</v>
      </c>
      <c r="AQ21" s="139">
        <v>2</v>
      </c>
      <c r="AR21" s="139">
        <v>1</v>
      </c>
      <c r="AS21" s="139">
        <v>2</v>
      </c>
      <c r="AT21" s="139">
        <v>1</v>
      </c>
      <c r="AU21" s="139">
        <v>0</v>
      </c>
      <c r="AV21" s="139">
        <v>1</v>
      </c>
      <c r="AW21" s="139">
        <v>0</v>
      </c>
      <c r="AX21" s="139">
        <v>1</v>
      </c>
      <c r="AY21" s="139">
        <v>2</v>
      </c>
      <c r="AZ21" s="140">
        <v>1</v>
      </c>
      <c r="BA21" s="139">
        <v>4</v>
      </c>
      <c r="BB21" s="139">
        <v>0</v>
      </c>
      <c r="BC21" s="139">
        <v>3</v>
      </c>
      <c r="BD21" s="140">
        <v>1</v>
      </c>
      <c r="BE21" s="139">
        <v>1</v>
      </c>
      <c r="BF21" s="139">
        <v>0</v>
      </c>
      <c r="BG21" s="139">
        <v>2</v>
      </c>
      <c r="BH21" s="140">
        <v>1</v>
      </c>
      <c r="BI21" s="139">
        <v>0</v>
      </c>
      <c r="BJ21" s="139">
        <v>2</v>
      </c>
      <c r="BK21" s="139">
        <v>3</v>
      </c>
      <c r="BL21" s="139">
        <v>0</v>
      </c>
      <c r="BM21" s="139">
        <v>3</v>
      </c>
      <c r="BN21" s="139">
        <v>1</v>
      </c>
      <c r="BO21" s="139">
        <v>0</v>
      </c>
      <c r="BP21" s="139">
        <v>0</v>
      </c>
      <c r="BQ21" s="140">
        <v>0</v>
      </c>
      <c r="BR21" s="139">
        <v>0</v>
      </c>
      <c r="BS21" s="139">
        <v>2</v>
      </c>
      <c r="BT21" s="139">
        <v>1</v>
      </c>
      <c r="BU21" s="139">
        <v>0</v>
      </c>
      <c r="BV21" s="139">
        <v>1</v>
      </c>
      <c r="BW21" s="139">
        <v>2</v>
      </c>
      <c r="BX21" s="139">
        <v>0</v>
      </c>
      <c r="BY21" s="139">
        <v>0</v>
      </c>
      <c r="BZ21" s="140">
        <v>0</v>
      </c>
      <c r="CA21" s="139">
        <v>0</v>
      </c>
      <c r="CB21" s="139">
        <v>0</v>
      </c>
      <c r="CC21" s="139">
        <v>0</v>
      </c>
      <c r="CD21" s="140">
        <v>0</v>
      </c>
      <c r="CE21" s="139">
        <v>0</v>
      </c>
      <c r="CF21" s="139">
        <v>0</v>
      </c>
      <c r="CG21" s="139">
        <v>0</v>
      </c>
      <c r="CH21" s="140">
        <v>0</v>
      </c>
    </row>
    <row r="22" spans="1:86" x14ac:dyDescent="0.2">
      <c r="A22" s="137" t="s">
        <v>63</v>
      </c>
      <c r="B22" s="309" t="s">
        <v>78</v>
      </c>
      <c r="C22" s="139">
        <v>1</v>
      </c>
      <c r="D22" s="139">
        <v>0</v>
      </c>
      <c r="E22" s="139">
        <v>1</v>
      </c>
      <c r="F22" s="139">
        <v>0</v>
      </c>
      <c r="G22" s="139">
        <v>2</v>
      </c>
      <c r="H22" s="139">
        <v>1</v>
      </c>
      <c r="I22" s="139">
        <v>1</v>
      </c>
      <c r="J22" s="139">
        <v>1</v>
      </c>
      <c r="K22" s="139">
        <v>0</v>
      </c>
      <c r="L22" s="139">
        <v>0</v>
      </c>
      <c r="M22" s="139">
        <v>1</v>
      </c>
      <c r="N22" s="140">
        <v>0</v>
      </c>
      <c r="O22" s="139">
        <v>1</v>
      </c>
      <c r="P22" s="139">
        <v>0</v>
      </c>
      <c r="Q22" s="139">
        <v>1</v>
      </c>
      <c r="R22" s="139">
        <v>0</v>
      </c>
      <c r="S22" s="139">
        <v>1</v>
      </c>
      <c r="T22" s="139">
        <v>1</v>
      </c>
      <c r="U22" s="139">
        <v>1</v>
      </c>
      <c r="V22" s="139">
        <v>1</v>
      </c>
      <c r="W22" s="139">
        <v>0</v>
      </c>
      <c r="X22" s="139">
        <v>0</v>
      </c>
      <c r="Y22" s="139">
        <v>1</v>
      </c>
      <c r="Z22" s="140">
        <v>0</v>
      </c>
      <c r="AA22" s="139">
        <v>3</v>
      </c>
      <c r="AB22" s="139">
        <v>2</v>
      </c>
      <c r="AC22" s="139">
        <v>2</v>
      </c>
      <c r="AD22" s="139">
        <v>0</v>
      </c>
      <c r="AE22" s="139">
        <v>3</v>
      </c>
      <c r="AF22" s="139">
        <v>1</v>
      </c>
      <c r="AG22" s="139">
        <v>3</v>
      </c>
      <c r="AH22" s="139">
        <v>0</v>
      </c>
      <c r="AI22" s="139">
        <v>3</v>
      </c>
      <c r="AJ22" s="139">
        <v>1</v>
      </c>
      <c r="AK22" s="139">
        <v>1</v>
      </c>
      <c r="AL22" s="139">
        <v>1</v>
      </c>
      <c r="AM22" s="140">
        <v>3</v>
      </c>
      <c r="AN22" s="139">
        <v>2</v>
      </c>
      <c r="AO22" s="139">
        <v>2</v>
      </c>
      <c r="AP22" s="139">
        <v>1</v>
      </c>
      <c r="AQ22" s="139">
        <v>0</v>
      </c>
      <c r="AR22" s="139">
        <v>1</v>
      </c>
      <c r="AS22" s="139">
        <v>1</v>
      </c>
      <c r="AT22" s="139">
        <v>2</v>
      </c>
      <c r="AU22" s="139">
        <v>0</v>
      </c>
      <c r="AV22" s="139">
        <v>1</v>
      </c>
      <c r="AW22" s="139">
        <v>1</v>
      </c>
      <c r="AX22" s="139">
        <v>1</v>
      </c>
      <c r="AY22" s="139">
        <v>2</v>
      </c>
      <c r="AZ22" s="140">
        <v>1</v>
      </c>
      <c r="BA22" s="139">
        <v>3</v>
      </c>
      <c r="BB22" s="139">
        <v>1</v>
      </c>
      <c r="BC22" s="139">
        <v>3</v>
      </c>
      <c r="BD22" s="140">
        <v>2</v>
      </c>
      <c r="BE22" s="139">
        <v>1</v>
      </c>
      <c r="BF22" s="139">
        <v>1</v>
      </c>
      <c r="BG22" s="139">
        <v>2</v>
      </c>
      <c r="BH22" s="140">
        <v>2</v>
      </c>
      <c r="BI22" s="139">
        <v>1</v>
      </c>
      <c r="BJ22" s="139">
        <v>2</v>
      </c>
      <c r="BK22" s="139">
        <v>3</v>
      </c>
      <c r="BL22" s="139">
        <v>3</v>
      </c>
      <c r="BM22" s="139">
        <v>4</v>
      </c>
      <c r="BN22" s="139">
        <v>1</v>
      </c>
      <c r="BO22" s="139">
        <v>-1</v>
      </c>
      <c r="BP22" s="139">
        <v>2</v>
      </c>
      <c r="BQ22" s="140">
        <v>0</v>
      </c>
      <c r="BR22" s="139">
        <v>1</v>
      </c>
      <c r="BS22" s="139">
        <v>2</v>
      </c>
      <c r="BT22" s="139">
        <v>1</v>
      </c>
      <c r="BU22" s="139">
        <v>1</v>
      </c>
      <c r="BV22" s="139">
        <v>1</v>
      </c>
      <c r="BW22" s="139">
        <v>2</v>
      </c>
      <c r="BX22" s="139">
        <v>-2</v>
      </c>
      <c r="BY22" s="139">
        <v>2</v>
      </c>
      <c r="BZ22" s="140">
        <v>0</v>
      </c>
      <c r="CA22" s="139">
        <v>0</v>
      </c>
      <c r="CB22" s="139">
        <v>0</v>
      </c>
      <c r="CC22" s="139">
        <v>0</v>
      </c>
      <c r="CD22" s="140">
        <v>1</v>
      </c>
      <c r="CE22" s="139">
        <v>0</v>
      </c>
      <c r="CF22" s="139">
        <v>0</v>
      </c>
      <c r="CG22" s="139">
        <v>0</v>
      </c>
      <c r="CH22" s="140">
        <v>1</v>
      </c>
    </row>
    <row r="23" spans="1:86" x14ac:dyDescent="0.2">
      <c r="A23" s="137" t="s">
        <v>58</v>
      </c>
      <c r="B23" s="138" t="s">
        <v>79</v>
      </c>
      <c r="C23" s="139">
        <v>0</v>
      </c>
      <c r="D23" s="139">
        <v>5</v>
      </c>
      <c r="E23" s="139">
        <v>2</v>
      </c>
      <c r="F23" s="139">
        <v>0</v>
      </c>
      <c r="G23" s="139">
        <v>3</v>
      </c>
      <c r="H23" s="139">
        <v>4</v>
      </c>
      <c r="I23" s="139">
        <v>0</v>
      </c>
      <c r="J23" s="139">
        <v>4</v>
      </c>
      <c r="K23" s="139">
        <v>1</v>
      </c>
      <c r="L23" s="139">
        <v>2</v>
      </c>
      <c r="M23" s="139">
        <v>2</v>
      </c>
      <c r="N23" s="140">
        <v>2</v>
      </c>
      <c r="O23" s="139">
        <v>0</v>
      </c>
      <c r="P23" s="139">
        <v>2</v>
      </c>
      <c r="Q23" s="139">
        <v>2</v>
      </c>
      <c r="R23" s="139">
        <v>0</v>
      </c>
      <c r="S23" s="139">
        <v>2</v>
      </c>
      <c r="T23" s="139">
        <v>1</v>
      </c>
      <c r="U23" s="139">
        <v>0</v>
      </c>
      <c r="V23" s="139">
        <v>2</v>
      </c>
      <c r="W23" s="139">
        <v>1</v>
      </c>
      <c r="X23" s="139">
        <v>2</v>
      </c>
      <c r="Y23" s="139">
        <v>1</v>
      </c>
      <c r="Z23" s="140">
        <v>2</v>
      </c>
      <c r="AA23" s="139">
        <v>3</v>
      </c>
      <c r="AB23" s="139">
        <v>2</v>
      </c>
      <c r="AC23" s="139">
        <v>3</v>
      </c>
      <c r="AD23" s="139">
        <v>1</v>
      </c>
      <c r="AE23" s="139">
        <v>3</v>
      </c>
      <c r="AF23" s="139">
        <v>2</v>
      </c>
      <c r="AG23" s="139">
        <v>2</v>
      </c>
      <c r="AH23" s="139">
        <v>0</v>
      </c>
      <c r="AI23" s="139">
        <v>4</v>
      </c>
      <c r="AJ23" s="139">
        <v>1</v>
      </c>
      <c r="AK23" s="139">
        <v>2</v>
      </c>
      <c r="AL23" s="139">
        <v>1</v>
      </c>
      <c r="AM23" s="140">
        <v>3</v>
      </c>
      <c r="AN23" s="139">
        <v>2</v>
      </c>
      <c r="AO23" s="139">
        <v>2</v>
      </c>
      <c r="AP23" s="139">
        <v>1</v>
      </c>
      <c r="AQ23" s="139">
        <v>1</v>
      </c>
      <c r="AR23" s="139">
        <v>1</v>
      </c>
      <c r="AS23" s="139">
        <v>2</v>
      </c>
      <c r="AT23" s="139">
        <v>1</v>
      </c>
      <c r="AU23" s="139">
        <v>0</v>
      </c>
      <c r="AV23" s="139">
        <v>2</v>
      </c>
      <c r="AW23" s="139">
        <v>1</v>
      </c>
      <c r="AX23" s="139">
        <v>2</v>
      </c>
      <c r="AY23" s="139">
        <v>1</v>
      </c>
      <c r="AZ23" s="140">
        <v>1</v>
      </c>
      <c r="BA23" s="139">
        <v>2</v>
      </c>
      <c r="BB23" s="139">
        <v>1</v>
      </c>
      <c r="BC23" s="139">
        <v>3</v>
      </c>
      <c r="BD23" s="140">
        <v>1</v>
      </c>
      <c r="BE23" s="139">
        <v>1</v>
      </c>
      <c r="BF23" s="139">
        <v>1</v>
      </c>
      <c r="BG23" s="139">
        <v>2</v>
      </c>
      <c r="BH23" s="140">
        <v>1</v>
      </c>
      <c r="BI23" s="139">
        <v>2</v>
      </c>
      <c r="BJ23" s="139">
        <v>2</v>
      </c>
      <c r="BK23" s="139">
        <v>3</v>
      </c>
      <c r="BL23" s="139">
        <v>2</v>
      </c>
      <c r="BM23" s="139">
        <v>2</v>
      </c>
      <c r="BN23" s="139">
        <v>0</v>
      </c>
      <c r="BO23" s="139">
        <v>0</v>
      </c>
      <c r="BP23" s="139">
        <v>1</v>
      </c>
      <c r="BQ23" s="140">
        <v>0</v>
      </c>
      <c r="BR23" s="139">
        <v>2</v>
      </c>
      <c r="BS23" s="139">
        <v>2</v>
      </c>
      <c r="BT23" s="139">
        <v>1</v>
      </c>
      <c r="BU23" s="139">
        <v>1</v>
      </c>
      <c r="BV23" s="139">
        <v>1</v>
      </c>
      <c r="BW23" s="139">
        <v>0</v>
      </c>
      <c r="BX23" s="139">
        <v>0</v>
      </c>
      <c r="BY23" s="139">
        <v>1</v>
      </c>
      <c r="BZ23" s="140">
        <v>0</v>
      </c>
      <c r="CA23" s="139">
        <v>0</v>
      </c>
      <c r="CB23" s="139">
        <v>0</v>
      </c>
      <c r="CC23" s="139">
        <v>0</v>
      </c>
      <c r="CD23" s="140">
        <v>0</v>
      </c>
      <c r="CE23" s="139">
        <v>0</v>
      </c>
      <c r="CF23" s="139">
        <v>0</v>
      </c>
      <c r="CG23" s="139">
        <v>0</v>
      </c>
      <c r="CH23" s="140">
        <v>0</v>
      </c>
    </row>
    <row r="24" spans="1:86" x14ac:dyDescent="0.2">
      <c r="A24" s="137" t="s">
        <v>60</v>
      </c>
      <c r="B24" s="138" t="s">
        <v>80</v>
      </c>
      <c r="C24" s="139">
        <v>0</v>
      </c>
      <c r="D24" s="139">
        <v>2</v>
      </c>
      <c r="E24" s="139">
        <v>2</v>
      </c>
      <c r="F24" s="139">
        <v>0</v>
      </c>
      <c r="G24" s="139">
        <v>1</v>
      </c>
      <c r="H24" s="139">
        <v>3</v>
      </c>
      <c r="I24" s="139">
        <v>1</v>
      </c>
      <c r="J24" s="139">
        <v>1</v>
      </c>
      <c r="K24" s="139">
        <v>0</v>
      </c>
      <c r="L24" s="139">
        <v>0</v>
      </c>
      <c r="M24" s="139">
        <v>0</v>
      </c>
      <c r="N24" s="140">
        <v>0</v>
      </c>
      <c r="O24" s="139">
        <v>0</v>
      </c>
      <c r="P24" s="139">
        <v>1</v>
      </c>
      <c r="Q24" s="139">
        <v>2</v>
      </c>
      <c r="R24" s="139">
        <v>0</v>
      </c>
      <c r="S24" s="139">
        <v>1</v>
      </c>
      <c r="T24" s="139">
        <v>1</v>
      </c>
      <c r="U24" s="139">
        <v>1</v>
      </c>
      <c r="V24" s="139">
        <v>1</v>
      </c>
      <c r="W24" s="139">
        <v>0</v>
      </c>
      <c r="X24" s="139">
        <v>0</v>
      </c>
      <c r="Y24" s="139">
        <v>0</v>
      </c>
      <c r="Z24" s="140">
        <v>0</v>
      </c>
      <c r="AA24" s="139">
        <v>1</v>
      </c>
      <c r="AB24" s="139">
        <v>2</v>
      </c>
      <c r="AC24" s="139">
        <v>3</v>
      </c>
      <c r="AD24" s="139">
        <v>0</v>
      </c>
      <c r="AE24" s="139">
        <v>3</v>
      </c>
      <c r="AF24" s="139">
        <v>1</v>
      </c>
      <c r="AG24" s="139">
        <v>2</v>
      </c>
      <c r="AH24" s="139">
        <v>2</v>
      </c>
      <c r="AI24" s="139">
        <v>2</v>
      </c>
      <c r="AJ24" s="139">
        <v>2</v>
      </c>
      <c r="AK24" s="139">
        <v>0</v>
      </c>
      <c r="AL24" s="139">
        <v>1</v>
      </c>
      <c r="AM24" s="140">
        <v>2</v>
      </c>
      <c r="AN24" s="139">
        <v>1</v>
      </c>
      <c r="AO24" s="139">
        <v>2</v>
      </c>
      <c r="AP24" s="139">
        <v>1</v>
      </c>
      <c r="AQ24" s="139">
        <v>0</v>
      </c>
      <c r="AR24" s="139">
        <v>1</v>
      </c>
      <c r="AS24" s="139">
        <v>1</v>
      </c>
      <c r="AT24" s="139">
        <v>1</v>
      </c>
      <c r="AU24" s="139">
        <v>2</v>
      </c>
      <c r="AV24" s="139">
        <v>1</v>
      </c>
      <c r="AW24" s="139">
        <v>1</v>
      </c>
      <c r="AX24" s="139">
        <v>0</v>
      </c>
      <c r="AY24" s="139">
        <v>2</v>
      </c>
      <c r="AZ24" s="140">
        <v>1</v>
      </c>
      <c r="BA24" s="139">
        <v>4</v>
      </c>
      <c r="BB24" s="139">
        <v>1</v>
      </c>
      <c r="BC24" s="139">
        <v>3</v>
      </c>
      <c r="BD24" s="140">
        <v>1</v>
      </c>
      <c r="BE24" s="139">
        <v>1</v>
      </c>
      <c r="BF24" s="139">
        <v>1</v>
      </c>
      <c r="BG24" s="139">
        <v>2</v>
      </c>
      <c r="BH24" s="140">
        <v>1</v>
      </c>
      <c r="BI24" s="139">
        <v>0</v>
      </c>
      <c r="BJ24" s="139">
        <v>1</v>
      </c>
      <c r="BK24" s="139">
        <v>2</v>
      </c>
      <c r="BL24" s="139">
        <v>1</v>
      </c>
      <c r="BM24" s="139">
        <v>2</v>
      </c>
      <c r="BN24" s="139">
        <v>1</v>
      </c>
      <c r="BO24" s="139">
        <v>0</v>
      </c>
      <c r="BP24" s="139">
        <v>1</v>
      </c>
      <c r="BQ24" s="140">
        <v>0</v>
      </c>
      <c r="BR24" s="139">
        <v>0</v>
      </c>
      <c r="BS24" s="139">
        <v>1</v>
      </c>
      <c r="BT24" s="139">
        <v>1</v>
      </c>
      <c r="BU24" s="139">
        <v>1</v>
      </c>
      <c r="BV24" s="139">
        <v>1</v>
      </c>
      <c r="BW24" s="139">
        <v>2</v>
      </c>
      <c r="BX24" s="139">
        <v>0</v>
      </c>
      <c r="BY24" s="139">
        <v>1</v>
      </c>
      <c r="BZ24" s="140">
        <v>0</v>
      </c>
      <c r="CA24" s="139">
        <v>0</v>
      </c>
      <c r="CB24" s="139">
        <v>0</v>
      </c>
      <c r="CC24" s="139">
        <v>0</v>
      </c>
      <c r="CD24" s="140">
        <v>0</v>
      </c>
      <c r="CE24" s="139">
        <v>0</v>
      </c>
      <c r="CF24" s="139">
        <v>0</v>
      </c>
      <c r="CG24" s="139">
        <v>0</v>
      </c>
      <c r="CH24" s="140">
        <v>0</v>
      </c>
    </row>
    <row r="25" spans="1:86" x14ac:dyDescent="0.2">
      <c r="A25" s="137" t="s">
        <v>63</v>
      </c>
      <c r="B25" s="138" t="s">
        <v>81</v>
      </c>
      <c r="C25" s="139">
        <v>2</v>
      </c>
      <c r="D25" s="139">
        <v>5</v>
      </c>
      <c r="E25" s="139">
        <v>1</v>
      </c>
      <c r="F25" s="139">
        <v>0</v>
      </c>
      <c r="G25" s="139">
        <v>1</v>
      </c>
      <c r="H25" s="139">
        <v>2</v>
      </c>
      <c r="I25" s="139">
        <v>3</v>
      </c>
      <c r="J25" s="139">
        <v>2</v>
      </c>
      <c r="K25" s="139">
        <v>0</v>
      </c>
      <c r="L25" s="139">
        <v>2</v>
      </c>
      <c r="M25" s="139">
        <v>0</v>
      </c>
      <c r="N25" s="140">
        <v>0</v>
      </c>
      <c r="O25" s="139">
        <v>1</v>
      </c>
      <c r="P25" s="139">
        <v>2</v>
      </c>
      <c r="Q25" s="139">
        <v>1</v>
      </c>
      <c r="R25" s="139">
        <v>0</v>
      </c>
      <c r="S25" s="139">
        <v>1</v>
      </c>
      <c r="T25" s="139">
        <v>1</v>
      </c>
      <c r="U25" s="139">
        <v>1</v>
      </c>
      <c r="V25" s="139">
        <v>1</v>
      </c>
      <c r="W25" s="139">
        <v>0</v>
      </c>
      <c r="X25" s="139">
        <v>2</v>
      </c>
      <c r="Y25" s="139">
        <v>0</v>
      </c>
      <c r="Z25" s="140">
        <v>0</v>
      </c>
      <c r="AA25" s="139">
        <v>2</v>
      </c>
      <c r="AB25" s="139">
        <v>1</v>
      </c>
      <c r="AC25" s="139">
        <v>3</v>
      </c>
      <c r="AD25" s="139">
        <v>1</v>
      </c>
      <c r="AE25" s="139">
        <v>3</v>
      </c>
      <c r="AF25" s="139">
        <v>1</v>
      </c>
      <c r="AG25" s="139">
        <v>3</v>
      </c>
      <c r="AH25" s="139">
        <v>1</v>
      </c>
      <c r="AI25" s="139">
        <v>3</v>
      </c>
      <c r="AJ25" s="139">
        <v>0</v>
      </c>
      <c r="AK25" s="139">
        <v>2</v>
      </c>
      <c r="AL25" s="139">
        <v>0</v>
      </c>
      <c r="AM25" s="140">
        <v>2</v>
      </c>
      <c r="AN25" s="139">
        <v>1</v>
      </c>
      <c r="AO25" s="139">
        <v>1</v>
      </c>
      <c r="AP25" s="139">
        <v>1</v>
      </c>
      <c r="AQ25" s="139">
        <v>1</v>
      </c>
      <c r="AR25" s="139">
        <v>1</v>
      </c>
      <c r="AS25" s="139">
        <v>1</v>
      </c>
      <c r="AT25" s="139">
        <v>2</v>
      </c>
      <c r="AU25" s="139">
        <v>1</v>
      </c>
      <c r="AV25" s="139">
        <v>1</v>
      </c>
      <c r="AW25" s="139">
        <v>0</v>
      </c>
      <c r="AX25" s="139">
        <v>2</v>
      </c>
      <c r="AY25" s="139">
        <v>0</v>
      </c>
      <c r="AZ25" s="140">
        <v>1</v>
      </c>
      <c r="BA25" s="139">
        <v>4</v>
      </c>
      <c r="BB25" s="139">
        <v>1</v>
      </c>
      <c r="BC25" s="139">
        <v>3</v>
      </c>
      <c r="BD25" s="140">
        <v>2</v>
      </c>
      <c r="BE25" s="139">
        <v>1</v>
      </c>
      <c r="BF25" s="139">
        <v>1</v>
      </c>
      <c r="BG25" s="139">
        <v>2</v>
      </c>
      <c r="BH25" s="140">
        <v>2</v>
      </c>
      <c r="BI25" s="139">
        <v>2</v>
      </c>
      <c r="BJ25" s="139">
        <v>1</v>
      </c>
      <c r="BK25" s="139">
        <v>2</v>
      </c>
      <c r="BL25" s="139">
        <v>3</v>
      </c>
      <c r="BM25" s="139">
        <v>4</v>
      </c>
      <c r="BN25" s="139">
        <v>1</v>
      </c>
      <c r="BO25" s="139">
        <v>0</v>
      </c>
      <c r="BP25" s="139">
        <v>2</v>
      </c>
      <c r="BQ25" s="140">
        <v>-1</v>
      </c>
      <c r="BR25" s="139">
        <v>2</v>
      </c>
      <c r="BS25" s="139">
        <v>1</v>
      </c>
      <c r="BT25" s="139">
        <v>1</v>
      </c>
      <c r="BU25" s="139">
        <v>1</v>
      </c>
      <c r="BV25" s="139">
        <v>1</v>
      </c>
      <c r="BW25" s="139">
        <v>2</v>
      </c>
      <c r="BX25" s="139">
        <v>0</v>
      </c>
      <c r="BY25" s="139">
        <v>2</v>
      </c>
      <c r="BZ25" s="140">
        <v>-2</v>
      </c>
      <c r="CA25" s="139">
        <v>1</v>
      </c>
      <c r="CB25" s="139">
        <v>1</v>
      </c>
      <c r="CC25" s="139">
        <v>0</v>
      </c>
      <c r="CD25" s="140">
        <v>1</v>
      </c>
      <c r="CE25" s="139">
        <v>1</v>
      </c>
      <c r="CF25" s="139">
        <v>1</v>
      </c>
      <c r="CG25" s="139">
        <v>0</v>
      </c>
      <c r="CH25" s="140">
        <v>1</v>
      </c>
    </row>
    <row r="26" spans="1:86" x14ac:dyDescent="0.2">
      <c r="A26" s="137" t="s">
        <v>56</v>
      </c>
      <c r="B26" s="138" t="s">
        <v>82</v>
      </c>
      <c r="C26" s="139">
        <v>1</v>
      </c>
      <c r="D26" s="139">
        <v>3</v>
      </c>
      <c r="E26" s="139">
        <v>1</v>
      </c>
      <c r="F26" s="139">
        <v>-1</v>
      </c>
      <c r="G26" s="139">
        <v>2</v>
      </c>
      <c r="H26" s="139">
        <v>3</v>
      </c>
      <c r="I26" s="139">
        <v>2</v>
      </c>
      <c r="J26" s="139">
        <v>1</v>
      </c>
      <c r="K26" s="139">
        <v>0</v>
      </c>
      <c r="L26" s="139">
        <v>0</v>
      </c>
      <c r="M26" s="139">
        <v>1</v>
      </c>
      <c r="N26" s="140">
        <v>0</v>
      </c>
      <c r="O26" s="139">
        <v>1</v>
      </c>
      <c r="P26" s="139">
        <v>1</v>
      </c>
      <c r="Q26" s="139">
        <v>1</v>
      </c>
      <c r="R26" s="139">
        <v>-2</v>
      </c>
      <c r="S26" s="139">
        <v>1</v>
      </c>
      <c r="T26" s="139">
        <v>1</v>
      </c>
      <c r="U26" s="139">
        <v>1</v>
      </c>
      <c r="V26" s="139">
        <v>1</v>
      </c>
      <c r="W26" s="139">
        <v>0</v>
      </c>
      <c r="X26" s="139">
        <v>0</v>
      </c>
      <c r="Y26" s="139">
        <v>1</v>
      </c>
      <c r="Z26" s="140">
        <v>0</v>
      </c>
      <c r="AA26" s="139">
        <v>1</v>
      </c>
      <c r="AB26" s="139">
        <v>2</v>
      </c>
      <c r="AC26" s="139">
        <v>1</v>
      </c>
      <c r="AD26" s="139">
        <v>1</v>
      </c>
      <c r="AE26" s="139">
        <v>4</v>
      </c>
      <c r="AF26" s="139">
        <v>0</v>
      </c>
      <c r="AG26" s="139">
        <v>1</v>
      </c>
      <c r="AH26" s="139">
        <v>0</v>
      </c>
      <c r="AI26" s="139">
        <v>2</v>
      </c>
      <c r="AJ26" s="139">
        <v>0</v>
      </c>
      <c r="AK26" s="139">
        <v>0</v>
      </c>
      <c r="AL26" s="139">
        <v>1</v>
      </c>
      <c r="AM26" s="140">
        <v>1</v>
      </c>
      <c r="AN26" s="139">
        <v>1</v>
      </c>
      <c r="AO26" s="139">
        <v>2</v>
      </c>
      <c r="AP26" s="139">
        <v>1</v>
      </c>
      <c r="AQ26" s="139">
        <v>1</v>
      </c>
      <c r="AR26" s="139">
        <v>1</v>
      </c>
      <c r="AS26" s="139">
        <v>0</v>
      </c>
      <c r="AT26" s="139">
        <v>1</v>
      </c>
      <c r="AU26" s="139">
        <v>0</v>
      </c>
      <c r="AV26" s="139">
        <v>1</v>
      </c>
      <c r="AW26" s="139">
        <v>0</v>
      </c>
      <c r="AX26" s="139">
        <v>0</v>
      </c>
      <c r="AY26" s="139">
        <v>2</v>
      </c>
      <c r="AZ26" s="140">
        <v>1</v>
      </c>
      <c r="BA26" s="139">
        <v>4</v>
      </c>
      <c r="BB26" s="139">
        <v>0</v>
      </c>
      <c r="BC26" s="139">
        <v>2</v>
      </c>
      <c r="BD26" s="140">
        <v>0</v>
      </c>
      <c r="BE26" s="139">
        <v>1</v>
      </c>
      <c r="BF26" s="139">
        <v>0</v>
      </c>
      <c r="BG26" s="139">
        <v>1</v>
      </c>
      <c r="BH26" s="140">
        <v>0</v>
      </c>
      <c r="BI26" s="139">
        <v>0</v>
      </c>
      <c r="BJ26" s="139">
        <v>2</v>
      </c>
      <c r="BK26" s="139">
        <v>1</v>
      </c>
      <c r="BL26" s="139">
        <v>3</v>
      </c>
      <c r="BM26" s="139">
        <v>2</v>
      </c>
      <c r="BN26" s="139">
        <v>1</v>
      </c>
      <c r="BO26" s="139">
        <v>0</v>
      </c>
      <c r="BP26" s="139">
        <v>1</v>
      </c>
      <c r="BQ26" s="140">
        <v>0</v>
      </c>
      <c r="BR26" s="139">
        <v>0</v>
      </c>
      <c r="BS26" s="139">
        <v>2</v>
      </c>
      <c r="BT26" s="139">
        <v>1</v>
      </c>
      <c r="BU26" s="139">
        <v>1</v>
      </c>
      <c r="BV26" s="139">
        <v>1</v>
      </c>
      <c r="BW26" s="139">
        <v>2</v>
      </c>
      <c r="BX26" s="139">
        <v>0</v>
      </c>
      <c r="BY26" s="139">
        <v>1</v>
      </c>
      <c r="BZ26" s="140">
        <v>0</v>
      </c>
      <c r="CA26" s="139">
        <v>0</v>
      </c>
      <c r="CB26" s="139">
        <v>0</v>
      </c>
      <c r="CC26" s="139">
        <v>0</v>
      </c>
      <c r="CD26" s="140">
        <v>0</v>
      </c>
      <c r="CE26" s="139">
        <v>0</v>
      </c>
      <c r="CF26" s="139">
        <v>0</v>
      </c>
      <c r="CG26" s="139">
        <v>0</v>
      </c>
      <c r="CH26" s="140">
        <v>0</v>
      </c>
    </row>
    <row r="27" spans="1:86" x14ac:dyDescent="0.2">
      <c r="A27" s="137" t="s">
        <v>58</v>
      </c>
      <c r="B27" s="5" t="s">
        <v>83</v>
      </c>
      <c r="C27" s="139">
        <v>0</v>
      </c>
      <c r="D27" s="139">
        <v>2</v>
      </c>
      <c r="E27" s="139">
        <v>1</v>
      </c>
      <c r="F27" s="139">
        <v>0</v>
      </c>
      <c r="G27" s="139">
        <v>3</v>
      </c>
      <c r="H27" s="139">
        <v>3</v>
      </c>
      <c r="I27" s="139">
        <v>2</v>
      </c>
      <c r="J27" s="139">
        <v>0</v>
      </c>
      <c r="K27" s="139">
        <v>1</v>
      </c>
      <c r="L27" s="139">
        <v>1</v>
      </c>
      <c r="M27" s="139">
        <v>3</v>
      </c>
      <c r="N27" s="140">
        <v>2</v>
      </c>
      <c r="O27" s="139">
        <v>0</v>
      </c>
      <c r="P27" s="139">
        <v>1</v>
      </c>
      <c r="Q27" s="139">
        <v>1</v>
      </c>
      <c r="R27" s="139">
        <v>0</v>
      </c>
      <c r="S27" s="139">
        <v>2</v>
      </c>
      <c r="T27" s="139">
        <v>1</v>
      </c>
      <c r="U27" s="139">
        <v>1</v>
      </c>
      <c r="V27" s="139">
        <v>0</v>
      </c>
      <c r="W27" s="139">
        <v>1</v>
      </c>
      <c r="X27" s="139">
        <v>1</v>
      </c>
      <c r="Y27" s="139">
        <v>1</v>
      </c>
      <c r="Z27" s="140">
        <v>2</v>
      </c>
      <c r="AA27" s="139">
        <v>1</v>
      </c>
      <c r="AB27" s="139">
        <v>2</v>
      </c>
      <c r="AC27" s="139">
        <v>2</v>
      </c>
      <c r="AD27" s="139">
        <v>1</v>
      </c>
      <c r="AE27" s="139">
        <v>4</v>
      </c>
      <c r="AF27" s="139">
        <v>1</v>
      </c>
      <c r="AG27" s="139">
        <v>2</v>
      </c>
      <c r="AH27" s="139">
        <v>2</v>
      </c>
      <c r="AI27" s="139">
        <v>4</v>
      </c>
      <c r="AJ27" s="139">
        <v>1</v>
      </c>
      <c r="AK27" s="139">
        <v>1</v>
      </c>
      <c r="AL27" s="139">
        <v>1</v>
      </c>
      <c r="AM27" s="140">
        <v>3</v>
      </c>
      <c r="AN27" s="139">
        <v>1</v>
      </c>
      <c r="AO27" s="139">
        <v>2</v>
      </c>
      <c r="AP27" s="139">
        <v>1</v>
      </c>
      <c r="AQ27" s="139">
        <v>1</v>
      </c>
      <c r="AR27" s="139">
        <v>1</v>
      </c>
      <c r="AS27" s="139">
        <v>1</v>
      </c>
      <c r="AT27" s="139">
        <v>1</v>
      </c>
      <c r="AU27" s="139">
        <v>2</v>
      </c>
      <c r="AV27" s="139">
        <v>2</v>
      </c>
      <c r="AW27" s="139">
        <v>1</v>
      </c>
      <c r="AX27" s="139">
        <v>1</v>
      </c>
      <c r="AY27" s="139">
        <v>2</v>
      </c>
      <c r="AZ27" s="140">
        <v>1</v>
      </c>
      <c r="BA27" s="139">
        <v>4</v>
      </c>
      <c r="BB27" s="139">
        <v>1</v>
      </c>
      <c r="BC27" s="139">
        <v>3</v>
      </c>
      <c r="BD27" s="140">
        <v>1</v>
      </c>
      <c r="BE27" s="139">
        <v>1</v>
      </c>
      <c r="BF27" s="139">
        <v>1</v>
      </c>
      <c r="BG27" s="139">
        <v>2</v>
      </c>
      <c r="BH27" s="140">
        <v>1</v>
      </c>
      <c r="BI27" s="139">
        <v>1</v>
      </c>
      <c r="BJ27" s="139">
        <v>2</v>
      </c>
      <c r="BK27" s="139">
        <v>3</v>
      </c>
      <c r="BL27" s="139">
        <v>2</v>
      </c>
      <c r="BM27" s="139">
        <v>3</v>
      </c>
      <c r="BN27" s="139">
        <v>1</v>
      </c>
      <c r="BO27" s="139">
        <v>-1</v>
      </c>
      <c r="BP27" s="139">
        <v>2</v>
      </c>
      <c r="BQ27" s="140">
        <v>0</v>
      </c>
      <c r="BR27" s="139">
        <v>1</v>
      </c>
      <c r="BS27" s="139">
        <v>2</v>
      </c>
      <c r="BT27" s="139">
        <v>1</v>
      </c>
      <c r="BU27" s="139">
        <v>1</v>
      </c>
      <c r="BV27" s="139">
        <v>1</v>
      </c>
      <c r="BW27" s="139">
        <v>2</v>
      </c>
      <c r="BX27" s="139">
        <v>-2</v>
      </c>
      <c r="BY27" s="139">
        <v>2</v>
      </c>
      <c r="BZ27" s="140">
        <v>0</v>
      </c>
      <c r="CA27" s="139">
        <v>1</v>
      </c>
      <c r="CB27" s="139">
        <v>2</v>
      </c>
      <c r="CC27" s="139">
        <v>0</v>
      </c>
      <c r="CD27" s="140">
        <v>0</v>
      </c>
      <c r="CE27" s="139">
        <v>1</v>
      </c>
      <c r="CF27" s="139">
        <v>1</v>
      </c>
      <c r="CG27" s="139">
        <v>0</v>
      </c>
      <c r="CH27" s="140">
        <v>0</v>
      </c>
    </row>
    <row r="28" spans="1:86" x14ac:dyDescent="0.2">
      <c r="A28" s="137" t="s">
        <v>60</v>
      </c>
      <c r="B28" s="138" t="s">
        <v>84</v>
      </c>
      <c r="C28" s="139">
        <v>0</v>
      </c>
      <c r="D28" s="139">
        <v>1</v>
      </c>
      <c r="E28" s="139">
        <v>1</v>
      </c>
      <c r="F28" s="139">
        <v>0</v>
      </c>
      <c r="G28" s="139">
        <v>2</v>
      </c>
      <c r="H28" s="139">
        <v>2</v>
      </c>
      <c r="I28" s="139">
        <v>2</v>
      </c>
      <c r="J28" s="139">
        <v>2</v>
      </c>
      <c r="K28" s="139">
        <v>2</v>
      </c>
      <c r="L28" s="139">
        <v>0</v>
      </c>
      <c r="M28" s="139">
        <v>1</v>
      </c>
      <c r="N28" s="140">
        <v>1</v>
      </c>
      <c r="O28" s="139">
        <v>0</v>
      </c>
      <c r="P28" s="139">
        <v>1</v>
      </c>
      <c r="Q28" s="139">
        <v>1</v>
      </c>
      <c r="R28" s="139">
        <v>0</v>
      </c>
      <c r="S28" s="139">
        <v>1</v>
      </c>
      <c r="T28" s="139">
        <v>1</v>
      </c>
      <c r="U28" s="139">
        <v>1</v>
      </c>
      <c r="V28" s="139">
        <v>1</v>
      </c>
      <c r="W28" s="139">
        <v>2</v>
      </c>
      <c r="X28" s="139">
        <v>0</v>
      </c>
      <c r="Y28" s="139">
        <v>1</v>
      </c>
      <c r="Z28" s="140">
        <v>1</v>
      </c>
      <c r="AA28" s="139">
        <v>0</v>
      </c>
      <c r="AB28" s="139">
        <v>2</v>
      </c>
      <c r="AC28" s="139">
        <v>3</v>
      </c>
      <c r="AD28" s="139">
        <v>2</v>
      </c>
      <c r="AE28" s="139">
        <v>5</v>
      </c>
      <c r="AF28" s="139">
        <v>2</v>
      </c>
      <c r="AG28" s="139">
        <v>2</v>
      </c>
      <c r="AH28" s="139">
        <v>0</v>
      </c>
      <c r="AI28" s="139">
        <v>1</v>
      </c>
      <c r="AJ28" s="139">
        <v>0</v>
      </c>
      <c r="AK28" s="139">
        <v>0</v>
      </c>
      <c r="AL28" s="139">
        <v>0</v>
      </c>
      <c r="AM28" s="140">
        <v>0</v>
      </c>
      <c r="AN28" s="139">
        <v>0</v>
      </c>
      <c r="AO28" s="139">
        <v>2</v>
      </c>
      <c r="AP28" s="139">
        <v>1</v>
      </c>
      <c r="AQ28" s="139">
        <v>2</v>
      </c>
      <c r="AR28" s="139">
        <v>2</v>
      </c>
      <c r="AS28" s="139">
        <v>2</v>
      </c>
      <c r="AT28" s="139">
        <v>1</v>
      </c>
      <c r="AU28" s="139">
        <v>0</v>
      </c>
      <c r="AV28" s="139">
        <v>1</v>
      </c>
      <c r="AW28" s="139">
        <v>0</v>
      </c>
      <c r="AX28" s="139">
        <v>0</v>
      </c>
      <c r="AY28" s="139">
        <v>0</v>
      </c>
      <c r="AZ28" s="140">
        <v>0</v>
      </c>
      <c r="BA28" s="139">
        <v>4</v>
      </c>
      <c r="BB28" s="139">
        <v>0</v>
      </c>
      <c r="BC28" s="139">
        <v>2</v>
      </c>
      <c r="BD28" s="140">
        <v>1</v>
      </c>
      <c r="BE28" s="139">
        <v>1</v>
      </c>
      <c r="BF28" s="139">
        <v>0</v>
      </c>
      <c r="BG28" s="139">
        <v>1</v>
      </c>
      <c r="BH28" s="140">
        <v>1</v>
      </c>
      <c r="BI28" s="139">
        <v>0</v>
      </c>
      <c r="BJ28" s="139">
        <v>0</v>
      </c>
      <c r="BK28" s="139">
        <v>3</v>
      </c>
      <c r="BL28" s="139">
        <v>1</v>
      </c>
      <c r="BM28" s="139">
        <v>2</v>
      </c>
      <c r="BN28" s="139">
        <v>1</v>
      </c>
      <c r="BO28" s="139">
        <v>-1</v>
      </c>
      <c r="BP28" s="139">
        <v>2</v>
      </c>
      <c r="BQ28" s="140">
        <v>0</v>
      </c>
      <c r="BR28" s="139">
        <v>0</v>
      </c>
      <c r="BS28" s="139">
        <v>0</v>
      </c>
      <c r="BT28" s="139">
        <v>1</v>
      </c>
      <c r="BU28" s="139">
        <v>1</v>
      </c>
      <c r="BV28" s="139">
        <v>1</v>
      </c>
      <c r="BW28" s="139">
        <v>2</v>
      </c>
      <c r="BX28" s="139">
        <v>-2</v>
      </c>
      <c r="BY28" s="139">
        <v>1</v>
      </c>
      <c r="BZ28" s="140">
        <v>0</v>
      </c>
      <c r="CA28" s="139">
        <v>0</v>
      </c>
      <c r="CB28" s="139">
        <v>0</v>
      </c>
      <c r="CC28" s="139">
        <v>0</v>
      </c>
      <c r="CD28" s="140">
        <v>0</v>
      </c>
      <c r="CE28" s="139">
        <v>0</v>
      </c>
      <c r="CF28" s="139">
        <v>0</v>
      </c>
      <c r="CG28" s="139">
        <v>0</v>
      </c>
      <c r="CH28" s="140">
        <v>0</v>
      </c>
    </row>
    <row r="29" spans="1:86" x14ac:dyDescent="0.2">
      <c r="A29" s="137" t="s">
        <v>60</v>
      </c>
      <c r="B29" s="138" t="s">
        <v>85</v>
      </c>
      <c r="C29" s="139">
        <v>1</v>
      </c>
      <c r="D29" s="139">
        <v>0</v>
      </c>
      <c r="E29" s="139">
        <v>1</v>
      </c>
      <c r="F29" s="139">
        <v>0</v>
      </c>
      <c r="G29" s="139">
        <v>1</v>
      </c>
      <c r="H29" s="139">
        <v>2</v>
      </c>
      <c r="I29" s="139">
        <v>2</v>
      </c>
      <c r="J29" s="139">
        <v>0</v>
      </c>
      <c r="K29" s="139">
        <v>0</v>
      </c>
      <c r="L29" s="139">
        <v>0</v>
      </c>
      <c r="M29" s="139">
        <v>0</v>
      </c>
      <c r="N29" s="140">
        <v>0</v>
      </c>
      <c r="O29" s="139">
        <v>1</v>
      </c>
      <c r="P29" s="139">
        <v>0</v>
      </c>
      <c r="Q29" s="139">
        <v>1</v>
      </c>
      <c r="R29" s="139">
        <v>0</v>
      </c>
      <c r="S29" s="139">
        <v>1</v>
      </c>
      <c r="T29" s="139">
        <v>1</v>
      </c>
      <c r="U29" s="139">
        <v>1</v>
      </c>
      <c r="V29" s="139">
        <v>0</v>
      </c>
      <c r="W29" s="139">
        <v>0</v>
      </c>
      <c r="X29" s="139">
        <v>0</v>
      </c>
      <c r="Y29" s="139">
        <v>0</v>
      </c>
      <c r="Z29" s="140">
        <v>0</v>
      </c>
      <c r="AA29" s="139">
        <v>0</v>
      </c>
      <c r="AB29" s="139">
        <v>2</v>
      </c>
      <c r="AC29" s="139">
        <v>3</v>
      </c>
      <c r="AD29" s="139">
        <v>0</v>
      </c>
      <c r="AE29" s="139">
        <v>3</v>
      </c>
      <c r="AF29" s="139">
        <v>1</v>
      </c>
      <c r="AG29" s="139">
        <v>1</v>
      </c>
      <c r="AH29" s="139">
        <v>0</v>
      </c>
      <c r="AI29" s="139">
        <v>3</v>
      </c>
      <c r="AJ29" s="139">
        <v>3</v>
      </c>
      <c r="AK29" s="139">
        <v>0</v>
      </c>
      <c r="AL29" s="139">
        <v>1</v>
      </c>
      <c r="AM29" s="140">
        <v>2</v>
      </c>
      <c r="AN29" s="139">
        <v>0</v>
      </c>
      <c r="AO29" s="139">
        <v>2</v>
      </c>
      <c r="AP29" s="139">
        <v>1</v>
      </c>
      <c r="AQ29" s="139">
        <v>0</v>
      </c>
      <c r="AR29" s="139">
        <v>1</v>
      </c>
      <c r="AS29" s="139">
        <v>1</v>
      </c>
      <c r="AT29" s="139">
        <v>1</v>
      </c>
      <c r="AU29" s="139">
        <v>0</v>
      </c>
      <c r="AV29" s="139">
        <v>1</v>
      </c>
      <c r="AW29" s="139">
        <v>1</v>
      </c>
      <c r="AX29" s="139">
        <v>0</v>
      </c>
      <c r="AY29" s="139">
        <v>2</v>
      </c>
      <c r="AZ29" s="140">
        <v>1</v>
      </c>
      <c r="BA29" s="139">
        <v>4</v>
      </c>
      <c r="BB29" s="139">
        <v>1</v>
      </c>
      <c r="BC29" s="139">
        <v>3</v>
      </c>
      <c r="BD29" s="140">
        <v>1</v>
      </c>
      <c r="BE29" s="139">
        <v>1</v>
      </c>
      <c r="BF29" s="139">
        <v>1</v>
      </c>
      <c r="BG29" s="139">
        <v>2</v>
      </c>
      <c r="BH29" s="140">
        <v>1</v>
      </c>
      <c r="BI29" s="139">
        <v>0</v>
      </c>
      <c r="BJ29" s="139">
        <v>1</v>
      </c>
      <c r="BK29" s="139">
        <v>2</v>
      </c>
      <c r="BL29" s="139">
        <v>0</v>
      </c>
      <c r="BM29" s="139">
        <v>0</v>
      </c>
      <c r="BN29" s="139">
        <v>1</v>
      </c>
      <c r="BO29" s="139">
        <v>-1</v>
      </c>
      <c r="BP29" s="139">
        <v>0</v>
      </c>
      <c r="BQ29" s="140">
        <v>0</v>
      </c>
      <c r="BR29" s="139">
        <v>0</v>
      </c>
      <c r="BS29" s="139">
        <v>1</v>
      </c>
      <c r="BT29" s="139">
        <v>1</v>
      </c>
      <c r="BU29" s="139">
        <v>0</v>
      </c>
      <c r="BV29" s="139">
        <v>0</v>
      </c>
      <c r="BW29" s="139">
        <v>2</v>
      </c>
      <c r="BX29" s="139">
        <v>-2</v>
      </c>
      <c r="BY29" s="139">
        <v>0</v>
      </c>
      <c r="BZ29" s="140">
        <v>0</v>
      </c>
      <c r="CA29" s="139">
        <v>0</v>
      </c>
      <c r="CB29" s="139">
        <v>0</v>
      </c>
      <c r="CC29" s="139">
        <v>0</v>
      </c>
      <c r="CD29" s="140">
        <v>0</v>
      </c>
      <c r="CE29" s="139">
        <v>0</v>
      </c>
      <c r="CF29" s="139">
        <v>0</v>
      </c>
      <c r="CG29" s="139">
        <v>0</v>
      </c>
      <c r="CH29" s="140">
        <v>0</v>
      </c>
    </row>
    <row r="30" spans="1:86" x14ac:dyDescent="0.2">
      <c r="A30" s="137" t="s">
        <v>56</v>
      </c>
      <c r="B30" s="138" t="s">
        <v>86</v>
      </c>
      <c r="C30" s="139">
        <v>1</v>
      </c>
      <c r="D30" s="139">
        <v>4</v>
      </c>
      <c r="E30" s="139">
        <v>2</v>
      </c>
      <c r="F30" s="139">
        <v>0</v>
      </c>
      <c r="G30" s="139">
        <v>1</v>
      </c>
      <c r="H30" s="139">
        <v>3</v>
      </c>
      <c r="I30" s="139">
        <v>2</v>
      </c>
      <c r="J30" s="139">
        <v>0</v>
      </c>
      <c r="K30" s="139">
        <v>0</v>
      </c>
      <c r="L30" s="139">
        <v>1</v>
      </c>
      <c r="M30" s="139">
        <v>3</v>
      </c>
      <c r="N30" s="140">
        <v>0</v>
      </c>
      <c r="O30" s="139">
        <v>1</v>
      </c>
      <c r="P30" s="139">
        <v>1</v>
      </c>
      <c r="Q30" s="139">
        <v>2</v>
      </c>
      <c r="R30" s="139">
        <v>0</v>
      </c>
      <c r="S30" s="139">
        <v>1</v>
      </c>
      <c r="T30" s="139">
        <v>1</v>
      </c>
      <c r="U30" s="139">
        <v>1</v>
      </c>
      <c r="V30" s="139">
        <v>0</v>
      </c>
      <c r="W30" s="139">
        <v>0</v>
      </c>
      <c r="X30" s="139">
        <v>1</v>
      </c>
      <c r="Y30" s="139">
        <v>1</v>
      </c>
      <c r="Z30" s="140">
        <v>0</v>
      </c>
      <c r="AA30" s="139">
        <v>1</v>
      </c>
      <c r="AB30" s="139">
        <v>2</v>
      </c>
      <c r="AC30" s="139">
        <v>3</v>
      </c>
      <c r="AD30" s="139">
        <v>0</v>
      </c>
      <c r="AE30" s="139">
        <v>4</v>
      </c>
      <c r="AF30" s="139">
        <v>1</v>
      </c>
      <c r="AG30" s="139">
        <v>2</v>
      </c>
      <c r="AH30" s="139">
        <v>0</v>
      </c>
      <c r="AI30" s="139">
        <v>2</v>
      </c>
      <c r="AJ30" s="139">
        <v>0</v>
      </c>
      <c r="AK30" s="139">
        <v>1</v>
      </c>
      <c r="AL30" s="139">
        <v>1</v>
      </c>
      <c r="AM30" s="140">
        <v>3</v>
      </c>
      <c r="AN30" s="139">
        <v>1</v>
      </c>
      <c r="AO30" s="139">
        <v>2</v>
      </c>
      <c r="AP30" s="139">
        <v>1</v>
      </c>
      <c r="AQ30" s="139">
        <v>0</v>
      </c>
      <c r="AR30" s="139">
        <v>1</v>
      </c>
      <c r="AS30" s="139">
        <v>1</v>
      </c>
      <c r="AT30" s="139">
        <v>1</v>
      </c>
      <c r="AU30" s="139">
        <v>0</v>
      </c>
      <c r="AV30" s="139">
        <v>1</v>
      </c>
      <c r="AW30" s="139">
        <v>0</v>
      </c>
      <c r="AX30" s="139">
        <v>1</v>
      </c>
      <c r="AY30" s="139">
        <v>2</v>
      </c>
      <c r="AZ30" s="140">
        <v>1</v>
      </c>
      <c r="BA30" s="139">
        <v>4</v>
      </c>
      <c r="BB30" s="139">
        <v>1</v>
      </c>
      <c r="BC30" s="139">
        <v>3</v>
      </c>
      <c r="BD30" s="140">
        <v>2</v>
      </c>
      <c r="BE30" s="139">
        <v>1</v>
      </c>
      <c r="BF30" s="139">
        <v>1</v>
      </c>
      <c r="BG30" s="139">
        <v>2</v>
      </c>
      <c r="BH30" s="140">
        <v>2</v>
      </c>
      <c r="BI30" s="139">
        <v>1</v>
      </c>
      <c r="BJ30" s="139">
        <v>2</v>
      </c>
      <c r="BK30" s="139">
        <v>2</v>
      </c>
      <c r="BL30" s="139">
        <v>1</v>
      </c>
      <c r="BM30" s="139">
        <v>0</v>
      </c>
      <c r="BN30" s="139">
        <v>1</v>
      </c>
      <c r="BO30" s="139">
        <v>-1</v>
      </c>
      <c r="BP30" s="139">
        <v>1</v>
      </c>
      <c r="BQ30" s="140">
        <v>0</v>
      </c>
      <c r="BR30" s="139">
        <v>1</v>
      </c>
      <c r="BS30" s="139">
        <v>2</v>
      </c>
      <c r="BT30" s="139">
        <v>1</v>
      </c>
      <c r="BU30" s="139">
        <v>1</v>
      </c>
      <c r="BV30" s="139">
        <v>0</v>
      </c>
      <c r="BW30" s="139">
        <v>2</v>
      </c>
      <c r="BX30" s="139">
        <v>-2</v>
      </c>
      <c r="BY30" s="139">
        <v>1</v>
      </c>
      <c r="BZ30" s="140">
        <v>0</v>
      </c>
      <c r="CA30" s="139">
        <v>0</v>
      </c>
      <c r="CB30" s="139">
        <v>0</v>
      </c>
      <c r="CC30" s="139">
        <v>0</v>
      </c>
      <c r="CD30" s="140">
        <v>0</v>
      </c>
      <c r="CE30" s="139">
        <v>0</v>
      </c>
      <c r="CF30" s="139">
        <v>0</v>
      </c>
      <c r="CG30" s="139">
        <v>0</v>
      </c>
      <c r="CH30" s="140">
        <v>0</v>
      </c>
    </row>
    <row r="31" spans="1:86" x14ac:dyDescent="0.2">
      <c r="A31" s="137" t="s">
        <v>60</v>
      </c>
      <c r="B31" s="138" t="s">
        <v>87</v>
      </c>
      <c r="C31" s="139">
        <v>1</v>
      </c>
      <c r="D31" s="139">
        <v>3</v>
      </c>
      <c r="E31" s="139">
        <v>1</v>
      </c>
      <c r="F31" s="139">
        <v>0</v>
      </c>
      <c r="G31" s="139">
        <v>1</v>
      </c>
      <c r="H31" s="139">
        <v>3</v>
      </c>
      <c r="I31" s="139">
        <v>1</v>
      </c>
      <c r="J31" s="139">
        <v>1</v>
      </c>
      <c r="K31" s="139">
        <v>2</v>
      </c>
      <c r="L31" s="139">
        <v>1</v>
      </c>
      <c r="M31" s="139">
        <v>1</v>
      </c>
      <c r="N31" s="140">
        <v>1</v>
      </c>
      <c r="O31" s="139">
        <v>1</v>
      </c>
      <c r="P31" s="139">
        <v>1</v>
      </c>
      <c r="Q31" s="139">
        <v>1</v>
      </c>
      <c r="R31" s="139">
        <v>0</v>
      </c>
      <c r="S31" s="139">
        <v>1</v>
      </c>
      <c r="T31" s="139">
        <v>1</v>
      </c>
      <c r="U31" s="139">
        <v>1</v>
      </c>
      <c r="V31" s="139">
        <v>1</v>
      </c>
      <c r="W31" s="139">
        <v>2</v>
      </c>
      <c r="X31" s="139">
        <v>1</v>
      </c>
      <c r="Y31" s="139">
        <v>1</v>
      </c>
      <c r="Z31" s="140">
        <v>1</v>
      </c>
      <c r="AA31" s="139">
        <v>3</v>
      </c>
      <c r="AB31" s="139">
        <v>2</v>
      </c>
      <c r="AC31" s="139">
        <v>3</v>
      </c>
      <c r="AD31" s="139">
        <v>1</v>
      </c>
      <c r="AE31" s="139">
        <v>2</v>
      </c>
      <c r="AF31" s="139">
        <v>1</v>
      </c>
      <c r="AG31" s="139">
        <v>2</v>
      </c>
      <c r="AH31" s="139">
        <v>0</v>
      </c>
      <c r="AI31" s="139">
        <v>1</v>
      </c>
      <c r="AJ31" s="139">
        <v>0</v>
      </c>
      <c r="AK31" s="139">
        <v>0</v>
      </c>
      <c r="AL31" s="139">
        <v>1</v>
      </c>
      <c r="AM31" s="140">
        <v>0</v>
      </c>
      <c r="AN31" s="139">
        <v>2</v>
      </c>
      <c r="AO31" s="139">
        <v>2</v>
      </c>
      <c r="AP31" s="139">
        <v>1</v>
      </c>
      <c r="AQ31" s="139">
        <v>1</v>
      </c>
      <c r="AR31" s="139">
        <v>1</v>
      </c>
      <c r="AS31" s="139">
        <v>1</v>
      </c>
      <c r="AT31" s="139">
        <v>1</v>
      </c>
      <c r="AU31" s="139">
        <v>0</v>
      </c>
      <c r="AV31" s="139">
        <v>1</v>
      </c>
      <c r="AW31" s="139">
        <v>0</v>
      </c>
      <c r="AX31" s="139">
        <v>0</v>
      </c>
      <c r="AY31" s="139">
        <v>2</v>
      </c>
      <c r="AZ31" s="140">
        <v>0</v>
      </c>
      <c r="BA31" s="139">
        <v>4</v>
      </c>
      <c r="BB31" s="139">
        <v>0</v>
      </c>
      <c r="BC31" s="139">
        <v>2</v>
      </c>
      <c r="BD31" s="140">
        <v>1</v>
      </c>
      <c r="BE31" s="139">
        <v>1</v>
      </c>
      <c r="BF31" s="139">
        <v>0</v>
      </c>
      <c r="BG31" s="139">
        <v>1</v>
      </c>
      <c r="BH31" s="140">
        <v>1</v>
      </c>
      <c r="BI31" s="139">
        <v>0</v>
      </c>
      <c r="BJ31" s="139">
        <v>1</v>
      </c>
      <c r="BK31" s="139">
        <v>3</v>
      </c>
      <c r="BL31" s="139">
        <v>1</v>
      </c>
      <c r="BM31" s="139">
        <v>3</v>
      </c>
      <c r="BN31" s="139">
        <v>1</v>
      </c>
      <c r="BO31" s="139">
        <v>-1</v>
      </c>
      <c r="BP31" s="139">
        <v>2</v>
      </c>
      <c r="BQ31" s="140">
        <v>0</v>
      </c>
      <c r="BR31" s="139">
        <v>0</v>
      </c>
      <c r="BS31" s="139">
        <v>1</v>
      </c>
      <c r="BT31" s="139">
        <v>1</v>
      </c>
      <c r="BU31" s="139">
        <v>1</v>
      </c>
      <c r="BV31" s="139">
        <v>1</v>
      </c>
      <c r="BW31" s="139">
        <v>2</v>
      </c>
      <c r="BX31" s="139">
        <v>-2</v>
      </c>
      <c r="BY31" s="139">
        <v>1</v>
      </c>
      <c r="BZ31" s="140">
        <v>0</v>
      </c>
      <c r="CA31" s="139">
        <v>0</v>
      </c>
      <c r="CB31" s="139">
        <v>0</v>
      </c>
      <c r="CC31" s="139">
        <v>0</v>
      </c>
      <c r="CD31" s="140">
        <v>0</v>
      </c>
      <c r="CE31" s="139">
        <v>0</v>
      </c>
      <c r="CF31" s="139">
        <v>0</v>
      </c>
      <c r="CG31" s="139">
        <v>0</v>
      </c>
      <c r="CH31" s="140">
        <v>0</v>
      </c>
    </row>
    <row r="32" spans="1:86" x14ac:dyDescent="0.2">
      <c r="A32" s="137" t="s">
        <v>63</v>
      </c>
      <c r="B32" s="138" t="s">
        <v>88</v>
      </c>
      <c r="C32" s="139">
        <v>3</v>
      </c>
      <c r="D32" s="139">
        <v>5</v>
      </c>
      <c r="E32" s="139">
        <v>2</v>
      </c>
      <c r="F32" s="139">
        <v>0</v>
      </c>
      <c r="G32" s="139">
        <v>3</v>
      </c>
      <c r="H32" s="139">
        <v>3</v>
      </c>
      <c r="I32" s="139">
        <v>2</v>
      </c>
      <c r="J32" s="139">
        <v>4</v>
      </c>
      <c r="K32" s="139">
        <v>1</v>
      </c>
      <c r="L32" s="139">
        <v>0</v>
      </c>
      <c r="M32" s="139">
        <v>0</v>
      </c>
      <c r="N32" s="140">
        <v>0</v>
      </c>
      <c r="O32" s="139">
        <v>2</v>
      </c>
      <c r="P32" s="139">
        <v>2</v>
      </c>
      <c r="Q32" s="139">
        <v>2</v>
      </c>
      <c r="R32" s="139">
        <v>0</v>
      </c>
      <c r="S32" s="139">
        <v>2</v>
      </c>
      <c r="T32" s="139">
        <v>1</v>
      </c>
      <c r="U32" s="139">
        <v>1</v>
      </c>
      <c r="V32" s="139">
        <v>2</v>
      </c>
      <c r="W32" s="139">
        <v>1</v>
      </c>
      <c r="X32" s="139">
        <v>0</v>
      </c>
      <c r="Y32" s="139">
        <v>0</v>
      </c>
      <c r="Z32" s="140">
        <v>0</v>
      </c>
      <c r="AA32" s="139">
        <v>2</v>
      </c>
      <c r="AB32" s="139">
        <v>2</v>
      </c>
      <c r="AC32" s="139">
        <v>3</v>
      </c>
      <c r="AD32" s="139">
        <v>1</v>
      </c>
      <c r="AE32" s="139">
        <v>4</v>
      </c>
      <c r="AF32" s="139">
        <v>1</v>
      </c>
      <c r="AG32" s="139">
        <v>2</v>
      </c>
      <c r="AH32" s="139">
        <v>1</v>
      </c>
      <c r="AI32" s="139">
        <v>4</v>
      </c>
      <c r="AJ32" s="139">
        <v>2</v>
      </c>
      <c r="AK32" s="139">
        <v>1</v>
      </c>
      <c r="AL32" s="139">
        <v>1</v>
      </c>
      <c r="AM32" s="140">
        <v>2</v>
      </c>
      <c r="AN32" s="139">
        <v>1</v>
      </c>
      <c r="AO32" s="139">
        <v>2</v>
      </c>
      <c r="AP32" s="139">
        <v>1</v>
      </c>
      <c r="AQ32" s="139">
        <v>1</v>
      </c>
      <c r="AR32" s="139">
        <v>1</v>
      </c>
      <c r="AS32" s="139">
        <v>1</v>
      </c>
      <c r="AT32" s="139">
        <v>1</v>
      </c>
      <c r="AU32" s="139">
        <v>1</v>
      </c>
      <c r="AV32" s="139">
        <v>2</v>
      </c>
      <c r="AW32" s="139">
        <v>1</v>
      </c>
      <c r="AX32" s="139">
        <v>1</v>
      </c>
      <c r="AY32" s="139">
        <v>1</v>
      </c>
      <c r="AZ32" s="140">
        <v>1</v>
      </c>
      <c r="BA32" s="139">
        <v>5</v>
      </c>
      <c r="BB32" s="139">
        <v>2</v>
      </c>
      <c r="BC32" s="139">
        <v>3</v>
      </c>
      <c r="BD32" s="140">
        <v>1</v>
      </c>
      <c r="BE32" s="139">
        <v>1</v>
      </c>
      <c r="BF32" s="139">
        <v>2</v>
      </c>
      <c r="BG32" s="139">
        <v>2</v>
      </c>
      <c r="BH32" s="140">
        <v>1</v>
      </c>
      <c r="BI32" s="139">
        <v>2</v>
      </c>
      <c r="BJ32" s="139">
        <v>2</v>
      </c>
      <c r="BK32" s="139">
        <v>2</v>
      </c>
      <c r="BL32" s="139">
        <v>3</v>
      </c>
      <c r="BM32" s="139">
        <v>6</v>
      </c>
      <c r="BN32" s="139">
        <v>1</v>
      </c>
      <c r="BO32" s="139">
        <v>0</v>
      </c>
      <c r="BP32" s="139">
        <v>2</v>
      </c>
      <c r="BQ32" s="140">
        <v>0</v>
      </c>
      <c r="BR32" s="139">
        <v>2</v>
      </c>
      <c r="BS32" s="139">
        <v>2</v>
      </c>
      <c r="BT32" s="139">
        <v>1</v>
      </c>
      <c r="BU32" s="139">
        <v>1</v>
      </c>
      <c r="BV32" s="139">
        <v>1</v>
      </c>
      <c r="BW32" s="139">
        <v>2</v>
      </c>
      <c r="BX32" s="139">
        <v>0</v>
      </c>
      <c r="BY32" s="139">
        <v>2</v>
      </c>
      <c r="BZ32" s="140">
        <v>0</v>
      </c>
      <c r="CA32" s="139">
        <v>1</v>
      </c>
      <c r="CB32" s="139">
        <v>0</v>
      </c>
      <c r="CC32" s="139">
        <v>0</v>
      </c>
      <c r="CD32" s="140">
        <v>2</v>
      </c>
      <c r="CE32" s="139">
        <v>1</v>
      </c>
      <c r="CF32" s="139">
        <v>0</v>
      </c>
      <c r="CG32" s="139">
        <v>0</v>
      </c>
      <c r="CH32" s="140">
        <v>1</v>
      </c>
    </row>
    <row r="33" spans="1:86" x14ac:dyDescent="0.2">
      <c r="A33" s="137" t="s">
        <v>60</v>
      </c>
      <c r="B33" s="138" t="s">
        <v>89</v>
      </c>
      <c r="C33" s="139">
        <v>0</v>
      </c>
      <c r="D33" s="139">
        <v>1</v>
      </c>
      <c r="E33" s="139">
        <v>1</v>
      </c>
      <c r="F33" s="139">
        <v>0</v>
      </c>
      <c r="G33" s="139">
        <v>1</v>
      </c>
      <c r="H33" s="139">
        <v>3</v>
      </c>
      <c r="I33" s="139">
        <v>0</v>
      </c>
      <c r="J33" s="139">
        <v>0</v>
      </c>
      <c r="K33" s="139">
        <v>1</v>
      </c>
      <c r="L33" s="139">
        <v>0</v>
      </c>
      <c r="M33" s="139">
        <v>0</v>
      </c>
      <c r="N33" s="140">
        <v>0</v>
      </c>
      <c r="O33" s="139">
        <v>0</v>
      </c>
      <c r="P33" s="139">
        <v>1</v>
      </c>
      <c r="Q33" s="139">
        <v>1</v>
      </c>
      <c r="R33" s="139">
        <v>0</v>
      </c>
      <c r="S33" s="139">
        <v>1</v>
      </c>
      <c r="T33" s="139">
        <v>1</v>
      </c>
      <c r="U33" s="139">
        <v>0</v>
      </c>
      <c r="V33" s="139">
        <v>0</v>
      </c>
      <c r="W33" s="139">
        <v>1</v>
      </c>
      <c r="X33" s="139">
        <v>0</v>
      </c>
      <c r="Y33" s="139">
        <v>0</v>
      </c>
      <c r="Z33" s="140">
        <v>0</v>
      </c>
      <c r="AA33" s="139">
        <v>1</v>
      </c>
      <c r="AB33" s="139">
        <v>1</v>
      </c>
      <c r="AC33" s="139">
        <v>2</v>
      </c>
      <c r="AD33" s="139">
        <v>0</v>
      </c>
      <c r="AE33" s="139">
        <v>3</v>
      </c>
      <c r="AF33" s="139">
        <v>2</v>
      </c>
      <c r="AG33" s="139">
        <v>2</v>
      </c>
      <c r="AH33" s="139">
        <v>0</v>
      </c>
      <c r="AI33" s="139">
        <v>1</v>
      </c>
      <c r="AJ33" s="139">
        <v>0</v>
      </c>
      <c r="AK33" s="139">
        <v>0</v>
      </c>
      <c r="AL33" s="139">
        <v>0</v>
      </c>
      <c r="AM33" s="140">
        <v>2</v>
      </c>
      <c r="AN33" s="139">
        <v>1</v>
      </c>
      <c r="AO33" s="139">
        <v>1</v>
      </c>
      <c r="AP33" s="139">
        <v>1</v>
      </c>
      <c r="AQ33" s="139">
        <v>0</v>
      </c>
      <c r="AR33" s="139">
        <v>1</v>
      </c>
      <c r="AS33" s="139">
        <v>2</v>
      </c>
      <c r="AT33" s="139">
        <v>1</v>
      </c>
      <c r="AU33" s="139">
        <v>0</v>
      </c>
      <c r="AV33" s="139">
        <v>1</v>
      </c>
      <c r="AW33" s="139">
        <v>0</v>
      </c>
      <c r="AX33" s="139">
        <v>0</v>
      </c>
      <c r="AY33" s="139">
        <v>0</v>
      </c>
      <c r="AZ33" s="140">
        <v>1</v>
      </c>
      <c r="BA33" s="139">
        <v>5</v>
      </c>
      <c r="BB33" s="139">
        <v>0</v>
      </c>
      <c r="BC33" s="139">
        <v>3</v>
      </c>
      <c r="BD33" s="140">
        <v>1</v>
      </c>
      <c r="BE33" s="139">
        <v>1</v>
      </c>
      <c r="BF33" s="139">
        <v>0</v>
      </c>
      <c r="BG33" s="139">
        <v>2</v>
      </c>
      <c r="BH33" s="140">
        <v>1</v>
      </c>
      <c r="BI33" s="139">
        <v>0</v>
      </c>
      <c r="BJ33" s="139">
        <v>2</v>
      </c>
      <c r="BK33" s="139">
        <v>2</v>
      </c>
      <c r="BL33" s="139">
        <v>0</v>
      </c>
      <c r="BM33" s="139">
        <v>3</v>
      </c>
      <c r="BN33" s="139">
        <v>1</v>
      </c>
      <c r="BO33" s="139">
        <v>0</v>
      </c>
      <c r="BP33" s="139">
        <v>0</v>
      </c>
      <c r="BQ33" s="140">
        <v>0</v>
      </c>
      <c r="BR33" s="139">
        <v>0</v>
      </c>
      <c r="BS33" s="139">
        <v>2</v>
      </c>
      <c r="BT33" s="139">
        <v>1</v>
      </c>
      <c r="BU33" s="139">
        <v>0</v>
      </c>
      <c r="BV33" s="139">
        <v>1</v>
      </c>
      <c r="BW33" s="139">
        <v>2</v>
      </c>
      <c r="BX33" s="139">
        <v>0</v>
      </c>
      <c r="BY33" s="139">
        <v>0</v>
      </c>
      <c r="BZ33" s="140">
        <v>0</v>
      </c>
      <c r="CA33" s="139">
        <v>0</v>
      </c>
      <c r="CB33" s="139">
        <v>0</v>
      </c>
      <c r="CC33" s="139">
        <v>0</v>
      </c>
      <c r="CD33" s="140">
        <v>0</v>
      </c>
      <c r="CE33" s="139">
        <v>0</v>
      </c>
      <c r="CF33" s="139">
        <v>0</v>
      </c>
      <c r="CG33" s="139">
        <v>0</v>
      </c>
      <c r="CH33" s="140">
        <v>0</v>
      </c>
    </row>
    <row r="34" spans="1:86" x14ac:dyDescent="0.2">
      <c r="A34" s="137" t="s">
        <v>60</v>
      </c>
      <c r="B34" s="138" t="s">
        <v>90</v>
      </c>
      <c r="C34" s="139">
        <v>0</v>
      </c>
      <c r="D34" s="139">
        <v>1</v>
      </c>
      <c r="E34" s="139">
        <v>1</v>
      </c>
      <c r="F34" s="139">
        <v>0</v>
      </c>
      <c r="G34" s="139">
        <v>0</v>
      </c>
      <c r="H34" s="139">
        <v>3</v>
      </c>
      <c r="I34" s="139">
        <v>0</v>
      </c>
      <c r="J34" s="139">
        <v>0</v>
      </c>
      <c r="K34" s="139">
        <v>2</v>
      </c>
      <c r="L34" s="139">
        <v>0</v>
      </c>
      <c r="M34" s="139">
        <v>0</v>
      </c>
      <c r="N34" s="140">
        <v>0</v>
      </c>
      <c r="O34" s="139">
        <v>0</v>
      </c>
      <c r="P34" s="139">
        <v>1</v>
      </c>
      <c r="Q34" s="139">
        <v>1</v>
      </c>
      <c r="R34" s="139">
        <v>0</v>
      </c>
      <c r="S34" s="139">
        <v>0</v>
      </c>
      <c r="T34" s="139">
        <v>1</v>
      </c>
      <c r="U34" s="139">
        <v>0</v>
      </c>
      <c r="V34" s="139">
        <v>0</v>
      </c>
      <c r="W34" s="139">
        <v>2</v>
      </c>
      <c r="X34" s="139">
        <v>0</v>
      </c>
      <c r="Y34" s="139">
        <v>0</v>
      </c>
      <c r="Z34" s="140">
        <v>0</v>
      </c>
      <c r="AA34" s="139">
        <v>1</v>
      </c>
      <c r="AB34" s="139">
        <v>2</v>
      </c>
      <c r="AC34" s="139">
        <v>2</v>
      </c>
      <c r="AD34" s="139">
        <v>0</v>
      </c>
      <c r="AE34" s="139">
        <v>3</v>
      </c>
      <c r="AF34" s="139">
        <v>1</v>
      </c>
      <c r="AG34" s="139">
        <v>2</v>
      </c>
      <c r="AH34" s="139">
        <v>0</v>
      </c>
      <c r="AI34" s="139">
        <v>1</v>
      </c>
      <c r="AJ34" s="139">
        <v>0</v>
      </c>
      <c r="AK34" s="139">
        <v>0</v>
      </c>
      <c r="AL34" s="139">
        <v>1</v>
      </c>
      <c r="AM34" s="140">
        <v>2</v>
      </c>
      <c r="AN34" s="139">
        <v>1</v>
      </c>
      <c r="AO34" s="139">
        <v>2</v>
      </c>
      <c r="AP34" s="139">
        <v>1</v>
      </c>
      <c r="AQ34" s="139">
        <v>0</v>
      </c>
      <c r="AR34" s="139">
        <v>1</v>
      </c>
      <c r="AS34" s="139">
        <v>1</v>
      </c>
      <c r="AT34" s="139">
        <v>1</v>
      </c>
      <c r="AU34" s="139">
        <v>0</v>
      </c>
      <c r="AV34" s="139">
        <v>1</v>
      </c>
      <c r="AW34" s="139">
        <v>0</v>
      </c>
      <c r="AX34" s="139">
        <v>0</v>
      </c>
      <c r="AY34" s="139">
        <v>2</v>
      </c>
      <c r="AZ34" s="140">
        <v>1</v>
      </c>
      <c r="BA34" s="139">
        <v>3</v>
      </c>
      <c r="BB34" s="139">
        <v>0</v>
      </c>
      <c r="BC34" s="139">
        <v>1</v>
      </c>
      <c r="BD34" s="140">
        <v>0</v>
      </c>
      <c r="BE34" s="139">
        <v>1</v>
      </c>
      <c r="BF34" s="139">
        <v>0</v>
      </c>
      <c r="BG34" s="139">
        <v>1</v>
      </c>
      <c r="BH34" s="140">
        <v>0</v>
      </c>
      <c r="BI34" s="139">
        <v>0</v>
      </c>
      <c r="BJ34" s="139">
        <v>1</v>
      </c>
      <c r="BK34" s="139">
        <v>3</v>
      </c>
      <c r="BL34" s="139">
        <v>0</v>
      </c>
      <c r="BM34" s="139">
        <v>0</v>
      </c>
      <c r="BN34" s="139">
        <v>1</v>
      </c>
      <c r="BO34" s="139">
        <v>-1</v>
      </c>
      <c r="BP34" s="139">
        <v>1</v>
      </c>
      <c r="BQ34" s="140">
        <v>0</v>
      </c>
      <c r="BR34" s="139">
        <v>0</v>
      </c>
      <c r="BS34" s="139">
        <v>1</v>
      </c>
      <c r="BT34" s="139">
        <v>1</v>
      </c>
      <c r="BU34" s="139">
        <v>0</v>
      </c>
      <c r="BV34" s="139">
        <v>0</v>
      </c>
      <c r="BW34" s="139">
        <v>2</v>
      </c>
      <c r="BX34" s="139">
        <v>-2</v>
      </c>
      <c r="BY34" s="139">
        <v>1</v>
      </c>
      <c r="BZ34" s="140">
        <v>0</v>
      </c>
      <c r="CA34" s="139">
        <v>0</v>
      </c>
      <c r="CB34" s="139">
        <v>0</v>
      </c>
      <c r="CC34" s="139">
        <v>0</v>
      </c>
      <c r="CD34" s="140">
        <v>0</v>
      </c>
      <c r="CE34" s="139">
        <v>0</v>
      </c>
      <c r="CF34" s="139">
        <v>0</v>
      </c>
      <c r="CG34" s="139">
        <v>0</v>
      </c>
      <c r="CH34" s="140">
        <v>0</v>
      </c>
    </row>
    <row r="35" spans="1:86" x14ac:dyDescent="0.2">
      <c r="A35" s="137" t="s">
        <v>60</v>
      </c>
      <c r="B35" s="138" t="s">
        <v>91</v>
      </c>
      <c r="C35" s="139">
        <v>0</v>
      </c>
      <c r="D35" s="139">
        <v>0</v>
      </c>
      <c r="E35" s="139">
        <v>1</v>
      </c>
      <c r="F35" s="139">
        <v>-1</v>
      </c>
      <c r="G35" s="139">
        <v>0</v>
      </c>
      <c r="H35" s="139">
        <v>1</v>
      </c>
      <c r="I35" s="139">
        <v>1</v>
      </c>
      <c r="J35" s="139">
        <v>1</v>
      </c>
      <c r="K35" s="139">
        <v>0</v>
      </c>
      <c r="L35" s="139">
        <v>0</v>
      </c>
      <c r="M35" s="139">
        <v>0</v>
      </c>
      <c r="N35" s="140">
        <v>1</v>
      </c>
      <c r="O35" s="139">
        <v>0</v>
      </c>
      <c r="P35" s="139">
        <v>0</v>
      </c>
      <c r="Q35" s="139">
        <v>1</v>
      </c>
      <c r="R35" s="139">
        <v>-2</v>
      </c>
      <c r="S35" s="139">
        <v>0</v>
      </c>
      <c r="T35" s="139">
        <v>1</v>
      </c>
      <c r="U35" s="139">
        <v>1</v>
      </c>
      <c r="V35" s="139">
        <v>1</v>
      </c>
      <c r="W35" s="139">
        <v>0</v>
      </c>
      <c r="X35" s="139">
        <v>0</v>
      </c>
      <c r="Y35" s="139">
        <v>0</v>
      </c>
      <c r="Z35" s="140">
        <v>1</v>
      </c>
      <c r="AA35" s="139">
        <v>1</v>
      </c>
      <c r="AB35" s="139">
        <v>2</v>
      </c>
      <c r="AC35" s="139">
        <v>3</v>
      </c>
      <c r="AD35" s="139">
        <v>1</v>
      </c>
      <c r="AE35" s="139">
        <v>4</v>
      </c>
      <c r="AF35" s="139">
        <v>1</v>
      </c>
      <c r="AG35" s="139">
        <v>1</v>
      </c>
      <c r="AH35" s="139">
        <v>0</v>
      </c>
      <c r="AI35" s="139">
        <v>1</v>
      </c>
      <c r="AJ35" s="139">
        <v>0</v>
      </c>
      <c r="AK35" s="139">
        <v>0</v>
      </c>
      <c r="AL35" s="139">
        <v>0</v>
      </c>
      <c r="AM35" s="140">
        <v>1</v>
      </c>
      <c r="AN35" s="139">
        <v>1</v>
      </c>
      <c r="AO35" s="139">
        <v>2</v>
      </c>
      <c r="AP35" s="139">
        <v>1</v>
      </c>
      <c r="AQ35" s="139">
        <v>1</v>
      </c>
      <c r="AR35" s="139">
        <v>1</v>
      </c>
      <c r="AS35" s="139">
        <v>1</v>
      </c>
      <c r="AT35" s="139">
        <v>1</v>
      </c>
      <c r="AU35" s="139">
        <v>0</v>
      </c>
      <c r="AV35" s="139">
        <v>1</v>
      </c>
      <c r="AW35" s="139">
        <v>0</v>
      </c>
      <c r="AX35" s="139">
        <v>0</v>
      </c>
      <c r="AY35" s="139">
        <v>0</v>
      </c>
      <c r="AZ35" s="140">
        <v>1</v>
      </c>
      <c r="BA35" s="139">
        <v>0</v>
      </c>
      <c r="BB35" s="139">
        <v>0</v>
      </c>
      <c r="BC35" s="139">
        <v>2</v>
      </c>
      <c r="BD35" s="140">
        <v>0</v>
      </c>
      <c r="BE35" s="139">
        <v>0</v>
      </c>
      <c r="BF35" s="139">
        <v>0</v>
      </c>
      <c r="BG35" s="139">
        <v>1</v>
      </c>
      <c r="BH35" s="140">
        <v>0</v>
      </c>
      <c r="BI35" s="139">
        <v>1</v>
      </c>
      <c r="BJ35" s="139">
        <v>1</v>
      </c>
      <c r="BK35" s="139">
        <v>3</v>
      </c>
      <c r="BL35" s="139">
        <v>1</v>
      </c>
      <c r="BM35" s="139">
        <v>2</v>
      </c>
      <c r="BN35" s="139">
        <v>1</v>
      </c>
      <c r="BO35" s="139">
        <v>-1</v>
      </c>
      <c r="BP35" s="139">
        <v>0</v>
      </c>
      <c r="BQ35" s="140">
        <v>0</v>
      </c>
      <c r="BR35" s="139">
        <v>1</v>
      </c>
      <c r="BS35" s="139">
        <v>1</v>
      </c>
      <c r="BT35" s="139">
        <v>1</v>
      </c>
      <c r="BU35" s="139">
        <v>1</v>
      </c>
      <c r="BV35" s="139">
        <v>1</v>
      </c>
      <c r="BW35" s="139">
        <v>2</v>
      </c>
      <c r="BX35" s="139">
        <v>-2</v>
      </c>
      <c r="BY35" s="139">
        <v>0</v>
      </c>
      <c r="BZ35" s="140">
        <v>0</v>
      </c>
      <c r="CA35" s="139">
        <v>0</v>
      </c>
      <c r="CB35" s="139">
        <v>0</v>
      </c>
      <c r="CC35" s="139">
        <v>0</v>
      </c>
      <c r="CD35" s="140">
        <v>0</v>
      </c>
      <c r="CE35" s="139">
        <v>0</v>
      </c>
      <c r="CF35" s="139">
        <v>0</v>
      </c>
      <c r="CG35" s="139">
        <v>0</v>
      </c>
      <c r="CH35" s="140">
        <v>0</v>
      </c>
    </row>
    <row r="36" spans="1:86" x14ac:dyDescent="0.2">
      <c r="A36" s="137" t="s">
        <v>63</v>
      </c>
      <c r="B36" s="138" t="s">
        <v>92</v>
      </c>
      <c r="C36" s="139">
        <v>1</v>
      </c>
      <c r="D36" s="139">
        <v>4</v>
      </c>
      <c r="E36" s="139">
        <v>2</v>
      </c>
      <c r="F36" s="139">
        <v>0</v>
      </c>
      <c r="G36" s="139">
        <v>2</v>
      </c>
      <c r="H36" s="139">
        <v>2</v>
      </c>
      <c r="I36" s="139">
        <v>1</v>
      </c>
      <c r="J36" s="139">
        <v>1</v>
      </c>
      <c r="K36" s="139">
        <v>1</v>
      </c>
      <c r="L36" s="139">
        <v>2</v>
      </c>
      <c r="M36" s="139">
        <v>2</v>
      </c>
      <c r="N36" s="140">
        <v>0</v>
      </c>
      <c r="O36" s="139">
        <v>1</v>
      </c>
      <c r="P36" s="139">
        <v>1</v>
      </c>
      <c r="Q36" s="139">
        <v>2</v>
      </c>
      <c r="R36" s="139">
        <v>0</v>
      </c>
      <c r="S36" s="139">
        <v>1</v>
      </c>
      <c r="T36" s="139">
        <v>1</v>
      </c>
      <c r="U36" s="139">
        <v>1</v>
      </c>
      <c r="V36" s="139">
        <v>1</v>
      </c>
      <c r="W36" s="139">
        <v>1</v>
      </c>
      <c r="X36" s="139">
        <v>2</v>
      </c>
      <c r="Y36" s="139">
        <v>1</v>
      </c>
      <c r="Z36" s="140">
        <v>0</v>
      </c>
      <c r="AA36" s="139">
        <v>3</v>
      </c>
      <c r="AB36" s="139">
        <v>2</v>
      </c>
      <c r="AC36" s="139">
        <v>3</v>
      </c>
      <c r="AD36" s="139">
        <v>1</v>
      </c>
      <c r="AE36" s="139">
        <v>4</v>
      </c>
      <c r="AF36" s="139">
        <v>2</v>
      </c>
      <c r="AG36" s="139">
        <v>3</v>
      </c>
      <c r="AH36" s="139">
        <v>1</v>
      </c>
      <c r="AI36" s="139">
        <v>3</v>
      </c>
      <c r="AJ36" s="139">
        <v>3</v>
      </c>
      <c r="AK36" s="139">
        <v>1</v>
      </c>
      <c r="AL36" s="139">
        <v>1</v>
      </c>
      <c r="AM36" s="140">
        <v>3</v>
      </c>
      <c r="AN36" s="139">
        <v>2</v>
      </c>
      <c r="AO36" s="139">
        <v>2</v>
      </c>
      <c r="AP36" s="139">
        <v>1</v>
      </c>
      <c r="AQ36" s="139">
        <v>1</v>
      </c>
      <c r="AR36" s="139">
        <v>1</v>
      </c>
      <c r="AS36" s="139">
        <v>2</v>
      </c>
      <c r="AT36" s="139">
        <v>2</v>
      </c>
      <c r="AU36" s="139">
        <v>1</v>
      </c>
      <c r="AV36" s="139">
        <v>1</v>
      </c>
      <c r="AW36" s="139">
        <v>1</v>
      </c>
      <c r="AX36" s="139">
        <v>1</v>
      </c>
      <c r="AY36" s="139">
        <v>2</v>
      </c>
      <c r="AZ36" s="140">
        <v>1</v>
      </c>
      <c r="BA36" s="139">
        <v>3</v>
      </c>
      <c r="BB36" s="139">
        <v>0</v>
      </c>
      <c r="BC36" s="139">
        <v>3</v>
      </c>
      <c r="BD36" s="140">
        <v>1</v>
      </c>
      <c r="BE36" s="139">
        <v>1</v>
      </c>
      <c r="BF36" s="139">
        <v>0</v>
      </c>
      <c r="BG36" s="139">
        <v>2</v>
      </c>
      <c r="BH36" s="140">
        <v>1</v>
      </c>
      <c r="BI36" s="139">
        <v>1</v>
      </c>
      <c r="BJ36" s="139">
        <v>2</v>
      </c>
      <c r="BK36" s="139">
        <v>3</v>
      </c>
      <c r="BL36" s="139">
        <v>2</v>
      </c>
      <c r="BM36" s="139">
        <v>6</v>
      </c>
      <c r="BN36" s="139">
        <v>1</v>
      </c>
      <c r="BO36" s="139">
        <v>0</v>
      </c>
      <c r="BP36" s="139">
        <v>1</v>
      </c>
      <c r="BQ36" s="140">
        <v>0</v>
      </c>
      <c r="BR36" s="139">
        <v>1</v>
      </c>
      <c r="BS36" s="139">
        <v>2</v>
      </c>
      <c r="BT36" s="139">
        <v>1</v>
      </c>
      <c r="BU36" s="139">
        <v>1</v>
      </c>
      <c r="BV36" s="139">
        <v>1</v>
      </c>
      <c r="BW36" s="139">
        <v>2</v>
      </c>
      <c r="BX36" s="139">
        <v>0</v>
      </c>
      <c r="BY36" s="139">
        <v>1</v>
      </c>
      <c r="BZ36" s="140">
        <v>0</v>
      </c>
      <c r="CA36" s="139">
        <v>0</v>
      </c>
      <c r="CB36" s="139">
        <v>0</v>
      </c>
      <c r="CC36" s="139">
        <v>0</v>
      </c>
      <c r="CD36" s="140">
        <v>0</v>
      </c>
      <c r="CE36" s="139">
        <v>0</v>
      </c>
      <c r="CF36" s="139">
        <v>0</v>
      </c>
      <c r="CG36" s="139">
        <v>0</v>
      </c>
      <c r="CH36" s="140">
        <v>0</v>
      </c>
    </row>
    <row r="37" spans="1:86" x14ac:dyDescent="0.2">
      <c r="A37" s="137" t="s">
        <v>56</v>
      </c>
      <c r="B37" s="138" t="s">
        <v>93</v>
      </c>
      <c r="C37" s="139">
        <v>2</v>
      </c>
      <c r="D37" s="139">
        <v>5</v>
      </c>
      <c r="E37" s="139">
        <v>1</v>
      </c>
      <c r="F37" s="139">
        <v>0</v>
      </c>
      <c r="G37" s="139">
        <v>2</v>
      </c>
      <c r="H37" s="139">
        <v>3</v>
      </c>
      <c r="I37" s="139">
        <v>1</v>
      </c>
      <c r="J37" s="139">
        <v>0</v>
      </c>
      <c r="K37" s="139">
        <v>1</v>
      </c>
      <c r="L37" s="139">
        <v>1</v>
      </c>
      <c r="M37" s="139">
        <v>0</v>
      </c>
      <c r="N37" s="140">
        <v>0</v>
      </c>
      <c r="O37" s="139">
        <v>1</v>
      </c>
      <c r="P37" s="139">
        <v>2</v>
      </c>
      <c r="Q37" s="139">
        <v>1</v>
      </c>
      <c r="R37" s="139">
        <v>0</v>
      </c>
      <c r="S37" s="139">
        <v>1</v>
      </c>
      <c r="T37" s="139">
        <v>1</v>
      </c>
      <c r="U37" s="139">
        <v>1</v>
      </c>
      <c r="V37" s="139">
        <v>0</v>
      </c>
      <c r="W37" s="139">
        <v>1</v>
      </c>
      <c r="X37" s="139">
        <v>1</v>
      </c>
      <c r="Y37" s="139">
        <v>0</v>
      </c>
      <c r="Z37" s="140">
        <v>0</v>
      </c>
      <c r="AA37" s="139">
        <v>2</v>
      </c>
      <c r="AB37" s="139">
        <v>1</v>
      </c>
      <c r="AC37" s="139">
        <v>1</v>
      </c>
      <c r="AD37" s="139">
        <v>1</v>
      </c>
      <c r="AE37" s="139">
        <v>3</v>
      </c>
      <c r="AF37" s="139">
        <v>0</v>
      </c>
      <c r="AG37" s="139">
        <v>1</v>
      </c>
      <c r="AH37" s="139">
        <v>1</v>
      </c>
      <c r="AI37" s="139">
        <v>3</v>
      </c>
      <c r="AJ37" s="139">
        <v>2</v>
      </c>
      <c r="AK37" s="139">
        <v>0</v>
      </c>
      <c r="AL37" s="139">
        <v>1</v>
      </c>
      <c r="AM37" s="140">
        <v>1</v>
      </c>
      <c r="AN37" s="139">
        <v>1</v>
      </c>
      <c r="AO37" s="139">
        <v>1</v>
      </c>
      <c r="AP37" s="139">
        <v>1</v>
      </c>
      <c r="AQ37" s="139">
        <v>1</v>
      </c>
      <c r="AR37" s="139">
        <v>1</v>
      </c>
      <c r="AS37" s="139">
        <v>0</v>
      </c>
      <c r="AT37" s="139">
        <v>1</v>
      </c>
      <c r="AU37" s="139">
        <v>1</v>
      </c>
      <c r="AV37" s="139">
        <v>1</v>
      </c>
      <c r="AW37" s="139">
        <v>1</v>
      </c>
      <c r="AX37" s="139">
        <v>0</v>
      </c>
      <c r="AY37" s="139">
        <v>2</v>
      </c>
      <c r="AZ37" s="140">
        <v>1</v>
      </c>
      <c r="BA37" s="139">
        <v>2</v>
      </c>
      <c r="BB37" s="139">
        <v>0</v>
      </c>
      <c r="BC37" s="139">
        <v>3</v>
      </c>
      <c r="BD37" s="140">
        <v>1</v>
      </c>
      <c r="BE37" s="139">
        <v>1</v>
      </c>
      <c r="BF37" s="139">
        <v>0</v>
      </c>
      <c r="BG37" s="139">
        <v>2</v>
      </c>
      <c r="BH37" s="140">
        <v>1</v>
      </c>
      <c r="BI37" s="139">
        <v>0</v>
      </c>
      <c r="BJ37" s="139">
        <v>2</v>
      </c>
      <c r="BK37" s="139">
        <v>2</v>
      </c>
      <c r="BL37" s="139">
        <v>1</v>
      </c>
      <c r="BM37" s="139">
        <v>5</v>
      </c>
      <c r="BN37" s="139">
        <v>1</v>
      </c>
      <c r="BO37" s="139">
        <v>-1</v>
      </c>
      <c r="BP37" s="139">
        <v>2</v>
      </c>
      <c r="BQ37" s="140">
        <v>-1</v>
      </c>
      <c r="BR37" s="139">
        <v>0</v>
      </c>
      <c r="BS37" s="139">
        <v>2</v>
      </c>
      <c r="BT37" s="139">
        <v>1</v>
      </c>
      <c r="BU37" s="139">
        <v>1</v>
      </c>
      <c r="BV37" s="139">
        <v>1</v>
      </c>
      <c r="BW37" s="139">
        <v>2</v>
      </c>
      <c r="BX37" s="139">
        <v>-2</v>
      </c>
      <c r="BY37" s="139">
        <v>2</v>
      </c>
      <c r="BZ37" s="140">
        <v>-2</v>
      </c>
      <c r="CA37" s="139">
        <v>0</v>
      </c>
      <c r="CB37" s="139">
        <v>0</v>
      </c>
      <c r="CC37" s="139">
        <v>0</v>
      </c>
      <c r="CD37" s="140">
        <v>1</v>
      </c>
      <c r="CE37" s="139">
        <v>0</v>
      </c>
      <c r="CF37" s="139">
        <v>0</v>
      </c>
      <c r="CG37" s="139">
        <v>0</v>
      </c>
      <c r="CH37" s="140">
        <v>1</v>
      </c>
    </row>
    <row r="38" spans="1:86" x14ac:dyDescent="0.2">
      <c r="A38" s="137" t="s">
        <v>63</v>
      </c>
      <c r="B38" s="138" t="s">
        <v>94</v>
      </c>
      <c r="C38" s="139">
        <v>3</v>
      </c>
      <c r="D38" s="139">
        <v>4</v>
      </c>
      <c r="E38" s="139">
        <v>1</v>
      </c>
      <c r="F38" s="139">
        <v>0</v>
      </c>
      <c r="G38" s="139">
        <v>2</v>
      </c>
      <c r="H38" s="139">
        <v>3</v>
      </c>
      <c r="I38" s="139">
        <v>3</v>
      </c>
      <c r="J38" s="139">
        <v>1</v>
      </c>
      <c r="K38" s="139">
        <v>1</v>
      </c>
      <c r="L38" s="139">
        <v>1</v>
      </c>
      <c r="M38" s="139">
        <v>0</v>
      </c>
      <c r="N38" s="140">
        <v>0</v>
      </c>
      <c r="O38" s="139">
        <v>2</v>
      </c>
      <c r="P38" s="139">
        <v>1</v>
      </c>
      <c r="Q38" s="139">
        <v>1</v>
      </c>
      <c r="R38" s="139">
        <v>0</v>
      </c>
      <c r="S38" s="139">
        <v>1</v>
      </c>
      <c r="T38" s="139">
        <v>1</v>
      </c>
      <c r="U38" s="139">
        <v>1</v>
      </c>
      <c r="V38" s="139">
        <v>1</v>
      </c>
      <c r="W38" s="139">
        <v>1</v>
      </c>
      <c r="X38" s="139">
        <v>1</v>
      </c>
      <c r="Y38" s="139">
        <v>0</v>
      </c>
      <c r="Z38" s="140">
        <v>0</v>
      </c>
      <c r="AA38" s="139">
        <v>0</v>
      </c>
      <c r="AB38" s="139">
        <v>1</v>
      </c>
      <c r="AC38" s="139">
        <v>2</v>
      </c>
      <c r="AD38" s="139">
        <v>0</v>
      </c>
      <c r="AE38" s="139">
        <v>4</v>
      </c>
      <c r="AF38" s="139">
        <v>1</v>
      </c>
      <c r="AG38" s="139">
        <v>3</v>
      </c>
      <c r="AH38" s="139">
        <v>1</v>
      </c>
      <c r="AI38" s="139">
        <v>4</v>
      </c>
      <c r="AJ38" s="139">
        <v>0</v>
      </c>
      <c r="AK38" s="139">
        <v>2</v>
      </c>
      <c r="AL38" s="139">
        <v>0</v>
      </c>
      <c r="AM38" s="140">
        <v>3</v>
      </c>
      <c r="AN38" s="139">
        <v>0</v>
      </c>
      <c r="AO38" s="139">
        <v>1</v>
      </c>
      <c r="AP38" s="139">
        <v>1</v>
      </c>
      <c r="AQ38" s="139">
        <v>0</v>
      </c>
      <c r="AR38" s="139">
        <v>1</v>
      </c>
      <c r="AS38" s="139">
        <v>1</v>
      </c>
      <c r="AT38" s="139">
        <v>2</v>
      </c>
      <c r="AU38" s="139">
        <v>1</v>
      </c>
      <c r="AV38" s="139">
        <v>2</v>
      </c>
      <c r="AW38" s="139">
        <v>0</v>
      </c>
      <c r="AX38" s="139">
        <v>2</v>
      </c>
      <c r="AY38" s="139">
        <v>0</v>
      </c>
      <c r="AZ38" s="140">
        <v>1</v>
      </c>
      <c r="BA38" s="139">
        <v>4</v>
      </c>
      <c r="BB38" s="139">
        <v>0</v>
      </c>
      <c r="BC38" s="139">
        <v>3</v>
      </c>
      <c r="BD38" s="140">
        <v>2</v>
      </c>
      <c r="BE38" s="139">
        <v>1</v>
      </c>
      <c r="BF38" s="139">
        <v>0</v>
      </c>
      <c r="BG38" s="139">
        <v>2</v>
      </c>
      <c r="BH38" s="140">
        <v>2</v>
      </c>
      <c r="BI38" s="139">
        <v>1</v>
      </c>
      <c r="BJ38" s="139">
        <v>2</v>
      </c>
      <c r="BK38" s="139">
        <v>2</v>
      </c>
      <c r="BL38" s="139">
        <v>2</v>
      </c>
      <c r="BM38" s="139">
        <v>5</v>
      </c>
      <c r="BN38" s="139">
        <v>1</v>
      </c>
      <c r="BO38" s="139">
        <v>-1</v>
      </c>
      <c r="BP38" s="139">
        <v>2</v>
      </c>
      <c r="BQ38" s="140">
        <v>0</v>
      </c>
      <c r="BR38" s="139">
        <v>1</v>
      </c>
      <c r="BS38" s="139">
        <v>2</v>
      </c>
      <c r="BT38" s="139">
        <v>1</v>
      </c>
      <c r="BU38" s="139">
        <v>1</v>
      </c>
      <c r="BV38" s="139">
        <v>1</v>
      </c>
      <c r="BW38" s="139">
        <v>2</v>
      </c>
      <c r="BX38" s="139">
        <v>-2</v>
      </c>
      <c r="BY38" s="139">
        <v>2</v>
      </c>
      <c r="BZ38" s="140">
        <v>0</v>
      </c>
      <c r="CA38" s="139">
        <v>1</v>
      </c>
      <c r="CB38" s="139">
        <v>0</v>
      </c>
      <c r="CC38" s="139">
        <v>0</v>
      </c>
      <c r="CD38" s="140">
        <v>0</v>
      </c>
      <c r="CE38" s="139">
        <v>1</v>
      </c>
      <c r="CF38" s="139">
        <v>0</v>
      </c>
      <c r="CG38" s="139">
        <v>0</v>
      </c>
      <c r="CH38" s="140">
        <v>0</v>
      </c>
    </row>
    <row r="39" spans="1:86" x14ac:dyDescent="0.2">
      <c r="A39" s="137" t="s">
        <v>63</v>
      </c>
      <c r="B39" s="138" t="s">
        <v>95</v>
      </c>
      <c r="C39" s="139">
        <v>2</v>
      </c>
      <c r="D39" s="139">
        <v>5</v>
      </c>
      <c r="E39" s="139">
        <v>1</v>
      </c>
      <c r="F39" s="139">
        <v>0</v>
      </c>
      <c r="G39" s="139">
        <v>3</v>
      </c>
      <c r="H39" s="139">
        <v>3</v>
      </c>
      <c r="I39" s="139">
        <v>4</v>
      </c>
      <c r="J39" s="139">
        <v>3</v>
      </c>
      <c r="K39" s="139">
        <v>1</v>
      </c>
      <c r="L39" s="139">
        <v>0</v>
      </c>
      <c r="M39" s="139">
        <v>0</v>
      </c>
      <c r="N39" s="140">
        <v>0</v>
      </c>
      <c r="O39" s="139">
        <v>1</v>
      </c>
      <c r="P39" s="139">
        <v>2</v>
      </c>
      <c r="Q39" s="139">
        <v>1</v>
      </c>
      <c r="R39" s="139">
        <v>0</v>
      </c>
      <c r="S39" s="139">
        <v>2</v>
      </c>
      <c r="T39" s="139">
        <v>1</v>
      </c>
      <c r="U39" s="139">
        <v>2</v>
      </c>
      <c r="V39" s="139">
        <v>1</v>
      </c>
      <c r="W39" s="139">
        <v>1</v>
      </c>
      <c r="X39" s="139">
        <v>0</v>
      </c>
      <c r="Y39" s="139">
        <v>0</v>
      </c>
      <c r="Z39" s="140">
        <v>0</v>
      </c>
      <c r="AA39" s="139">
        <v>0</v>
      </c>
      <c r="AB39" s="139">
        <v>1</v>
      </c>
      <c r="AC39" s="139">
        <v>4</v>
      </c>
      <c r="AD39" s="139">
        <v>0</v>
      </c>
      <c r="AE39" s="139">
        <v>4</v>
      </c>
      <c r="AF39" s="139">
        <v>1</v>
      </c>
      <c r="AG39" s="139">
        <v>3</v>
      </c>
      <c r="AH39" s="139">
        <v>2</v>
      </c>
      <c r="AI39" s="139">
        <v>4</v>
      </c>
      <c r="AJ39" s="139">
        <v>2</v>
      </c>
      <c r="AK39" s="139">
        <v>1</v>
      </c>
      <c r="AL39" s="139">
        <v>1</v>
      </c>
      <c r="AM39" s="140">
        <v>3</v>
      </c>
      <c r="AN39" s="139">
        <v>0</v>
      </c>
      <c r="AO39" s="139">
        <v>1</v>
      </c>
      <c r="AP39" s="139">
        <v>2</v>
      </c>
      <c r="AQ39" s="139">
        <v>0</v>
      </c>
      <c r="AR39" s="139">
        <v>1</v>
      </c>
      <c r="AS39" s="139">
        <v>1</v>
      </c>
      <c r="AT39" s="139">
        <v>2</v>
      </c>
      <c r="AU39" s="139">
        <v>2</v>
      </c>
      <c r="AV39" s="139">
        <v>2</v>
      </c>
      <c r="AW39" s="139">
        <v>1</v>
      </c>
      <c r="AX39" s="139">
        <v>1</v>
      </c>
      <c r="AY39" s="139">
        <v>1</v>
      </c>
      <c r="AZ39" s="140">
        <v>2</v>
      </c>
      <c r="BA39" s="139">
        <v>4</v>
      </c>
      <c r="BB39" s="139">
        <v>1</v>
      </c>
      <c r="BC39" s="139">
        <v>3</v>
      </c>
      <c r="BD39" s="140">
        <v>1</v>
      </c>
      <c r="BE39" s="139">
        <v>1</v>
      </c>
      <c r="BF39" s="139">
        <v>1</v>
      </c>
      <c r="BG39" s="139">
        <v>2</v>
      </c>
      <c r="BH39" s="140">
        <v>1</v>
      </c>
      <c r="BI39" s="139">
        <v>0</v>
      </c>
      <c r="BJ39" s="139">
        <v>1</v>
      </c>
      <c r="BK39" s="139">
        <v>3</v>
      </c>
      <c r="BL39" s="139">
        <v>0</v>
      </c>
      <c r="BM39" s="139">
        <v>5</v>
      </c>
      <c r="BN39" s="139">
        <v>1</v>
      </c>
      <c r="BO39" s="139">
        <v>0</v>
      </c>
      <c r="BP39" s="139">
        <v>2</v>
      </c>
      <c r="BQ39" s="140">
        <v>0</v>
      </c>
      <c r="BR39" s="139">
        <v>0</v>
      </c>
      <c r="BS39" s="139">
        <v>1</v>
      </c>
      <c r="BT39" s="139">
        <v>1</v>
      </c>
      <c r="BU39" s="139">
        <v>0</v>
      </c>
      <c r="BV39" s="139">
        <v>1</v>
      </c>
      <c r="BW39" s="139">
        <v>2</v>
      </c>
      <c r="BX39" s="139">
        <v>0</v>
      </c>
      <c r="BY39" s="139">
        <v>2</v>
      </c>
      <c r="BZ39" s="140">
        <v>0</v>
      </c>
      <c r="CA39" s="139">
        <v>1</v>
      </c>
      <c r="CB39" s="139">
        <v>0</v>
      </c>
      <c r="CC39" s="139">
        <v>0</v>
      </c>
      <c r="CD39" s="140">
        <v>0</v>
      </c>
      <c r="CE39" s="139">
        <v>1</v>
      </c>
      <c r="CF39" s="139">
        <v>0</v>
      </c>
      <c r="CG39" s="139">
        <v>0</v>
      </c>
      <c r="CH39" s="140">
        <v>0</v>
      </c>
    </row>
    <row r="40" spans="1:86" x14ac:dyDescent="0.2">
      <c r="A40" s="137" t="s">
        <v>60</v>
      </c>
      <c r="B40" s="138" t="s">
        <v>96</v>
      </c>
      <c r="C40" s="139">
        <v>0</v>
      </c>
      <c r="D40" s="139">
        <v>0</v>
      </c>
      <c r="E40" s="139">
        <v>1</v>
      </c>
      <c r="F40" s="139">
        <v>0</v>
      </c>
      <c r="G40" s="139">
        <v>2</v>
      </c>
      <c r="H40" s="139">
        <v>3</v>
      </c>
      <c r="I40" s="139">
        <v>0</v>
      </c>
      <c r="J40" s="139">
        <v>0</v>
      </c>
      <c r="K40" s="139">
        <v>1</v>
      </c>
      <c r="L40" s="139">
        <v>0</v>
      </c>
      <c r="M40" s="139">
        <v>0</v>
      </c>
      <c r="N40" s="140">
        <v>0</v>
      </c>
      <c r="O40" s="139">
        <v>0</v>
      </c>
      <c r="P40" s="139">
        <v>0</v>
      </c>
      <c r="Q40" s="139">
        <v>1</v>
      </c>
      <c r="R40" s="139">
        <v>0</v>
      </c>
      <c r="S40" s="139">
        <v>1</v>
      </c>
      <c r="T40" s="139">
        <v>1</v>
      </c>
      <c r="U40" s="139">
        <v>0</v>
      </c>
      <c r="V40" s="139">
        <v>0</v>
      </c>
      <c r="W40" s="139">
        <v>1</v>
      </c>
      <c r="X40" s="139">
        <v>0</v>
      </c>
      <c r="Y40" s="139">
        <v>0</v>
      </c>
      <c r="Z40" s="140">
        <v>0</v>
      </c>
      <c r="AA40" s="139">
        <v>1</v>
      </c>
      <c r="AB40" s="139">
        <v>2</v>
      </c>
      <c r="AC40" s="139">
        <v>4</v>
      </c>
      <c r="AD40" s="139">
        <v>1</v>
      </c>
      <c r="AE40" s="139">
        <v>3</v>
      </c>
      <c r="AF40" s="139">
        <v>1</v>
      </c>
      <c r="AG40" s="139">
        <v>2</v>
      </c>
      <c r="AH40" s="139">
        <v>0</v>
      </c>
      <c r="AI40" s="139">
        <v>2</v>
      </c>
      <c r="AJ40" s="139">
        <v>1</v>
      </c>
      <c r="AK40" s="139">
        <v>0</v>
      </c>
      <c r="AL40" s="139">
        <v>1</v>
      </c>
      <c r="AM40" s="140">
        <v>2</v>
      </c>
      <c r="AN40" s="139">
        <v>1</v>
      </c>
      <c r="AO40" s="139">
        <v>2</v>
      </c>
      <c r="AP40" s="139">
        <v>2</v>
      </c>
      <c r="AQ40" s="139">
        <v>1</v>
      </c>
      <c r="AR40" s="139">
        <v>1</v>
      </c>
      <c r="AS40" s="139">
        <v>1</v>
      </c>
      <c r="AT40" s="139">
        <v>1</v>
      </c>
      <c r="AU40" s="139">
        <v>0</v>
      </c>
      <c r="AV40" s="139">
        <v>1</v>
      </c>
      <c r="AW40" s="139">
        <v>1</v>
      </c>
      <c r="AX40" s="139">
        <v>0</v>
      </c>
      <c r="AY40" s="139">
        <v>1</v>
      </c>
      <c r="AZ40" s="140">
        <v>1</v>
      </c>
      <c r="BA40" s="139">
        <v>5</v>
      </c>
      <c r="BB40" s="139">
        <v>0</v>
      </c>
      <c r="BC40" s="139">
        <v>3</v>
      </c>
      <c r="BD40" s="140">
        <v>2</v>
      </c>
      <c r="BE40" s="139">
        <v>1</v>
      </c>
      <c r="BF40" s="139">
        <v>0</v>
      </c>
      <c r="BG40" s="139">
        <v>2</v>
      </c>
      <c r="BH40" s="140">
        <v>2</v>
      </c>
      <c r="BI40" s="139">
        <v>1</v>
      </c>
      <c r="BJ40" s="139">
        <v>1</v>
      </c>
      <c r="BK40" s="139">
        <v>3</v>
      </c>
      <c r="BL40" s="139">
        <v>1</v>
      </c>
      <c r="BM40" s="139">
        <v>4</v>
      </c>
      <c r="BN40" s="139">
        <v>1</v>
      </c>
      <c r="BO40" s="139">
        <v>-1</v>
      </c>
      <c r="BP40" s="139">
        <v>1</v>
      </c>
      <c r="BQ40" s="140">
        <v>0</v>
      </c>
      <c r="BR40" s="139">
        <v>1</v>
      </c>
      <c r="BS40" s="139">
        <v>1</v>
      </c>
      <c r="BT40" s="139">
        <v>1</v>
      </c>
      <c r="BU40" s="139">
        <v>1</v>
      </c>
      <c r="BV40" s="139">
        <v>1</v>
      </c>
      <c r="BW40" s="139">
        <v>2</v>
      </c>
      <c r="BX40" s="139">
        <v>-2</v>
      </c>
      <c r="BY40" s="139">
        <v>1</v>
      </c>
      <c r="BZ40" s="140">
        <v>0</v>
      </c>
      <c r="CA40" s="139">
        <v>0</v>
      </c>
      <c r="CB40" s="139">
        <v>0</v>
      </c>
      <c r="CC40" s="139">
        <v>0</v>
      </c>
      <c r="CD40" s="140">
        <v>1</v>
      </c>
      <c r="CE40" s="139">
        <v>0</v>
      </c>
      <c r="CF40" s="139">
        <v>0</v>
      </c>
      <c r="CG40" s="139">
        <v>0</v>
      </c>
      <c r="CH40" s="140">
        <v>1</v>
      </c>
    </row>
    <row r="41" spans="1:86" x14ac:dyDescent="0.2">
      <c r="A41" s="137" t="s">
        <v>58</v>
      </c>
      <c r="B41" s="138" t="s">
        <v>97</v>
      </c>
      <c r="C41" s="139">
        <v>0</v>
      </c>
      <c r="D41" s="139">
        <v>4</v>
      </c>
      <c r="E41" s="139">
        <v>2</v>
      </c>
      <c r="F41" s="139">
        <v>0</v>
      </c>
      <c r="G41" s="139">
        <v>3</v>
      </c>
      <c r="H41" s="139">
        <v>4</v>
      </c>
      <c r="I41" s="139">
        <v>3</v>
      </c>
      <c r="J41" s="139">
        <v>2</v>
      </c>
      <c r="K41" s="139">
        <v>2</v>
      </c>
      <c r="L41" s="139">
        <v>0</v>
      </c>
      <c r="M41" s="139">
        <v>0</v>
      </c>
      <c r="N41" s="140">
        <v>2</v>
      </c>
      <c r="O41" s="139">
        <v>0</v>
      </c>
      <c r="P41" s="139">
        <v>1</v>
      </c>
      <c r="Q41" s="139">
        <v>2</v>
      </c>
      <c r="R41" s="139">
        <v>0</v>
      </c>
      <c r="S41" s="139">
        <v>2</v>
      </c>
      <c r="T41" s="139">
        <v>2</v>
      </c>
      <c r="U41" s="139">
        <v>1</v>
      </c>
      <c r="V41" s="139">
        <v>1</v>
      </c>
      <c r="W41" s="139">
        <v>2</v>
      </c>
      <c r="X41" s="139">
        <v>0</v>
      </c>
      <c r="Y41" s="139">
        <v>0</v>
      </c>
      <c r="Z41" s="140">
        <v>2</v>
      </c>
      <c r="AA41" s="139">
        <v>3</v>
      </c>
      <c r="AB41" s="139">
        <v>2</v>
      </c>
      <c r="AC41" s="139">
        <v>2</v>
      </c>
      <c r="AD41" s="139">
        <v>2</v>
      </c>
      <c r="AE41" s="139">
        <v>4</v>
      </c>
      <c r="AF41" s="139">
        <v>1</v>
      </c>
      <c r="AG41" s="139">
        <v>2</v>
      </c>
      <c r="AH41" s="139">
        <v>1</v>
      </c>
      <c r="AI41" s="139">
        <v>4</v>
      </c>
      <c r="AJ41" s="139">
        <v>2</v>
      </c>
      <c r="AK41" s="139">
        <v>0</v>
      </c>
      <c r="AL41" s="139">
        <v>1</v>
      </c>
      <c r="AM41" s="140">
        <v>3</v>
      </c>
      <c r="AN41" s="139">
        <v>2</v>
      </c>
      <c r="AO41" s="139">
        <v>2</v>
      </c>
      <c r="AP41" s="139">
        <v>1</v>
      </c>
      <c r="AQ41" s="139">
        <v>2</v>
      </c>
      <c r="AR41" s="139">
        <v>1</v>
      </c>
      <c r="AS41" s="139">
        <v>1</v>
      </c>
      <c r="AT41" s="139">
        <v>1</v>
      </c>
      <c r="AU41" s="139">
        <v>1</v>
      </c>
      <c r="AV41" s="139">
        <v>2</v>
      </c>
      <c r="AW41" s="139">
        <v>1</v>
      </c>
      <c r="AX41" s="139">
        <v>0</v>
      </c>
      <c r="AY41" s="139">
        <v>2</v>
      </c>
      <c r="AZ41" s="140">
        <v>1</v>
      </c>
      <c r="BA41" s="139">
        <v>5</v>
      </c>
      <c r="BB41" s="139">
        <v>1</v>
      </c>
      <c r="BC41" s="139">
        <v>3</v>
      </c>
      <c r="BD41" s="140">
        <v>2</v>
      </c>
      <c r="BE41" s="139">
        <v>1</v>
      </c>
      <c r="BF41" s="139">
        <v>1</v>
      </c>
      <c r="BG41" s="139">
        <v>2</v>
      </c>
      <c r="BH41" s="140">
        <v>2</v>
      </c>
      <c r="BI41" s="139">
        <v>1</v>
      </c>
      <c r="BJ41" s="139">
        <v>2</v>
      </c>
      <c r="BK41" s="139">
        <v>3</v>
      </c>
      <c r="BL41" s="139">
        <v>2</v>
      </c>
      <c r="BM41" s="139">
        <v>4</v>
      </c>
      <c r="BN41" s="139">
        <v>1</v>
      </c>
      <c r="BO41" s="139">
        <v>0</v>
      </c>
      <c r="BP41" s="139">
        <v>1</v>
      </c>
      <c r="BQ41" s="140">
        <v>0</v>
      </c>
      <c r="BR41" s="139">
        <v>1</v>
      </c>
      <c r="BS41" s="139">
        <v>2</v>
      </c>
      <c r="BT41" s="139">
        <v>1</v>
      </c>
      <c r="BU41" s="139">
        <v>1</v>
      </c>
      <c r="BV41" s="139">
        <v>1</v>
      </c>
      <c r="BW41" s="139">
        <v>2</v>
      </c>
      <c r="BX41" s="139">
        <v>0</v>
      </c>
      <c r="BY41" s="139">
        <v>1</v>
      </c>
      <c r="BZ41" s="140">
        <v>0</v>
      </c>
      <c r="CA41" s="139">
        <v>0</v>
      </c>
      <c r="CB41" s="139">
        <v>2</v>
      </c>
      <c r="CC41" s="139">
        <v>0</v>
      </c>
      <c r="CD41" s="140">
        <v>0</v>
      </c>
      <c r="CE41" s="139">
        <v>0</v>
      </c>
      <c r="CF41" s="139">
        <v>1</v>
      </c>
      <c r="CG41" s="139">
        <v>0</v>
      </c>
      <c r="CH41" s="140">
        <v>0</v>
      </c>
    </row>
    <row r="42" spans="1:86" x14ac:dyDescent="0.2">
      <c r="A42" s="137" t="s">
        <v>63</v>
      </c>
      <c r="B42" s="138" t="s">
        <v>98</v>
      </c>
      <c r="C42" s="139">
        <v>0</v>
      </c>
      <c r="D42" s="139">
        <v>3</v>
      </c>
      <c r="E42" s="139">
        <v>1</v>
      </c>
      <c r="F42" s="139">
        <v>0</v>
      </c>
      <c r="G42" s="139">
        <v>2</v>
      </c>
      <c r="H42" s="139">
        <v>3</v>
      </c>
      <c r="I42" s="139">
        <v>1</v>
      </c>
      <c r="J42" s="139">
        <v>0</v>
      </c>
      <c r="K42" s="139">
        <v>1</v>
      </c>
      <c r="L42" s="139">
        <v>0</v>
      </c>
      <c r="M42" s="139">
        <v>0</v>
      </c>
      <c r="N42" s="140">
        <v>0</v>
      </c>
      <c r="O42" s="139">
        <v>0</v>
      </c>
      <c r="P42" s="139">
        <v>1</v>
      </c>
      <c r="Q42" s="139">
        <v>1</v>
      </c>
      <c r="R42" s="139">
        <v>0</v>
      </c>
      <c r="S42" s="139">
        <v>1</v>
      </c>
      <c r="T42" s="139">
        <v>1</v>
      </c>
      <c r="U42" s="139">
        <v>1</v>
      </c>
      <c r="V42" s="139">
        <v>0</v>
      </c>
      <c r="W42" s="139">
        <v>1</v>
      </c>
      <c r="X42" s="139">
        <v>0</v>
      </c>
      <c r="Y42" s="139">
        <v>0</v>
      </c>
      <c r="Z42" s="140">
        <v>0</v>
      </c>
      <c r="AA42" s="139">
        <v>2</v>
      </c>
      <c r="AB42" s="139">
        <v>1</v>
      </c>
      <c r="AC42" s="139">
        <v>2</v>
      </c>
      <c r="AD42" s="139">
        <v>1</v>
      </c>
      <c r="AE42" s="139">
        <v>3</v>
      </c>
      <c r="AF42" s="139">
        <v>1</v>
      </c>
      <c r="AG42" s="139">
        <v>1</v>
      </c>
      <c r="AH42" s="139">
        <v>0</v>
      </c>
      <c r="AI42" s="139">
        <v>1</v>
      </c>
      <c r="AJ42" s="139">
        <v>0</v>
      </c>
      <c r="AK42" s="139">
        <v>1</v>
      </c>
      <c r="AL42" s="139">
        <v>0</v>
      </c>
      <c r="AM42" s="140">
        <v>2</v>
      </c>
      <c r="AN42" s="139">
        <v>1</v>
      </c>
      <c r="AO42" s="139">
        <v>1</v>
      </c>
      <c r="AP42" s="139">
        <v>1</v>
      </c>
      <c r="AQ42" s="139">
        <v>1</v>
      </c>
      <c r="AR42" s="139">
        <v>1</v>
      </c>
      <c r="AS42" s="139">
        <v>1</v>
      </c>
      <c r="AT42" s="139">
        <v>1</v>
      </c>
      <c r="AU42" s="139">
        <v>0</v>
      </c>
      <c r="AV42" s="139">
        <v>1</v>
      </c>
      <c r="AW42" s="139">
        <v>0</v>
      </c>
      <c r="AX42" s="139">
        <v>1</v>
      </c>
      <c r="AY42" s="139">
        <v>0</v>
      </c>
      <c r="AZ42" s="140">
        <v>1</v>
      </c>
      <c r="BA42" s="139">
        <v>1</v>
      </c>
      <c r="BB42" s="139">
        <v>1</v>
      </c>
      <c r="BC42" s="139">
        <v>3</v>
      </c>
      <c r="BD42" s="140">
        <v>0</v>
      </c>
      <c r="BE42" s="139">
        <v>1</v>
      </c>
      <c r="BF42" s="139">
        <v>1</v>
      </c>
      <c r="BG42" s="139">
        <v>2</v>
      </c>
      <c r="BH42" s="140">
        <v>0</v>
      </c>
      <c r="BI42" s="139">
        <v>0</v>
      </c>
      <c r="BJ42" s="139">
        <v>2</v>
      </c>
      <c r="BK42" s="139">
        <v>1</v>
      </c>
      <c r="BL42" s="139">
        <v>0</v>
      </c>
      <c r="BM42" s="139">
        <v>3</v>
      </c>
      <c r="BN42" s="139">
        <v>1</v>
      </c>
      <c r="BO42" s="139">
        <v>-1</v>
      </c>
      <c r="BP42" s="139">
        <v>0</v>
      </c>
      <c r="BQ42" s="140">
        <v>0</v>
      </c>
      <c r="BR42" s="139">
        <v>0</v>
      </c>
      <c r="BS42" s="139">
        <v>2</v>
      </c>
      <c r="BT42" s="139">
        <v>1</v>
      </c>
      <c r="BU42" s="139">
        <v>0</v>
      </c>
      <c r="BV42" s="139">
        <v>1</v>
      </c>
      <c r="BW42" s="139">
        <v>2</v>
      </c>
      <c r="BX42" s="139">
        <v>-2</v>
      </c>
      <c r="BY42" s="139">
        <v>0</v>
      </c>
      <c r="BZ42" s="140">
        <v>0</v>
      </c>
      <c r="CA42" s="139">
        <v>0</v>
      </c>
      <c r="CB42" s="139">
        <v>0</v>
      </c>
      <c r="CC42" s="139">
        <v>0</v>
      </c>
      <c r="CD42" s="140">
        <v>0</v>
      </c>
      <c r="CE42" s="139">
        <v>0</v>
      </c>
      <c r="CF42" s="139">
        <v>0</v>
      </c>
      <c r="CG42" s="139">
        <v>0</v>
      </c>
      <c r="CH42" s="140">
        <v>0</v>
      </c>
    </row>
    <row r="43" spans="1:86" x14ac:dyDescent="0.2">
      <c r="A43" s="137" t="s">
        <v>58</v>
      </c>
      <c r="B43" s="138" t="s">
        <v>99</v>
      </c>
      <c r="C43" s="139">
        <v>0</v>
      </c>
      <c r="D43" s="139">
        <v>5</v>
      </c>
      <c r="E43" s="139">
        <v>1</v>
      </c>
      <c r="F43" s="139">
        <v>0</v>
      </c>
      <c r="G43" s="139">
        <v>3</v>
      </c>
      <c r="H43" s="139">
        <v>3</v>
      </c>
      <c r="I43" s="139">
        <v>2</v>
      </c>
      <c r="J43" s="139">
        <v>4</v>
      </c>
      <c r="K43" s="139">
        <v>2</v>
      </c>
      <c r="L43" s="139">
        <v>1</v>
      </c>
      <c r="M43" s="139">
        <v>3</v>
      </c>
      <c r="N43" s="140">
        <v>2</v>
      </c>
      <c r="O43" s="139">
        <v>0</v>
      </c>
      <c r="P43" s="139">
        <v>2</v>
      </c>
      <c r="Q43" s="139">
        <v>1</v>
      </c>
      <c r="R43" s="139">
        <v>0</v>
      </c>
      <c r="S43" s="139">
        <v>2</v>
      </c>
      <c r="T43" s="139">
        <v>1</v>
      </c>
      <c r="U43" s="139">
        <v>1</v>
      </c>
      <c r="V43" s="139">
        <v>1</v>
      </c>
      <c r="W43" s="139">
        <v>2</v>
      </c>
      <c r="X43" s="139">
        <v>1</v>
      </c>
      <c r="Y43" s="139">
        <v>1</v>
      </c>
      <c r="Z43" s="140">
        <v>2</v>
      </c>
      <c r="AA43" s="139">
        <v>2</v>
      </c>
      <c r="AB43" s="139">
        <v>2</v>
      </c>
      <c r="AC43" s="139">
        <v>4</v>
      </c>
      <c r="AD43" s="139">
        <v>2</v>
      </c>
      <c r="AE43" s="139">
        <v>4</v>
      </c>
      <c r="AF43" s="139">
        <v>1</v>
      </c>
      <c r="AG43" s="139">
        <v>2</v>
      </c>
      <c r="AH43" s="139">
        <v>2</v>
      </c>
      <c r="AI43" s="139">
        <v>3</v>
      </c>
      <c r="AJ43" s="139">
        <v>0</v>
      </c>
      <c r="AK43" s="139">
        <v>0</v>
      </c>
      <c r="AL43" s="139">
        <v>1</v>
      </c>
      <c r="AM43" s="140">
        <v>2</v>
      </c>
      <c r="AN43" s="139">
        <v>1</v>
      </c>
      <c r="AO43" s="139">
        <v>2</v>
      </c>
      <c r="AP43" s="139">
        <v>2</v>
      </c>
      <c r="AQ43" s="139">
        <v>2</v>
      </c>
      <c r="AR43" s="139">
        <v>1</v>
      </c>
      <c r="AS43" s="139">
        <v>1</v>
      </c>
      <c r="AT43" s="139">
        <v>1</v>
      </c>
      <c r="AU43" s="139">
        <v>2</v>
      </c>
      <c r="AV43" s="139">
        <v>1</v>
      </c>
      <c r="AW43" s="139">
        <v>0</v>
      </c>
      <c r="AX43" s="139">
        <v>0</v>
      </c>
      <c r="AY43" s="139">
        <v>2</v>
      </c>
      <c r="AZ43" s="140">
        <v>1</v>
      </c>
      <c r="BA43" s="139">
        <v>4</v>
      </c>
      <c r="BB43" s="139">
        <v>0</v>
      </c>
      <c r="BC43" s="139">
        <v>3</v>
      </c>
      <c r="BD43" s="140">
        <v>2</v>
      </c>
      <c r="BE43" s="139">
        <v>1</v>
      </c>
      <c r="BF43" s="139">
        <v>0</v>
      </c>
      <c r="BG43" s="139">
        <v>2</v>
      </c>
      <c r="BH43" s="140">
        <v>2</v>
      </c>
      <c r="BI43" s="139">
        <v>2</v>
      </c>
      <c r="BJ43" s="139">
        <v>1</v>
      </c>
      <c r="BK43" s="139">
        <v>2</v>
      </c>
      <c r="BL43" s="139">
        <v>2</v>
      </c>
      <c r="BM43" s="139">
        <v>4</v>
      </c>
      <c r="BN43" s="139">
        <v>1</v>
      </c>
      <c r="BO43" s="139">
        <v>0</v>
      </c>
      <c r="BP43" s="139">
        <v>0</v>
      </c>
      <c r="BQ43" s="140">
        <v>0</v>
      </c>
      <c r="BR43" s="139">
        <v>2</v>
      </c>
      <c r="BS43" s="139">
        <v>1</v>
      </c>
      <c r="BT43" s="139">
        <v>1</v>
      </c>
      <c r="BU43" s="139">
        <v>1</v>
      </c>
      <c r="BV43" s="139">
        <v>1</v>
      </c>
      <c r="BW43" s="139">
        <v>2</v>
      </c>
      <c r="BX43" s="139">
        <v>0</v>
      </c>
      <c r="BY43" s="139">
        <v>0</v>
      </c>
      <c r="BZ43" s="140">
        <v>0</v>
      </c>
      <c r="CA43" s="139">
        <v>1</v>
      </c>
      <c r="CB43" s="139">
        <v>2</v>
      </c>
      <c r="CC43" s="139">
        <v>0</v>
      </c>
      <c r="CD43" s="140">
        <v>0</v>
      </c>
      <c r="CE43" s="139">
        <v>1</v>
      </c>
      <c r="CF43" s="139">
        <v>1</v>
      </c>
      <c r="CG43" s="139">
        <v>0</v>
      </c>
      <c r="CH43" s="140">
        <v>0</v>
      </c>
    </row>
    <row r="44" spans="1:86" x14ac:dyDescent="0.2">
      <c r="A44" s="137" t="s">
        <v>58</v>
      </c>
      <c r="B44" s="138" t="s">
        <v>100</v>
      </c>
      <c r="C44" s="139">
        <v>3</v>
      </c>
      <c r="D44" s="139">
        <v>4</v>
      </c>
      <c r="E44" s="139">
        <v>1</v>
      </c>
      <c r="F44" s="139">
        <v>0</v>
      </c>
      <c r="G44" s="139">
        <v>3</v>
      </c>
      <c r="H44" s="139">
        <v>3</v>
      </c>
      <c r="I44" s="139">
        <v>4</v>
      </c>
      <c r="J44" s="139">
        <v>3</v>
      </c>
      <c r="K44" s="139">
        <v>1</v>
      </c>
      <c r="L44" s="139">
        <v>0</v>
      </c>
      <c r="M44" s="139">
        <v>0</v>
      </c>
      <c r="N44" s="140">
        <v>2</v>
      </c>
      <c r="O44" s="139">
        <v>2</v>
      </c>
      <c r="P44" s="139">
        <v>1</v>
      </c>
      <c r="Q44" s="139">
        <v>1</v>
      </c>
      <c r="R44" s="139">
        <v>0</v>
      </c>
      <c r="S44" s="139">
        <v>2</v>
      </c>
      <c r="T44" s="139">
        <v>1</v>
      </c>
      <c r="U44" s="139">
        <v>2</v>
      </c>
      <c r="V44" s="139">
        <v>1</v>
      </c>
      <c r="W44" s="139">
        <v>1</v>
      </c>
      <c r="X44" s="139">
        <v>0</v>
      </c>
      <c r="Y44" s="139">
        <v>0</v>
      </c>
      <c r="Z44" s="140">
        <v>2</v>
      </c>
      <c r="AA44" s="139">
        <v>1</v>
      </c>
      <c r="AB44" s="139">
        <v>2</v>
      </c>
      <c r="AC44" s="139">
        <v>3</v>
      </c>
      <c r="AD44" s="139">
        <v>1</v>
      </c>
      <c r="AE44" s="139">
        <v>3</v>
      </c>
      <c r="AF44" s="139">
        <v>1</v>
      </c>
      <c r="AG44" s="139">
        <v>2</v>
      </c>
      <c r="AH44" s="139">
        <v>1</v>
      </c>
      <c r="AI44" s="139">
        <v>4</v>
      </c>
      <c r="AJ44" s="139">
        <v>3</v>
      </c>
      <c r="AK44" s="139">
        <v>2</v>
      </c>
      <c r="AL44" s="139">
        <v>1</v>
      </c>
      <c r="AM44" s="140">
        <v>3</v>
      </c>
      <c r="AN44" s="139">
        <v>1</v>
      </c>
      <c r="AO44" s="139">
        <v>2</v>
      </c>
      <c r="AP44" s="139">
        <v>1</v>
      </c>
      <c r="AQ44" s="139">
        <v>1</v>
      </c>
      <c r="AR44" s="139">
        <v>1</v>
      </c>
      <c r="AS44" s="139">
        <v>1</v>
      </c>
      <c r="AT44" s="139">
        <v>1</v>
      </c>
      <c r="AU44" s="139">
        <v>1</v>
      </c>
      <c r="AV44" s="139">
        <v>2</v>
      </c>
      <c r="AW44" s="139">
        <v>1</v>
      </c>
      <c r="AX44" s="139">
        <v>2</v>
      </c>
      <c r="AY44" s="139">
        <v>1</v>
      </c>
      <c r="AZ44" s="140">
        <v>1</v>
      </c>
      <c r="BA44" s="139">
        <v>4</v>
      </c>
      <c r="BB44" s="139">
        <v>2</v>
      </c>
      <c r="BC44" s="139">
        <v>3</v>
      </c>
      <c r="BD44" s="140">
        <v>2</v>
      </c>
      <c r="BE44" s="139">
        <v>1</v>
      </c>
      <c r="BF44" s="139">
        <v>2</v>
      </c>
      <c r="BG44" s="139">
        <v>2</v>
      </c>
      <c r="BH44" s="140">
        <v>2</v>
      </c>
      <c r="BI44" s="139">
        <v>0</v>
      </c>
      <c r="BJ44" s="139">
        <v>2</v>
      </c>
      <c r="BK44" s="139">
        <v>2</v>
      </c>
      <c r="BL44" s="139">
        <v>3</v>
      </c>
      <c r="BM44" s="139">
        <v>4</v>
      </c>
      <c r="BN44" s="139">
        <v>1</v>
      </c>
      <c r="BO44" s="139">
        <v>0</v>
      </c>
      <c r="BP44" s="139">
        <v>1</v>
      </c>
      <c r="BQ44" s="140">
        <v>0</v>
      </c>
      <c r="BR44" s="139">
        <v>0</v>
      </c>
      <c r="BS44" s="139">
        <v>2</v>
      </c>
      <c r="BT44" s="139">
        <v>1</v>
      </c>
      <c r="BU44" s="139">
        <v>1</v>
      </c>
      <c r="BV44" s="139">
        <v>1</v>
      </c>
      <c r="BW44" s="139">
        <v>2</v>
      </c>
      <c r="BX44" s="139">
        <v>0</v>
      </c>
      <c r="BY44" s="139">
        <v>1</v>
      </c>
      <c r="BZ44" s="140">
        <v>0</v>
      </c>
      <c r="CA44" s="139">
        <v>2</v>
      </c>
      <c r="CB44" s="139">
        <v>2</v>
      </c>
      <c r="CC44" s="139">
        <v>0</v>
      </c>
      <c r="CD44" s="140">
        <v>0</v>
      </c>
      <c r="CE44" s="139">
        <v>1</v>
      </c>
      <c r="CF44" s="139">
        <v>1</v>
      </c>
      <c r="CG44" s="139">
        <v>0</v>
      </c>
      <c r="CH44" s="140">
        <v>0</v>
      </c>
    </row>
    <row r="45" spans="1:86" x14ac:dyDescent="0.2">
      <c r="A45" s="137" t="s">
        <v>60</v>
      </c>
      <c r="B45" s="309" t="s">
        <v>101</v>
      </c>
      <c r="C45" s="139">
        <v>0</v>
      </c>
      <c r="D45" s="139">
        <v>3</v>
      </c>
      <c r="E45" s="139">
        <v>1</v>
      </c>
      <c r="F45" s="139">
        <v>0</v>
      </c>
      <c r="G45" s="139">
        <v>2</v>
      </c>
      <c r="H45" s="139">
        <v>1</v>
      </c>
      <c r="I45" s="139">
        <v>1</v>
      </c>
      <c r="J45" s="139">
        <v>0</v>
      </c>
      <c r="K45" s="139">
        <v>1</v>
      </c>
      <c r="L45" s="139">
        <v>0</v>
      </c>
      <c r="M45" s="139">
        <v>2</v>
      </c>
      <c r="N45" s="140">
        <v>0</v>
      </c>
      <c r="O45" s="139">
        <v>0</v>
      </c>
      <c r="P45" s="139">
        <v>1</v>
      </c>
      <c r="Q45" s="139">
        <v>1</v>
      </c>
      <c r="R45" s="139">
        <v>0</v>
      </c>
      <c r="S45" s="139">
        <v>1</v>
      </c>
      <c r="T45" s="139">
        <v>1</v>
      </c>
      <c r="U45" s="139">
        <v>1</v>
      </c>
      <c r="V45" s="139">
        <v>0</v>
      </c>
      <c r="W45" s="139">
        <v>1</v>
      </c>
      <c r="X45" s="139">
        <v>0</v>
      </c>
      <c r="Y45" s="139">
        <v>1</v>
      </c>
      <c r="Z45" s="140">
        <v>0</v>
      </c>
      <c r="AA45" s="139">
        <v>1</v>
      </c>
      <c r="AB45" s="139">
        <v>1</v>
      </c>
      <c r="AC45" s="139">
        <v>3</v>
      </c>
      <c r="AD45" s="139">
        <v>0</v>
      </c>
      <c r="AE45" s="139">
        <v>5</v>
      </c>
      <c r="AF45" s="139">
        <v>1</v>
      </c>
      <c r="AG45" s="139">
        <v>1</v>
      </c>
      <c r="AH45" s="139">
        <v>1</v>
      </c>
      <c r="AI45" s="139">
        <v>1</v>
      </c>
      <c r="AJ45" s="139">
        <v>3</v>
      </c>
      <c r="AK45" s="139">
        <v>0</v>
      </c>
      <c r="AL45" s="139">
        <v>0</v>
      </c>
      <c r="AM45" s="140">
        <v>2</v>
      </c>
      <c r="AN45" s="139">
        <v>1</v>
      </c>
      <c r="AO45" s="139">
        <v>1</v>
      </c>
      <c r="AP45" s="139">
        <v>1</v>
      </c>
      <c r="AQ45" s="139">
        <v>0</v>
      </c>
      <c r="AR45" s="139">
        <v>2</v>
      </c>
      <c r="AS45" s="139">
        <v>1</v>
      </c>
      <c r="AT45" s="139">
        <v>1</v>
      </c>
      <c r="AU45" s="139">
        <v>1</v>
      </c>
      <c r="AV45" s="139">
        <v>1</v>
      </c>
      <c r="AW45" s="139">
        <v>1</v>
      </c>
      <c r="AX45" s="139">
        <v>0</v>
      </c>
      <c r="AY45" s="139">
        <v>0</v>
      </c>
      <c r="AZ45" s="140">
        <v>1</v>
      </c>
      <c r="BA45" s="139">
        <v>4</v>
      </c>
      <c r="BB45" s="139">
        <v>0</v>
      </c>
      <c r="BC45" s="139">
        <v>3</v>
      </c>
      <c r="BD45" s="140">
        <v>1</v>
      </c>
      <c r="BE45" s="139">
        <v>1</v>
      </c>
      <c r="BF45" s="139">
        <v>0</v>
      </c>
      <c r="BG45" s="139">
        <v>2</v>
      </c>
      <c r="BH45" s="140">
        <v>1</v>
      </c>
      <c r="BI45" s="139">
        <v>1</v>
      </c>
      <c r="BJ45" s="139">
        <v>0</v>
      </c>
      <c r="BK45" s="139">
        <v>3</v>
      </c>
      <c r="BL45" s="139">
        <v>1</v>
      </c>
      <c r="BM45" s="139">
        <v>1</v>
      </c>
      <c r="BN45" s="139">
        <v>1</v>
      </c>
      <c r="BO45" s="139">
        <v>-1</v>
      </c>
      <c r="BP45" s="139">
        <v>1</v>
      </c>
      <c r="BQ45" s="140">
        <v>0</v>
      </c>
      <c r="BR45" s="139">
        <v>1</v>
      </c>
      <c r="BS45" s="139">
        <v>0</v>
      </c>
      <c r="BT45" s="139">
        <v>1</v>
      </c>
      <c r="BU45" s="139">
        <v>1</v>
      </c>
      <c r="BV45" s="139">
        <v>1</v>
      </c>
      <c r="BW45" s="139">
        <v>2</v>
      </c>
      <c r="BX45" s="139">
        <v>-2</v>
      </c>
      <c r="BY45" s="139">
        <v>1</v>
      </c>
      <c r="BZ45" s="140">
        <v>0</v>
      </c>
      <c r="CA45" s="139">
        <v>0</v>
      </c>
      <c r="CB45" s="139">
        <v>0</v>
      </c>
      <c r="CC45" s="139">
        <v>0</v>
      </c>
      <c r="CD45" s="140">
        <v>1</v>
      </c>
      <c r="CE45" s="139">
        <v>0</v>
      </c>
      <c r="CF45" s="139">
        <v>0</v>
      </c>
      <c r="CG45" s="139">
        <v>0</v>
      </c>
      <c r="CH45" s="140">
        <v>1</v>
      </c>
    </row>
    <row r="46" spans="1:86" x14ac:dyDescent="0.2">
      <c r="A46" s="137" t="s">
        <v>58</v>
      </c>
      <c r="B46" s="138" t="s">
        <v>102</v>
      </c>
      <c r="C46" s="139">
        <v>1</v>
      </c>
      <c r="D46" s="139">
        <v>3</v>
      </c>
      <c r="E46" s="139">
        <v>2</v>
      </c>
      <c r="F46" s="139">
        <v>0</v>
      </c>
      <c r="G46" s="139">
        <v>3</v>
      </c>
      <c r="H46" s="139">
        <v>4</v>
      </c>
      <c r="I46" s="139">
        <v>2</v>
      </c>
      <c r="J46" s="139">
        <v>0</v>
      </c>
      <c r="K46" s="139">
        <v>2</v>
      </c>
      <c r="L46" s="139">
        <v>1</v>
      </c>
      <c r="M46" s="139">
        <v>0</v>
      </c>
      <c r="N46" s="140">
        <v>2</v>
      </c>
      <c r="O46" s="139">
        <v>1</v>
      </c>
      <c r="P46" s="139">
        <v>1</v>
      </c>
      <c r="Q46" s="139">
        <v>2</v>
      </c>
      <c r="R46" s="139">
        <v>0</v>
      </c>
      <c r="S46" s="139">
        <v>2</v>
      </c>
      <c r="T46" s="139">
        <v>2</v>
      </c>
      <c r="U46" s="139">
        <v>1</v>
      </c>
      <c r="V46" s="139">
        <v>0</v>
      </c>
      <c r="W46" s="139">
        <v>2</v>
      </c>
      <c r="X46" s="139">
        <v>1</v>
      </c>
      <c r="Y46" s="139">
        <v>0</v>
      </c>
      <c r="Z46" s="140">
        <v>2</v>
      </c>
      <c r="AA46" s="139">
        <v>2</v>
      </c>
      <c r="AB46" s="139">
        <v>2</v>
      </c>
      <c r="AC46" s="139">
        <v>3</v>
      </c>
      <c r="AD46" s="139">
        <v>2</v>
      </c>
      <c r="AE46" s="139">
        <v>4</v>
      </c>
      <c r="AF46" s="139">
        <v>1</v>
      </c>
      <c r="AG46" s="139">
        <v>2</v>
      </c>
      <c r="AH46" s="139">
        <v>2</v>
      </c>
      <c r="AI46" s="139">
        <v>3</v>
      </c>
      <c r="AJ46" s="139">
        <v>1</v>
      </c>
      <c r="AK46" s="139">
        <v>2</v>
      </c>
      <c r="AL46" s="139">
        <v>1</v>
      </c>
      <c r="AM46" s="140">
        <v>2</v>
      </c>
      <c r="AN46" s="139">
        <v>1</v>
      </c>
      <c r="AO46" s="139">
        <v>2</v>
      </c>
      <c r="AP46" s="139">
        <v>1</v>
      </c>
      <c r="AQ46" s="139">
        <v>2</v>
      </c>
      <c r="AR46" s="139">
        <v>1</v>
      </c>
      <c r="AS46" s="139">
        <v>1</v>
      </c>
      <c r="AT46" s="139">
        <v>1</v>
      </c>
      <c r="AU46" s="139">
        <v>2</v>
      </c>
      <c r="AV46" s="139">
        <v>1</v>
      </c>
      <c r="AW46" s="139">
        <v>1</v>
      </c>
      <c r="AX46" s="139">
        <v>2</v>
      </c>
      <c r="AY46" s="139">
        <v>1</v>
      </c>
      <c r="AZ46" s="140">
        <v>1</v>
      </c>
      <c r="BA46" s="139">
        <v>2</v>
      </c>
      <c r="BB46" s="139">
        <v>1</v>
      </c>
      <c r="BC46" s="139">
        <v>3</v>
      </c>
      <c r="BD46" s="140">
        <v>2</v>
      </c>
      <c r="BE46" s="139">
        <v>1</v>
      </c>
      <c r="BF46" s="139">
        <v>1</v>
      </c>
      <c r="BG46" s="139">
        <v>2</v>
      </c>
      <c r="BH46" s="140">
        <v>2</v>
      </c>
      <c r="BI46" s="139">
        <v>2</v>
      </c>
      <c r="BJ46" s="139">
        <v>2</v>
      </c>
      <c r="BK46" s="139">
        <v>3</v>
      </c>
      <c r="BL46" s="139">
        <v>0</v>
      </c>
      <c r="BM46" s="139">
        <v>5</v>
      </c>
      <c r="BN46" s="139">
        <v>1</v>
      </c>
      <c r="BO46" s="139">
        <v>0</v>
      </c>
      <c r="BP46" s="139">
        <v>1</v>
      </c>
      <c r="BQ46" s="140">
        <v>0</v>
      </c>
      <c r="BR46" s="139">
        <v>2</v>
      </c>
      <c r="BS46" s="139">
        <v>2</v>
      </c>
      <c r="BT46" s="139">
        <v>1</v>
      </c>
      <c r="BU46" s="139">
        <v>0</v>
      </c>
      <c r="BV46" s="139">
        <v>1</v>
      </c>
      <c r="BW46" s="139">
        <v>2</v>
      </c>
      <c r="BX46" s="139">
        <v>0</v>
      </c>
      <c r="BY46" s="139">
        <v>1</v>
      </c>
      <c r="BZ46" s="140">
        <v>0</v>
      </c>
      <c r="CA46" s="139">
        <v>2</v>
      </c>
      <c r="CB46" s="139">
        <v>2</v>
      </c>
      <c r="CC46" s="139">
        <v>0</v>
      </c>
      <c r="CD46" s="140">
        <v>0</v>
      </c>
      <c r="CE46" s="139">
        <v>1</v>
      </c>
      <c r="CF46" s="139">
        <v>1</v>
      </c>
      <c r="CG46" s="139">
        <v>0</v>
      </c>
      <c r="CH46" s="140">
        <v>0</v>
      </c>
    </row>
    <row r="47" spans="1:86" x14ac:dyDescent="0.2">
      <c r="A47" s="137" t="s">
        <v>60</v>
      </c>
      <c r="B47" s="138" t="s">
        <v>103</v>
      </c>
      <c r="C47" s="139">
        <v>0</v>
      </c>
      <c r="D47" s="139">
        <v>3</v>
      </c>
      <c r="E47" s="139">
        <v>2</v>
      </c>
      <c r="F47" s="139">
        <v>0</v>
      </c>
      <c r="G47" s="139">
        <v>2</v>
      </c>
      <c r="H47" s="139">
        <v>4</v>
      </c>
      <c r="I47" s="139">
        <v>2</v>
      </c>
      <c r="J47" s="139">
        <v>2</v>
      </c>
      <c r="K47" s="139">
        <v>0</v>
      </c>
      <c r="L47" s="139">
        <v>0</v>
      </c>
      <c r="M47" s="139">
        <v>1</v>
      </c>
      <c r="N47" s="140">
        <v>1</v>
      </c>
      <c r="O47" s="139">
        <v>0</v>
      </c>
      <c r="P47" s="139">
        <v>1</v>
      </c>
      <c r="Q47" s="139">
        <v>2</v>
      </c>
      <c r="R47" s="139">
        <v>0</v>
      </c>
      <c r="S47" s="139">
        <v>1</v>
      </c>
      <c r="T47" s="139">
        <v>1</v>
      </c>
      <c r="U47" s="139">
        <v>1</v>
      </c>
      <c r="V47" s="139">
        <v>1</v>
      </c>
      <c r="W47" s="139">
        <v>0</v>
      </c>
      <c r="X47" s="139">
        <v>0</v>
      </c>
      <c r="Y47" s="139">
        <v>1</v>
      </c>
      <c r="Z47" s="140">
        <v>1</v>
      </c>
      <c r="AA47" s="139">
        <v>1</v>
      </c>
      <c r="AB47" s="139">
        <v>2</v>
      </c>
      <c r="AC47" s="139">
        <v>4</v>
      </c>
      <c r="AD47" s="139">
        <v>0</v>
      </c>
      <c r="AE47" s="139">
        <v>3</v>
      </c>
      <c r="AF47" s="139">
        <v>1</v>
      </c>
      <c r="AG47" s="139">
        <v>1</v>
      </c>
      <c r="AH47" s="139">
        <v>0</v>
      </c>
      <c r="AI47" s="139">
        <v>3</v>
      </c>
      <c r="AJ47" s="139">
        <v>0</v>
      </c>
      <c r="AK47" s="139">
        <v>0</v>
      </c>
      <c r="AL47" s="139">
        <v>1</v>
      </c>
      <c r="AM47" s="140">
        <v>2</v>
      </c>
      <c r="AN47" s="139">
        <v>1</v>
      </c>
      <c r="AO47" s="139">
        <v>2</v>
      </c>
      <c r="AP47" s="139">
        <v>2</v>
      </c>
      <c r="AQ47" s="139">
        <v>0</v>
      </c>
      <c r="AR47" s="139">
        <v>1</v>
      </c>
      <c r="AS47" s="139">
        <v>1</v>
      </c>
      <c r="AT47" s="139">
        <v>1</v>
      </c>
      <c r="AU47" s="139">
        <v>0</v>
      </c>
      <c r="AV47" s="139">
        <v>1</v>
      </c>
      <c r="AW47" s="139">
        <v>0</v>
      </c>
      <c r="AX47" s="139">
        <v>0</v>
      </c>
      <c r="AY47" s="139">
        <v>2</v>
      </c>
      <c r="AZ47" s="140">
        <v>1</v>
      </c>
      <c r="BA47" s="139">
        <v>3</v>
      </c>
      <c r="BB47" s="139">
        <v>0</v>
      </c>
      <c r="BC47" s="139">
        <v>2</v>
      </c>
      <c r="BD47" s="140">
        <v>1</v>
      </c>
      <c r="BE47" s="139">
        <v>1</v>
      </c>
      <c r="BF47" s="139">
        <v>0</v>
      </c>
      <c r="BG47" s="139">
        <v>1</v>
      </c>
      <c r="BH47" s="140">
        <v>1</v>
      </c>
      <c r="BI47" s="139">
        <v>0</v>
      </c>
      <c r="BJ47" s="139">
        <v>1</v>
      </c>
      <c r="BK47" s="139">
        <v>2</v>
      </c>
      <c r="BL47" s="139">
        <v>2</v>
      </c>
      <c r="BM47" s="139">
        <v>0</v>
      </c>
      <c r="BN47" s="139">
        <v>1</v>
      </c>
      <c r="BO47" s="139">
        <v>-1</v>
      </c>
      <c r="BP47" s="139">
        <v>1</v>
      </c>
      <c r="BQ47" s="140">
        <v>0</v>
      </c>
      <c r="BR47" s="139">
        <v>0</v>
      </c>
      <c r="BS47" s="139">
        <v>1</v>
      </c>
      <c r="BT47" s="139">
        <v>1</v>
      </c>
      <c r="BU47" s="139">
        <v>1</v>
      </c>
      <c r="BV47" s="139">
        <v>0</v>
      </c>
      <c r="BW47" s="139">
        <v>2</v>
      </c>
      <c r="BX47" s="139">
        <v>-2</v>
      </c>
      <c r="BY47" s="139">
        <v>1</v>
      </c>
      <c r="BZ47" s="140">
        <v>0</v>
      </c>
      <c r="CA47" s="139">
        <v>0</v>
      </c>
      <c r="CB47" s="139">
        <v>0</v>
      </c>
      <c r="CC47" s="139">
        <v>0</v>
      </c>
      <c r="CD47" s="140">
        <v>0</v>
      </c>
      <c r="CE47" s="139">
        <v>0</v>
      </c>
      <c r="CF47" s="139">
        <v>0</v>
      </c>
      <c r="CG47" s="139">
        <v>0</v>
      </c>
      <c r="CH47" s="140">
        <v>0</v>
      </c>
    </row>
    <row r="48" spans="1:86" x14ac:dyDescent="0.2">
      <c r="A48" s="137" t="s">
        <v>63</v>
      </c>
      <c r="B48" s="138" t="s">
        <v>104</v>
      </c>
      <c r="C48" s="139">
        <v>1</v>
      </c>
      <c r="D48" s="139">
        <v>4</v>
      </c>
      <c r="E48" s="139">
        <v>1</v>
      </c>
      <c r="F48" s="139">
        <v>0</v>
      </c>
      <c r="G48" s="139">
        <v>1</v>
      </c>
      <c r="H48" s="139">
        <v>1</v>
      </c>
      <c r="I48" s="139">
        <v>2</v>
      </c>
      <c r="J48" s="139">
        <v>0</v>
      </c>
      <c r="K48" s="139">
        <v>1</v>
      </c>
      <c r="L48" s="139">
        <v>0</v>
      </c>
      <c r="M48" s="139">
        <v>0</v>
      </c>
      <c r="N48" s="140">
        <v>0</v>
      </c>
      <c r="O48" s="139">
        <v>1</v>
      </c>
      <c r="P48" s="139">
        <v>1</v>
      </c>
      <c r="Q48" s="139">
        <v>1</v>
      </c>
      <c r="R48" s="139">
        <v>0</v>
      </c>
      <c r="S48" s="139">
        <v>1</v>
      </c>
      <c r="T48" s="139">
        <v>1</v>
      </c>
      <c r="U48" s="139">
        <v>1</v>
      </c>
      <c r="V48" s="139">
        <v>0</v>
      </c>
      <c r="W48" s="139">
        <v>1</v>
      </c>
      <c r="X48" s="139">
        <v>0</v>
      </c>
      <c r="Y48" s="139">
        <v>0</v>
      </c>
      <c r="Z48" s="140">
        <v>0</v>
      </c>
      <c r="AA48" s="139">
        <v>1</v>
      </c>
      <c r="AB48" s="139">
        <v>2</v>
      </c>
      <c r="AC48" s="139">
        <v>2</v>
      </c>
      <c r="AD48" s="139">
        <v>1</v>
      </c>
      <c r="AE48" s="139">
        <v>4</v>
      </c>
      <c r="AF48" s="139">
        <v>1</v>
      </c>
      <c r="AG48" s="139">
        <v>3</v>
      </c>
      <c r="AH48" s="139">
        <v>1</v>
      </c>
      <c r="AI48" s="139">
        <v>4</v>
      </c>
      <c r="AJ48" s="139">
        <v>2</v>
      </c>
      <c r="AK48" s="139">
        <v>1</v>
      </c>
      <c r="AL48" s="139">
        <v>1</v>
      </c>
      <c r="AM48" s="140">
        <v>2</v>
      </c>
      <c r="AN48" s="139">
        <v>1</v>
      </c>
      <c r="AO48" s="139">
        <v>2</v>
      </c>
      <c r="AP48" s="139">
        <v>1</v>
      </c>
      <c r="AQ48" s="139">
        <v>1</v>
      </c>
      <c r="AR48" s="139">
        <v>1</v>
      </c>
      <c r="AS48" s="139">
        <v>1</v>
      </c>
      <c r="AT48" s="139">
        <v>2</v>
      </c>
      <c r="AU48" s="139">
        <v>1</v>
      </c>
      <c r="AV48" s="139">
        <v>2</v>
      </c>
      <c r="AW48" s="139">
        <v>1</v>
      </c>
      <c r="AX48" s="139">
        <v>1</v>
      </c>
      <c r="AY48" s="139">
        <v>1</v>
      </c>
      <c r="AZ48" s="140">
        <v>1</v>
      </c>
      <c r="BA48" s="139">
        <v>3</v>
      </c>
      <c r="BB48" s="139">
        <v>1</v>
      </c>
      <c r="BC48" s="139">
        <v>2</v>
      </c>
      <c r="BD48" s="140">
        <v>2</v>
      </c>
      <c r="BE48" s="139">
        <v>1</v>
      </c>
      <c r="BF48" s="139">
        <v>1</v>
      </c>
      <c r="BG48" s="139">
        <v>1</v>
      </c>
      <c r="BH48" s="140">
        <v>2</v>
      </c>
      <c r="BI48" s="139">
        <v>2</v>
      </c>
      <c r="BJ48" s="139">
        <v>2</v>
      </c>
      <c r="BK48" s="139">
        <v>2</v>
      </c>
      <c r="BL48" s="139">
        <v>0</v>
      </c>
      <c r="BM48" s="139">
        <v>4</v>
      </c>
      <c r="BN48" s="139">
        <v>1</v>
      </c>
      <c r="BO48" s="139">
        <v>-1</v>
      </c>
      <c r="BP48" s="139">
        <v>2</v>
      </c>
      <c r="BQ48" s="140">
        <v>0</v>
      </c>
      <c r="BR48" s="139">
        <v>2</v>
      </c>
      <c r="BS48" s="139">
        <v>2</v>
      </c>
      <c r="BT48" s="139">
        <v>1</v>
      </c>
      <c r="BU48" s="139">
        <v>0</v>
      </c>
      <c r="BV48" s="139">
        <v>1</v>
      </c>
      <c r="BW48" s="139">
        <v>2</v>
      </c>
      <c r="BX48" s="139">
        <v>-2</v>
      </c>
      <c r="BY48" s="139">
        <v>2</v>
      </c>
      <c r="BZ48" s="140">
        <v>0</v>
      </c>
      <c r="CA48" s="139">
        <v>0</v>
      </c>
      <c r="CB48" s="139">
        <v>0</v>
      </c>
      <c r="CC48" s="139">
        <v>0</v>
      </c>
      <c r="CD48" s="140">
        <v>0</v>
      </c>
      <c r="CE48" s="139">
        <v>0</v>
      </c>
      <c r="CF48" s="139">
        <v>0</v>
      </c>
      <c r="CG48" s="139">
        <v>0</v>
      </c>
      <c r="CH48" s="140">
        <v>0</v>
      </c>
    </row>
    <row r="49" spans="1:86" x14ac:dyDescent="0.2">
      <c r="A49" s="137" t="s">
        <v>63</v>
      </c>
      <c r="B49" s="138" t="s">
        <v>105</v>
      </c>
      <c r="C49" s="139">
        <v>2</v>
      </c>
      <c r="D49" s="139">
        <v>2</v>
      </c>
      <c r="E49" s="139">
        <v>1</v>
      </c>
      <c r="F49" s="139">
        <v>0</v>
      </c>
      <c r="G49" s="139">
        <v>2</v>
      </c>
      <c r="H49" s="139">
        <v>3</v>
      </c>
      <c r="I49" s="139">
        <v>4</v>
      </c>
      <c r="J49" s="139">
        <v>3</v>
      </c>
      <c r="K49" s="139">
        <v>0</v>
      </c>
      <c r="L49" s="139">
        <v>0</v>
      </c>
      <c r="M49" s="139">
        <v>1</v>
      </c>
      <c r="N49" s="140">
        <v>2</v>
      </c>
      <c r="O49" s="139">
        <v>1</v>
      </c>
      <c r="P49" s="139">
        <v>1</v>
      </c>
      <c r="Q49" s="139">
        <v>1</v>
      </c>
      <c r="R49" s="139">
        <v>0</v>
      </c>
      <c r="S49" s="139">
        <v>1</v>
      </c>
      <c r="T49" s="139">
        <v>1</v>
      </c>
      <c r="U49" s="139">
        <v>2</v>
      </c>
      <c r="V49" s="139">
        <v>1</v>
      </c>
      <c r="W49" s="139">
        <v>0</v>
      </c>
      <c r="X49" s="139">
        <v>0</v>
      </c>
      <c r="Y49" s="139">
        <v>1</v>
      </c>
      <c r="Z49" s="140">
        <v>2</v>
      </c>
      <c r="AA49" s="139">
        <v>3</v>
      </c>
      <c r="AB49" s="139">
        <v>1</v>
      </c>
      <c r="AC49" s="139">
        <v>3</v>
      </c>
      <c r="AD49" s="139">
        <v>0</v>
      </c>
      <c r="AE49" s="139">
        <v>3</v>
      </c>
      <c r="AF49" s="139">
        <v>2</v>
      </c>
      <c r="AG49" s="139">
        <v>3</v>
      </c>
      <c r="AH49" s="139">
        <v>2</v>
      </c>
      <c r="AI49" s="139">
        <v>3</v>
      </c>
      <c r="AJ49" s="139">
        <v>2</v>
      </c>
      <c r="AK49" s="139">
        <v>0</v>
      </c>
      <c r="AL49" s="139">
        <v>1</v>
      </c>
      <c r="AM49" s="140">
        <v>2</v>
      </c>
      <c r="AN49" s="139">
        <v>2</v>
      </c>
      <c r="AO49" s="139">
        <v>1</v>
      </c>
      <c r="AP49" s="139">
        <v>1</v>
      </c>
      <c r="AQ49" s="139">
        <v>0</v>
      </c>
      <c r="AR49" s="139">
        <v>1</v>
      </c>
      <c r="AS49" s="139">
        <v>2</v>
      </c>
      <c r="AT49" s="139">
        <v>2</v>
      </c>
      <c r="AU49" s="139">
        <v>2</v>
      </c>
      <c r="AV49" s="139">
        <v>1</v>
      </c>
      <c r="AW49" s="139">
        <v>1</v>
      </c>
      <c r="AX49" s="139">
        <v>0</v>
      </c>
      <c r="AY49" s="139">
        <v>1</v>
      </c>
      <c r="AZ49" s="140">
        <v>1</v>
      </c>
      <c r="BA49" s="139">
        <v>3</v>
      </c>
      <c r="BB49" s="139">
        <v>0</v>
      </c>
      <c r="BC49" s="139">
        <v>3</v>
      </c>
      <c r="BD49" s="140">
        <v>2</v>
      </c>
      <c r="BE49" s="139">
        <v>1</v>
      </c>
      <c r="BF49" s="139">
        <v>0</v>
      </c>
      <c r="BG49" s="139">
        <v>2</v>
      </c>
      <c r="BH49" s="140">
        <v>2</v>
      </c>
      <c r="BI49" s="139">
        <v>2</v>
      </c>
      <c r="BJ49" s="139">
        <v>1</v>
      </c>
      <c r="BK49" s="139">
        <v>2</v>
      </c>
      <c r="BL49" s="139">
        <v>2</v>
      </c>
      <c r="BM49" s="139">
        <v>4</v>
      </c>
      <c r="BN49" s="139">
        <v>1</v>
      </c>
      <c r="BO49" s="139">
        <v>-1</v>
      </c>
      <c r="BP49" s="139">
        <v>2</v>
      </c>
      <c r="BQ49" s="140">
        <v>0</v>
      </c>
      <c r="BR49" s="139">
        <v>2</v>
      </c>
      <c r="BS49" s="139">
        <v>1</v>
      </c>
      <c r="BT49" s="139">
        <v>1</v>
      </c>
      <c r="BU49" s="139">
        <v>1</v>
      </c>
      <c r="BV49" s="139">
        <v>1</v>
      </c>
      <c r="BW49" s="139">
        <v>2</v>
      </c>
      <c r="BX49" s="139">
        <v>-2</v>
      </c>
      <c r="BY49" s="139">
        <v>2</v>
      </c>
      <c r="BZ49" s="140">
        <v>0</v>
      </c>
      <c r="CA49" s="139">
        <v>1</v>
      </c>
      <c r="CB49" s="139">
        <v>0</v>
      </c>
      <c r="CC49" s="139">
        <v>0</v>
      </c>
      <c r="CD49" s="140">
        <v>0</v>
      </c>
      <c r="CE49" s="139">
        <v>1</v>
      </c>
      <c r="CF49" s="139">
        <v>0</v>
      </c>
      <c r="CG49" s="139">
        <v>0</v>
      </c>
      <c r="CH49" s="140">
        <v>0</v>
      </c>
    </row>
    <row r="50" spans="1:86" x14ac:dyDescent="0.2">
      <c r="A50" s="137" t="s">
        <v>60</v>
      </c>
      <c r="B50" s="138" t="s">
        <v>106</v>
      </c>
      <c r="C50" s="139">
        <v>3</v>
      </c>
      <c r="D50" s="139">
        <v>2</v>
      </c>
      <c r="E50" s="139">
        <v>2</v>
      </c>
      <c r="F50" s="139">
        <v>0</v>
      </c>
      <c r="G50" s="139">
        <v>3</v>
      </c>
      <c r="H50" s="139">
        <v>3</v>
      </c>
      <c r="I50" s="139">
        <v>1</v>
      </c>
      <c r="J50" s="139">
        <v>0</v>
      </c>
      <c r="K50" s="139">
        <v>1</v>
      </c>
      <c r="L50" s="139">
        <v>1</v>
      </c>
      <c r="M50" s="139">
        <v>0</v>
      </c>
      <c r="N50" s="140">
        <v>1</v>
      </c>
      <c r="O50" s="139">
        <v>2</v>
      </c>
      <c r="P50" s="139">
        <v>1</v>
      </c>
      <c r="Q50" s="139">
        <v>2</v>
      </c>
      <c r="R50" s="139">
        <v>0</v>
      </c>
      <c r="S50" s="139">
        <v>2</v>
      </c>
      <c r="T50" s="139">
        <v>1</v>
      </c>
      <c r="U50" s="139">
        <v>1</v>
      </c>
      <c r="V50" s="139">
        <v>0</v>
      </c>
      <c r="W50" s="139">
        <v>1</v>
      </c>
      <c r="X50" s="139">
        <v>1</v>
      </c>
      <c r="Y50" s="139">
        <v>0</v>
      </c>
      <c r="Z50" s="140">
        <v>1</v>
      </c>
      <c r="AA50" s="139">
        <v>2</v>
      </c>
      <c r="AB50" s="139">
        <v>2</v>
      </c>
      <c r="AC50" s="139">
        <v>2</v>
      </c>
      <c r="AD50" s="139">
        <v>0</v>
      </c>
      <c r="AE50" s="139">
        <v>3</v>
      </c>
      <c r="AF50" s="139">
        <v>2</v>
      </c>
      <c r="AG50" s="139">
        <v>1</v>
      </c>
      <c r="AH50" s="139">
        <v>2</v>
      </c>
      <c r="AI50" s="139">
        <v>2</v>
      </c>
      <c r="AJ50" s="139">
        <v>0</v>
      </c>
      <c r="AK50" s="139">
        <v>0</v>
      </c>
      <c r="AL50" s="139">
        <v>0</v>
      </c>
      <c r="AM50" s="140">
        <v>3</v>
      </c>
      <c r="AN50" s="139">
        <v>1</v>
      </c>
      <c r="AO50" s="139">
        <v>2</v>
      </c>
      <c r="AP50" s="139">
        <v>1</v>
      </c>
      <c r="AQ50" s="139">
        <v>0</v>
      </c>
      <c r="AR50" s="139">
        <v>1</v>
      </c>
      <c r="AS50" s="139">
        <v>2</v>
      </c>
      <c r="AT50" s="139">
        <v>1</v>
      </c>
      <c r="AU50" s="139">
        <v>1</v>
      </c>
      <c r="AV50" s="139">
        <v>1</v>
      </c>
      <c r="AW50" s="139">
        <v>0</v>
      </c>
      <c r="AX50" s="139">
        <v>0</v>
      </c>
      <c r="AY50" s="139">
        <v>0</v>
      </c>
      <c r="AZ50" s="140">
        <v>1</v>
      </c>
      <c r="BA50" s="139">
        <v>4</v>
      </c>
      <c r="BB50" s="139">
        <v>0</v>
      </c>
      <c r="BC50" s="139">
        <v>2</v>
      </c>
      <c r="BD50" s="140">
        <v>1</v>
      </c>
      <c r="BE50" s="139">
        <v>1</v>
      </c>
      <c r="BF50" s="139">
        <v>0</v>
      </c>
      <c r="BG50" s="139">
        <v>1</v>
      </c>
      <c r="BH50" s="140">
        <v>1</v>
      </c>
      <c r="BI50" s="139">
        <v>2</v>
      </c>
      <c r="BJ50" s="139">
        <v>1</v>
      </c>
      <c r="BK50" s="139">
        <v>2</v>
      </c>
      <c r="BL50" s="139">
        <v>1</v>
      </c>
      <c r="BM50" s="139">
        <v>5</v>
      </c>
      <c r="BN50" s="139">
        <v>1</v>
      </c>
      <c r="BO50" s="139">
        <v>0</v>
      </c>
      <c r="BP50" s="139">
        <v>2</v>
      </c>
      <c r="BQ50" s="140">
        <v>-1</v>
      </c>
      <c r="BR50" s="139">
        <v>2</v>
      </c>
      <c r="BS50" s="139">
        <v>1</v>
      </c>
      <c r="BT50" s="139">
        <v>1</v>
      </c>
      <c r="BU50" s="139">
        <v>1</v>
      </c>
      <c r="BV50" s="139">
        <v>1</v>
      </c>
      <c r="BW50" s="139">
        <v>2</v>
      </c>
      <c r="BX50" s="139">
        <v>0</v>
      </c>
      <c r="BY50" s="139">
        <v>2</v>
      </c>
      <c r="BZ50" s="140">
        <v>-2</v>
      </c>
      <c r="CA50" s="139">
        <v>0</v>
      </c>
      <c r="CB50" s="139">
        <v>0</v>
      </c>
      <c r="CC50" s="139">
        <v>0</v>
      </c>
      <c r="CD50" s="140">
        <v>0</v>
      </c>
      <c r="CE50" s="139">
        <v>0</v>
      </c>
      <c r="CF50" s="139">
        <v>0</v>
      </c>
      <c r="CG50" s="139">
        <v>0</v>
      </c>
      <c r="CH50" s="140">
        <v>0</v>
      </c>
    </row>
    <row r="51" spans="1:86" x14ac:dyDescent="0.2">
      <c r="A51" s="137" t="s">
        <v>63</v>
      </c>
      <c r="B51" s="138" t="s">
        <v>107</v>
      </c>
      <c r="C51" s="139">
        <v>1</v>
      </c>
      <c r="D51" s="139">
        <v>3</v>
      </c>
      <c r="E51" s="139">
        <v>2</v>
      </c>
      <c r="F51" s="139">
        <v>0</v>
      </c>
      <c r="G51" s="139">
        <v>3</v>
      </c>
      <c r="H51" s="139">
        <v>3</v>
      </c>
      <c r="I51" s="139">
        <v>3</v>
      </c>
      <c r="J51" s="139">
        <v>3</v>
      </c>
      <c r="K51" s="139">
        <v>1</v>
      </c>
      <c r="L51" s="139">
        <v>0</v>
      </c>
      <c r="M51" s="139">
        <v>0</v>
      </c>
      <c r="N51" s="140">
        <v>0</v>
      </c>
      <c r="O51" s="139">
        <v>1</v>
      </c>
      <c r="P51" s="139">
        <v>1</v>
      </c>
      <c r="Q51" s="139">
        <v>2</v>
      </c>
      <c r="R51" s="139">
        <v>0</v>
      </c>
      <c r="S51" s="139">
        <v>2</v>
      </c>
      <c r="T51" s="139">
        <v>1</v>
      </c>
      <c r="U51" s="139">
        <v>1</v>
      </c>
      <c r="V51" s="139">
        <v>1</v>
      </c>
      <c r="W51" s="139">
        <v>1</v>
      </c>
      <c r="X51" s="139">
        <v>0</v>
      </c>
      <c r="Y51" s="139">
        <v>0</v>
      </c>
      <c r="Z51" s="140">
        <v>0</v>
      </c>
      <c r="AA51" s="139">
        <v>0</v>
      </c>
      <c r="AB51" s="139">
        <v>2</v>
      </c>
      <c r="AC51" s="139">
        <v>2</v>
      </c>
      <c r="AD51" s="139">
        <v>0</v>
      </c>
      <c r="AE51" s="139">
        <v>4</v>
      </c>
      <c r="AF51" s="139">
        <v>2</v>
      </c>
      <c r="AG51" s="139">
        <v>1</v>
      </c>
      <c r="AH51" s="139">
        <v>1</v>
      </c>
      <c r="AI51" s="139">
        <v>4</v>
      </c>
      <c r="AJ51" s="139">
        <v>2</v>
      </c>
      <c r="AK51" s="139">
        <v>2</v>
      </c>
      <c r="AL51" s="139">
        <v>1</v>
      </c>
      <c r="AM51" s="140">
        <v>2</v>
      </c>
      <c r="AN51" s="139">
        <v>0</v>
      </c>
      <c r="AO51" s="139">
        <v>2</v>
      </c>
      <c r="AP51" s="139">
        <v>1</v>
      </c>
      <c r="AQ51" s="139">
        <v>0</v>
      </c>
      <c r="AR51" s="139">
        <v>1</v>
      </c>
      <c r="AS51" s="139">
        <v>2</v>
      </c>
      <c r="AT51" s="139">
        <v>1</v>
      </c>
      <c r="AU51" s="139">
        <v>1</v>
      </c>
      <c r="AV51" s="139">
        <v>2</v>
      </c>
      <c r="AW51" s="139">
        <v>1</v>
      </c>
      <c r="AX51" s="139">
        <v>2</v>
      </c>
      <c r="AY51" s="139">
        <v>1</v>
      </c>
      <c r="AZ51" s="140">
        <v>1</v>
      </c>
      <c r="BA51" s="139">
        <v>4</v>
      </c>
      <c r="BB51" s="139">
        <v>0</v>
      </c>
      <c r="BC51" s="139">
        <v>3</v>
      </c>
      <c r="BD51" s="140">
        <v>1</v>
      </c>
      <c r="BE51" s="139">
        <v>1</v>
      </c>
      <c r="BF51" s="139">
        <v>0</v>
      </c>
      <c r="BG51" s="139">
        <v>2</v>
      </c>
      <c r="BH51" s="140">
        <v>1</v>
      </c>
      <c r="BI51" s="139">
        <v>0</v>
      </c>
      <c r="BJ51" s="139">
        <v>1</v>
      </c>
      <c r="BK51" s="139">
        <v>2</v>
      </c>
      <c r="BL51" s="139">
        <v>1</v>
      </c>
      <c r="BM51" s="139">
        <v>4</v>
      </c>
      <c r="BN51" s="139">
        <v>1</v>
      </c>
      <c r="BO51" s="139">
        <v>-1</v>
      </c>
      <c r="BP51" s="139">
        <v>2</v>
      </c>
      <c r="BQ51" s="140">
        <v>0</v>
      </c>
      <c r="BR51" s="139">
        <v>0</v>
      </c>
      <c r="BS51" s="139">
        <v>1</v>
      </c>
      <c r="BT51" s="139">
        <v>1</v>
      </c>
      <c r="BU51" s="139">
        <v>1</v>
      </c>
      <c r="BV51" s="139">
        <v>1</v>
      </c>
      <c r="BW51" s="139">
        <v>2</v>
      </c>
      <c r="BX51" s="139">
        <v>-2</v>
      </c>
      <c r="BY51" s="139">
        <v>2</v>
      </c>
      <c r="BZ51" s="140">
        <v>0</v>
      </c>
      <c r="CA51" s="139">
        <v>0</v>
      </c>
      <c r="CB51" s="139">
        <v>0</v>
      </c>
      <c r="CC51" s="139">
        <v>0</v>
      </c>
      <c r="CD51" s="140">
        <v>0</v>
      </c>
      <c r="CE51" s="139">
        <v>0</v>
      </c>
      <c r="CF51" s="139">
        <v>0</v>
      </c>
      <c r="CG51" s="139">
        <v>0</v>
      </c>
      <c r="CH51" s="140">
        <v>0</v>
      </c>
    </row>
    <row r="52" spans="1:86" x14ac:dyDescent="0.2">
      <c r="A52" s="137" t="s">
        <v>60</v>
      </c>
      <c r="B52" s="138" t="s">
        <v>108</v>
      </c>
      <c r="C52" s="139">
        <v>0</v>
      </c>
      <c r="D52" s="139">
        <v>3</v>
      </c>
      <c r="E52" s="139">
        <v>1</v>
      </c>
      <c r="F52" s="139">
        <v>0</v>
      </c>
      <c r="G52" s="139">
        <v>2</v>
      </c>
      <c r="H52" s="139">
        <v>2</v>
      </c>
      <c r="I52" s="139">
        <v>2</v>
      </c>
      <c r="J52" s="139">
        <v>0</v>
      </c>
      <c r="K52" s="139">
        <v>0</v>
      </c>
      <c r="L52" s="139">
        <v>0</v>
      </c>
      <c r="M52" s="139">
        <v>1</v>
      </c>
      <c r="N52" s="140">
        <v>0</v>
      </c>
      <c r="O52" s="139">
        <v>0</v>
      </c>
      <c r="P52" s="139">
        <v>1</v>
      </c>
      <c r="Q52" s="139">
        <v>1</v>
      </c>
      <c r="R52" s="139">
        <v>0</v>
      </c>
      <c r="S52" s="139">
        <v>1</v>
      </c>
      <c r="T52" s="139">
        <v>1</v>
      </c>
      <c r="U52" s="139">
        <v>1</v>
      </c>
      <c r="V52" s="139">
        <v>0</v>
      </c>
      <c r="W52" s="139">
        <v>0</v>
      </c>
      <c r="X52" s="139">
        <v>0</v>
      </c>
      <c r="Y52" s="139">
        <v>1</v>
      </c>
      <c r="Z52" s="140">
        <v>0</v>
      </c>
      <c r="AA52" s="139">
        <v>0</v>
      </c>
      <c r="AB52" s="139">
        <v>2</v>
      </c>
      <c r="AC52" s="139">
        <v>2</v>
      </c>
      <c r="AD52" s="139">
        <v>0</v>
      </c>
      <c r="AE52" s="139">
        <v>2</v>
      </c>
      <c r="AF52" s="139">
        <v>0</v>
      </c>
      <c r="AG52" s="139">
        <v>2</v>
      </c>
      <c r="AH52" s="139">
        <v>0</v>
      </c>
      <c r="AI52" s="139">
        <v>1</v>
      </c>
      <c r="AJ52" s="139">
        <v>0</v>
      </c>
      <c r="AK52" s="139">
        <v>0</v>
      </c>
      <c r="AL52" s="139">
        <v>0</v>
      </c>
      <c r="AM52" s="140">
        <v>2</v>
      </c>
      <c r="AN52" s="139">
        <v>0</v>
      </c>
      <c r="AO52" s="139">
        <v>2</v>
      </c>
      <c r="AP52" s="139">
        <v>1</v>
      </c>
      <c r="AQ52" s="139">
        <v>0</v>
      </c>
      <c r="AR52" s="139">
        <v>1</v>
      </c>
      <c r="AS52" s="139">
        <v>0</v>
      </c>
      <c r="AT52" s="139">
        <v>1</v>
      </c>
      <c r="AU52" s="139">
        <v>0</v>
      </c>
      <c r="AV52" s="139">
        <v>1</v>
      </c>
      <c r="AW52" s="139">
        <v>0</v>
      </c>
      <c r="AX52" s="139">
        <v>0</v>
      </c>
      <c r="AY52" s="139">
        <v>0</v>
      </c>
      <c r="AZ52" s="140">
        <v>1</v>
      </c>
      <c r="BA52" s="139">
        <v>3</v>
      </c>
      <c r="BB52" s="139">
        <v>0</v>
      </c>
      <c r="BC52" s="139">
        <v>2</v>
      </c>
      <c r="BD52" s="140">
        <v>0</v>
      </c>
      <c r="BE52" s="139">
        <v>1</v>
      </c>
      <c r="BF52" s="139">
        <v>0</v>
      </c>
      <c r="BG52" s="139">
        <v>1</v>
      </c>
      <c r="BH52" s="140">
        <v>0</v>
      </c>
      <c r="BI52" s="139">
        <v>0</v>
      </c>
      <c r="BJ52" s="139">
        <v>0</v>
      </c>
      <c r="BK52" s="139">
        <v>2</v>
      </c>
      <c r="BL52" s="139">
        <v>0</v>
      </c>
      <c r="BM52" s="139">
        <v>2</v>
      </c>
      <c r="BN52" s="139">
        <v>1</v>
      </c>
      <c r="BO52" s="139">
        <v>-1</v>
      </c>
      <c r="BP52" s="139">
        <v>0</v>
      </c>
      <c r="BQ52" s="140">
        <v>0</v>
      </c>
      <c r="BR52" s="139">
        <v>0</v>
      </c>
      <c r="BS52" s="139">
        <v>0</v>
      </c>
      <c r="BT52" s="139">
        <v>1</v>
      </c>
      <c r="BU52" s="139">
        <v>0</v>
      </c>
      <c r="BV52" s="139">
        <v>1</v>
      </c>
      <c r="BW52" s="139">
        <v>2</v>
      </c>
      <c r="BX52" s="139">
        <v>-2</v>
      </c>
      <c r="BY52" s="139">
        <v>0</v>
      </c>
      <c r="BZ52" s="140">
        <v>0</v>
      </c>
      <c r="CA52" s="139">
        <v>0</v>
      </c>
      <c r="CB52" s="139">
        <v>0</v>
      </c>
      <c r="CC52" s="139">
        <v>0</v>
      </c>
      <c r="CD52" s="140">
        <v>0</v>
      </c>
      <c r="CE52" s="139">
        <v>0</v>
      </c>
      <c r="CF52" s="139">
        <v>0</v>
      </c>
      <c r="CG52" s="139">
        <v>0</v>
      </c>
      <c r="CH52" s="140">
        <v>0</v>
      </c>
    </row>
    <row r="53" spans="1:86" x14ac:dyDescent="0.2">
      <c r="A53" s="137" t="s">
        <v>60</v>
      </c>
      <c r="B53" s="138" t="s">
        <v>109</v>
      </c>
      <c r="C53" s="139">
        <v>0</v>
      </c>
      <c r="D53" s="139">
        <v>0</v>
      </c>
      <c r="E53" s="139">
        <v>1</v>
      </c>
      <c r="F53" s="139">
        <v>-1</v>
      </c>
      <c r="G53" s="139">
        <v>0</v>
      </c>
      <c r="H53" s="139">
        <v>0</v>
      </c>
      <c r="I53" s="139">
        <v>0</v>
      </c>
      <c r="J53" s="139">
        <v>0</v>
      </c>
      <c r="K53" s="139">
        <v>0</v>
      </c>
      <c r="L53" s="139">
        <v>0</v>
      </c>
      <c r="M53" s="139">
        <v>0</v>
      </c>
      <c r="N53" s="140">
        <v>0</v>
      </c>
      <c r="O53" s="139">
        <v>0</v>
      </c>
      <c r="P53" s="139">
        <v>0</v>
      </c>
      <c r="Q53" s="139">
        <v>1</v>
      </c>
      <c r="R53" s="139">
        <v>-2</v>
      </c>
      <c r="S53" s="139">
        <v>0</v>
      </c>
      <c r="T53" s="139">
        <v>0</v>
      </c>
      <c r="U53" s="139">
        <v>0</v>
      </c>
      <c r="V53" s="139">
        <v>0</v>
      </c>
      <c r="W53" s="139">
        <v>0</v>
      </c>
      <c r="X53" s="139">
        <v>0</v>
      </c>
      <c r="Y53" s="139">
        <v>0</v>
      </c>
      <c r="Z53" s="140">
        <v>0</v>
      </c>
      <c r="AA53" s="139">
        <v>1</v>
      </c>
      <c r="AB53" s="139">
        <v>1</v>
      </c>
      <c r="AC53" s="139">
        <v>2</v>
      </c>
      <c r="AD53" s="139">
        <v>0</v>
      </c>
      <c r="AE53" s="139">
        <v>3</v>
      </c>
      <c r="AF53" s="139">
        <v>0</v>
      </c>
      <c r="AG53" s="139">
        <v>1</v>
      </c>
      <c r="AH53" s="139">
        <v>0</v>
      </c>
      <c r="AI53" s="139">
        <v>1</v>
      </c>
      <c r="AJ53" s="139">
        <v>0</v>
      </c>
      <c r="AK53" s="139">
        <v>0</v>
      </c>
      <c r="AL53" s="139">
        <v>0</v>
      </c>
      <c r="AM53" s="140">
        <v>0</v>
      </c>
      <c r="AN53" s="139">
        <v>1</v>
      </c>
      <c r="AO53" s="139">
        <v>1</v>
      </c>
      <c r="AP53" s="139">
        <v>1</v>
      </c>
      <c r="AQ53" s="139">
        <v>0</v>
      </c>
      <c r="AR53" s="139">
        <v>1</v>
      </c>
      <c r="AS53" s="139">
        <v>0</v>
      </c>
      <c r="AT53" s="139">
        <v>1</v>
      </c>
      <c r="AU53" s="139">
        <v>0</v>
      </c>
      <c r="AV53" s="139">
        <v>1</v>
      </c>
      <c r="AW53" s="139">
        <v>0</v>
      </c>
      <c r="AX53" s="139">
        <v>0</v>
      </c>
      <c r="AY53" s="139">
        <v>0</v>
      </c>
      <c r="AZ53" s="140">
        <v>0</v>
      </c>
      <c r="BA53" s="139">
        <v>1</v>
      </c>
      <c r="BB53" s="139">
        <v>0</v>
      </c>
      <c r="BC53" s="139">
        <v>1</v>
      </c>
      <c r="BD53" s="140">
        <v>0</v>
      </c>
      <c r="BE53" s="139">
        <v>1</v>
      </c>
      <c r="BF53" s="139">
        <v>0</v>
      </c>
      <c r="BG53" s="139">
        <v>1</v>
      </c>
      <c r="BH53" s="140">
        <v>0</v>
      </c>
      <c r="BI53" s="139">
        <v>0</v>
      </c>
      <c r="BJ53" s="139">
        <v>0</v>
      </c>
      <c r="BK53" s="139">
        <v>2</v>
      </c>
      <c r="BL53" s="139">
        <v>0</v>
      </c>
      <c r="BM53" s="139">
        <v>0</v>
      </c>
      <c r="BN53" s="139">
        <v>0</v>
      </c>
      <c r="BO53" s="139">
        <v>-1</v>
      </c>
      <c r="BP53" s="139">
        <v>0</v>
      </c>
      <c r="BQ53" s="140">
        <v>-1</v>
      </c>
      <c r="BR53" s="139">
        <v>0</v>
      </c>
      <c r="BS53" s="139">
        <v>0</v>
      </c>
      <c r="BT53" s="139">
        <v>1</v>
      </c>
      <c r="BU53" s="139">
        <v>0</v>
      </c>
      <c r="BV53" s="139">
        <v>0</v>
      </c>
      <c r="BW53" s="139">
        <v>0</v>
      </c>
      <c r="BX53" s="139">
        <v>-2</v>
      </c>
      <c r="BY53" s="139">
        <v>0</v>
      </c>
      <c r="BZ53" s="140">
        <v>-2</v>
      </c>
      <c r="CA53" s="139">
        <v>0</v>
      </c>
      <c r="CB53" s="139">
        <v>0</v>
      </c>
      <c r="CC53" s="139">
        <v>0</v>
      </c>
      <c r="CD53" s="140">
        <v>0</v>
      </c>
      <c r="CE53" s="139">
        <v>0</v>
      </c>
      <c r="CF53" s="139">
        <v>0</v>
      </c>
      <c r="CG53" s="139">
        <v>0</v>
      </c>
      <c r="CH53" s="140">
        <v>0</v>
      </c>
    </row>
    <row r="54" spans="1:86" x14ac:dyDescent="0.2">
      <c r="A54" s="137" t="s">
        <v>58</v>
      </c>
      <c r="B54" s="138" t="s">
        <v>110</v>
      </c>
      <c r="C54" s="139">
        <v>0</v>
      </c>
      <c r="D54" s="139">
        <v>5</v>
      </c>
      <c r="E54" s="139">
        <v>2</v>
      </c>
      <c r="F54" s="139">
        <v>0</v>
      </c>
      <c r="G54" s="139">
        <v>2</v>
      </c>
      <c r="H54" s="139">
        <v>4</v>
      </c>
      <c r="I54" s="139">
        <v>2</v>
      </c>
      <c r="J54" s="139">
        <v>4</v>
      </c>
      <c r="K54" s="139">
        <v>1</v>
      </c>
      <c r="L54" s="139">
        <v>1</v>
      </c>
      <c r="M54" s="139">
        <v>3</v>
      </c>
      <c r="N54" s="140">
        <v>0</v>
      </c>
      <c r="O54" s="139">
        <v>0</v>
      </c>
      <c r="P54" s="139">
        <v>2</v>
      </c>
      <c r="Q54" s="139">
        <v>2</v>
      </c>
      <c r="R54" s="139">
        <v>0</v>
      </c>
      <c r="S54" s="139">
        <v>1</v>
      </c>
      <c r="T54" s="139">
        <v>2</v>
      </c>
      <c r="U54" s="139">
        <v>1</v>
      </c>
      <c r="V54" s="139">
        <v>2</v>
      </c>
      <c r="W54" s="139">
        <v>1</v>
      </c>
      <c r="X54" s="139">
        <v>1</v>
      </c>
      <c r="Y54" s="139">
        <v>1</v>
      </c>
      <c r="Z54" s="140">
        <v>0</v>
      </c>
      <c r="AA54" s="139">
        <v>0</v>
      </c>
      <c r="AB54" s="139">
        <v>2</v>
      </c>
      <c r="AC54" s="139">
        <v>3</v>
      </c>
      <c r="AD54" s="139">
        <v>0</v>
      </c>
      <c r="AE54" s="139">
        <v>5</v>
      </c>
      <c r="AF54" s="139">
        <v>1</v>
      </c>
      <c r="AG54" s="139">
        <v>1</v>
      </c>
      <c r="AH54" s="139">
        <v>1</v>
      </c>
      <c r="AI54" s="139">
        <v>3</v>
      </c>
      <c r="AJ54" s="139">
        <v>2</v>
      </c>
      <c r="AK54" s="139">
        <v>1</v>
      </c>
      <c r="AL54" s="139">
        <v>0</v>
      </c>
      <c r="AM54" s="140">
        <v>2</v>
      </c>
      <c r="AN54" s="139">
        <v>0</v>
      </c>
      <c r="AO54" s="139">
        <v>2</v>
      </c>
      <c r="AP54" s="139">
        <v>1</v>
      </c>
      <c r="AQ54" s="139">
        <v>0</v>
      </c>
      <c r="AR54" s="139">
        <v>2</v>
      </c>
      <c r="AS54" s="139">
        <v>1</v>
      </c>
      <c r="AT54" s="139">
        <v>1</v>
      </c>
      <c r="AU54" s="139">
        <v>1</v>
      </c>
      <c r="AV54" s="139">
        <v>1</v>
      </c>
      <c r="AW54" s="139">
        <v>1</v>
      </c>
      <c r="AX54" s="139">
        <v>1</v>
      </c>
      <c r="AY54" s="139">
        <v>0</v>
      </c>
      <c r="AZ54" s="140">
        <v>1</v>
      </c>
      <c r="BA54" s="139">
        <v>3</v>
      </c>
      <c r="BB54" s="139">
        <v>1</v>
      </c>
      <c r="BC54" s="139">
        <v>3</v>
      </c>
      <c r="BD54" s="140">
        <v>2</v>
      </c>
      <c r="BE54" s="139">
        <v>1</v>
      </c>
      <c r="BF54" s="139">
        <v>1</v>
      </c>
      <c r="BG54" s="139">
        <v>2</v>
      </c>
      <c r="BH54" s="140">
        <v>2</v>
      </c>
      <c r="BI54" s="139">
        <v>2</v>
      </c>
      <c r="BJ54" s="139">
        <v>2</v>
      </c>
      <c r="BK54" s="139">
        <v>3</v>
      </c>
      <c r="BL54" s="139">
        <v>2</v>
      </c>
      <c r="BM54" s="139">
        <v>5</v>
      </c>
      <c r="BN54" s="139">
        <v>1</v>
      </c>
      <c r="BO54" s="139">
        <v>0</v>
      </c>
      <c r="BP54" s="139">
        <v>2</v>
      </c>
      <c r="BQ54" s="140">
        <v>0</v>
      </c>
      <c r="BR54" s="139">
        <v>2</v>
      </c>
      <c r="BS54" s="139">
        <v>2</v>
      </c>
      <c r="BT54" s="139">
        <v>1</v>
      </c>
      <c r="BU54" s="139">
        <v>1</v>
      </c>
      <c r="BV54" s="139">
        <v>1</v>
      </c>
      <c r="BW54" s="139">
        <v>2</v>
      </c>
      <c r="BX54" s="139">
        <v>0</v>
      </c>
      <c r="BY54" s="139">
        <v>2</v>
      </c>
      <c r="BZ54" s="140">
        <v>0</v>
      </c>
      <c r="CA54" s="139">
        <v>1</v>
      </c>
      <c r="CB54" s="139">
        <v>1</v>
      </c>
      <c r="CC54" s="139">
        <v>0</v>
      </c>
      <c r="CD54" s="140">
        <v>0</v>
      </c>
      <c r="CE54" s="139">
        <v>1</v>
      </c>
      <c r="CF54" s="139">
        <v>1</v>
      </c>
      <c r="CG54" s="139">
        <v>0</v>
      </c>
      <c r="CH54" s="140">
        <v>0</v>
      </c>
    </row>
    <row r="55" spans="1:86" x14ac:dyDescent="0.2">
      <c r="A55" s="137" t="s">
        <v>60</v>
      </c>
      <c r="B55" s="138" t="s">
        <v>111</v>
      </c>
      <c r="C55" s="139">
        <v>2</v>
      </c>
      <c r="D55" s="139">
        <v>0</v>
      </c>
      <c r="E55" s="139">
        <v>1</v>
      </c>
      <c r="F55" s="139">
        <v>0</v>
      </c>
      <c r="G55" s="139">
        <v>2</v>
      </c>
      <c r="H55" s="139">
        <v>3</v>
      </c>
      <c r="I55" s="139">
        <v>0</v>
      </c>
      <c r="J55" s="139">
        <v>0</v>
      </c>
      <c r="K55" s="139">
        <v>1</v>
      </c>
      <c r="L55" s="139">
        <v>0</v>
      </c>
      <c r="M55" s="139">
        <v>1</v>
      </c>
      <c r="N55" s="140">
        <v>0</v>
      </c>
      <c r="O55" s="139">
        <v>1</v>
      </c>
      <c r="P55" s="139">
        <v>0</v>
      </c>
      <c r="Q55" s="139">
        <v>1</v>
      </c>
      <c r="R55" s="139">
        <v>0</v>
      </c>
      <c r="S55" s="139">
        <v>1</v>
      </c>
      <c r="T55" s="139">
        <v>1</v>
      </c>
      <c r="U55" s="139">
        <v>0</v>
      </c>
      <c r="V55" s="139">
        <v>0</v>
      </c>
      <c r="W55" s="139">
        <v>1</v>
      </c>
      <c r="X55" s="139">
        <v>0</v>
      </c>
      <c r="Y55" s="139">
        <v>1</v>
      </c>
      <c r="Z55" s="140">
        <v>0</v>
      </c>
      <c r="AA55" s="139">
        <v>0</v>
      </c>
      <c r="AB55" s="139">
        <v>2</v>
      </c>
      <c r="AC55" s="139">
        <v>3</v>
      </c>
      <c r="AD55" s="139">
        <v>0</v>
      </c>
      <c r="AE55" s="139">
        <v>3</v>
      </c>
      <c r="AF55" s="139">
        <v>1</v>
      </c>
      <c r="AG55" s="139">
        <v>1</v>
      </c>
      <c r="AH55" s="139">
        <v>0</v>
      </c>
      <c r="AI55" s="139">
        <v>1</v>
      </c>
      <c r="AJ55" s="139">
        <v>0</v>
      </c>
      <c r="AK55" s="139">
        <v>0</v>
      </c>
      <c r="AL55" s="139">
        <v>1</v>
      </c>
      <c r="AM55" s="140">
        <v>1</v>
      </c>
      <c r="AN55" s="139">
        <v>0</v>
      </c>
      <c r="AO55" s="139">
        <v>2</v>
      </c>
      <c r="AP55" s="139">
        <v>1</v>
      </c>
      <c r="AQ55" s="139">
        <v>0</v>
      </c>
      <c r="AR55" s="139">
        <v>1</v>
      </c>
      <c r="AS55" s="139">
        <v>1</v>
      </c>
      <c r="AT55" s="139">
        <v>1</v>
      </c>
      <c r="AU55" s="139">
        <v>0</v>
      </c>
      <c r="AV55" s="139">
        <v>1</v>
      </c>
      <c r="AW55" s="139">
        <v>0</v>
      </c>
      <c r="AX55" s="139">
        <v>0</v>
      </c>
      <c r="AY55" s="139">
        <v>2</v>
      </c>
      <c r="AZ55" s="140">
        <v>1</v>
      </c>
      <c r="BA55" s="139">
        <v>4</v>
      </c>
      <c r="BB55" s="139">
        <v>0</v>
      </c>
      <c r="BC55" s="139">
        <v>3</v>
      </c>
      <c r="BD55" s="140">
        <v>1</v>
      </c>
      <c r="BE55" s="139">
        <v>1</v>
      </c>
      <c r="BF55" s="139">
        <v>0</v>
      </c>
      <c r="BG55" s="139">
        <v>2</v>
      </c>
      <c r="BH55" s="140">
        <v>1</v>
      </c>
      <c r="BI55" s="139">
        <v>0</v>
      </c>
      <c r="BJ55" s="139">
        <v>2</v>
      </c>
      <c r="BK55" s="139">
        <v>2</v>
      </c>
      <c r="BL55" s="139">
        <v>0</v>
      </c>
      <c r="BM55" s="139">
        <v>3</v>
      </c>
      <c r="BN55" s="139">
        <v>1</v>
      </c>
      <c r="BO55" s="139">
        <v>0</v>
      </c>
      <c r="BP55" s="139">
        <v>2</v>
      </c>
      <c r="BQ55" s="140">
        <v>0</v>
      </c>
      <c r="BR55" s="139">
        <v>0</v>
      </c>
      <c r="BS55" s="139">
        <v>2</v>
      </c>
      <c r="BT55" s="139">
        <v>1</v>
      </c>
      <c r="BU55" s="139">
        <v>0</v>
      </c>
      <c r="BV55" s="139">
        <v>1</v>
      </c>
      <c r="BW55" s="139">
        <v>2</v>
      </c>
      <c r="BX55" s="139">
        <v>0</v>
      </c>
      <c r="BY55" s="139">
        <v>2</v>
      </c>
      <c r="BZ55" s="140">
        <v>0</v>
      </c>
      <c r="CA55" s="139">
        <v>0</v>
      </c>
      <c r="CB55" s="139">
        <v>0</v>
      </c>
      <c r="CC55" s="139">
        <v>0</v>
      </c>
      <c r="CD55" s="140">
        <v>0</v>
      </c>
      <c r="CE55" s="139">
        <v>0</v>
      </c>
      <c r="CF55" s="139">
        <v>0</v>
      </c>
      <c r="CG55" s="139">
        <v>0</v>
      </c>
      <c r="CH55" s="140">
        <v>0</v>
      </c>
    </row>
    <row r="56" spans="1:86" x14ac:dyDescent="0.2">
      <c r="A56" s="137" t="s">
        <v>60</v>
      </c>
      <c r="B56" s="138" t="s">
        <v>112</v>
      </c>
      <c r="C56" s="139">
        <v>1</v>
      </c>
      <c r="D56" s="139">
        <v>0</v>
      </c>
      <c r="E56" s="139">
        <v>1</v>
      </c>
      <c r="F56" s="139">
        <v>0</v>
      </c>
      <c r="G56" s="139">
        <v>2</v>
      </c>
      <c r="H56" s="139">
        <v>1</v>
      </c>
      <c r="I56" s="139">
        <v>3</v>
      </c>
      <c r="J56" s="139">
        <v>2</v>
      </c>
      <c r="K56" s="139">
        <v>2</v>
      </c>
      <c r="L56" s="139">
        <v>0</v>
      </c>
      <c r="M56" s="139">
        <v>1</v>
      </c>
      <c r="N56" s="140">
        <v>0</v>
      </c>
      <c r="O56" s="139">
        <v>1</v>
      </c>
      <c r="P56" s="139">
        <v>0</v>
      </c>
      <c r="Q56" s="139">
        <v>1</v>
      </c>
      <c r="R56" s="139">
        <v>0</v>
      </c>
      <c r="S56" s="139">
        <v>1</v>
      </c>
      <c r="T56" s="139">
        <v>1</v>
      </c>
      <c r="U56" s="139">
        <v>1</v>
      </c>
      <c r="V56" s="139">
        <v>1</v>
      </c>
      <c r="W56" s="139">
        <v>2</v>
      </c>
      <c r="X56" s="139">
        <v>0</v>
      </c>
      <c r="Y56" s="139">
        <v>1</v>
      </c>
      <c r="Z56" s="140">
        <v>0</v>
      </c>
      <c r="AA56" s="139">
        <v>3</v>
      </c>
      <c r="AB56" s="139">
        <v>2</v>
      </c>
      <c r="AC56" s="139">
        <v>3</v>
      </c>
      <c r="AD56" s="139">
        <v>0</v>
      </c>
      <c r="AE56" s="139">
        <v>4</v>
      </c>
      <c r="AF56" s="139">
        <v>1</v>
      </c>
      <c r="AG56" s="139">
        <v>1</v>
      </c>
      <c r="AH56" s="139">
        <v>0</v>
      </c>
      <c r="AI56" s="139">
        <v>4</v>
      </c>
      <c r="AJ56" s="139">
        <v>0</v>
      </c>
      <c r="AK56" s="139">
        <v>0</v>
      </c>
      <c r="AL56" s="139">
        <v>1</v>
      </c>
      <c r="AM56" s="140">
        <v>3</v>
      </c>
      <c r="AN56" s="139">
        <v>2</v>
      </c>
      <c r="AO56" s="139">
        <v>2</v>
      </c>
      <c r="AP56" s="139">
        <v>1</v>
      </c>
      <c r="AQ56" s="139">
        <v>0</v>
      </c>
      <c r="AR56" s="139">
        <v>1</v>
      </c>
      <c r="AS56" s="139">
        <v>1</v>
      </c>
      <c r="AT56" s="139">
        <v>1</v>
      </c>
      <c r="AU56" s="139">
        <v>0</v>
      </c>
      <c r="AV56" s="139">
        <v>2</v>
      </c>
      <c r="AW56" s="139">
        <v>0</v>
      </c>
      <c r="AX56" s="139">
        <v>0</v>
      </c>
      <c r="AY56" s="139">
        <v>2</v>
      </c>
      <c r="AZ56" s="140">
        <v>2</v>
      </c>
      <c r="BA56" s="139">
        <v>3</v>
      </c>
      <c r="BB56" s="139">
        <v>0</v>
      </c>
      <c r="BC56" s="139">
        <v>3</v>
      </c>
      <c r="BD56" s="140">
        <v>1</v>
      </c>
      <c r="BE56" s="139">
        <v>1</v>
      </c>
      <c r="BF56" s="139">
        <v>0</v>
      </c>
      <c r="BG56" s="139">
        <v>2</v>
      </c>
      <c r="BH56" s="140">
        <v>1</v>
      </c>
      <c r="BI56" s="139">
        <v>1</v>
      </c>
      <c r="BJ56" s="139">
        <v>1</v>
      </c>
      <c r="BK56" s="139">
        <v>2</v>
      </c>
      <c r="BL56" s="139">
        <v>4</v>
      </c>
      <c r="BM56" s="139">
        <v>2</v>
      </c>
      <c r="BN56" s="139">
        <v>1</v>
      </c>
      <c r="BO56" s="139">
        <v>-1</v>
      </c>
      <c r="BP56" s="139">
        <v>2</v>
      </c>
      <c r="BQ56" s="140">
        <v>0</v>
      </c>
      <c r="BR56" s="139">
        <v>1</v>
      </c>
      <c r="BS56" s="139">
        <v>1</v>
      </c>
      <c r="BT56" s="139">
        <v>1</v>
      </c>
      <c r="BU56" s="139">
        <v>2</v>
      </c>
      <c r="BV56" s="139">
        <v>1</v>
      </c>
      <c r="BW56" s="139">
        <v>2</v>
      </c>
      <c r="BX56" s="139">
        <v>-2</v>
      </c>
      <c r="BY56" s="139">
        <v>2</v>
      </c>
      <c r="BZ56" s="140">
        <v>0</v>
      </c>
      <c r="CA56" s="139">
        <v>0</v>
      </c>
      <c r="CB56" s="139">
        <v>0</v>
      </c>
      <c r="CC56" s="139">
        <v>0</v>
      </c>
      <c r="CD56" s="140">
        <v>0</v>
      </c>
      <c r="CE56" s="139">
        <v>0</v>
      </c>
      <c r="CF56" s="139">
        <v>0</v>
      </c>
      <c r="CG56" s="139">
        <v>0</v>
      </c>
      <c r="CH56" s="140">
        <v>0</v>
      </c>
    </row>
    <row r="57" spans="1:86" x14ac:dyDescent="0.2">
      <c r="A57" s="137" t="s">
        <v>56</v>
      </c>
      <c r="B57" s="138" t="s">
        <v>113</v>
      </c>
      <c r="C57" s="139">
        <v>2</v>
      </c>
      <c r="D57" s="139">
        <v>5</v>
      </c>
      <c r="E57" s="139">
        <v>2</v>
      </c>
      <c r="F57" s="139">
        <v>0</v>
      </c>
      <c r="G57" s="139">
        <v>2</v>
      </c>
      <c r="H57" s="139">
        <v>2</v>
      </c>
      <c r="I57" s="139">
        <v>1</v>
      </c>
      <c r="J57" s="139">
        <v>2</v>
      </c>
      <c r="K57" s="139">
        <v>1</v>
      </c>
      <c r="L57" s="139">
        <v>1</v>
      </c>
      <c r="M57" s="139">
        <v>0</v>
      </c>
      <c r="N57" s="140">
        <v>0</v>
      </c>
      <c r="O57" s="139">
        <v>1</v>
      </c>
      <c r="P57" s="139">
        <v>2</v>
      </c>
      <c r="Q57" s="139">
        <v>2</v>
      </c>
      <c r="R57" s="139">
        <v>0</v>
      </c>
      <c r="S57" s="139">
        <v>1</v>
      </c>
      <c r="T57" s="139">
        <v>1</v>
      </c>
      <c r="U57" s="139">
        <v>1</v>
      </c>
      <c r="V57" s="139">
        <v>1</v>
      </c>
      <c r="W57" s="139">
        <v>1</v>
      </c>
      <c r="X57" s="139">
        <v>1</v>
      </c>
      <c r="Y57" s="139">
        <v>0</v>
      </c>
      <c r="Z57" s="140">
        <v>0</v>
      </c>
      <c r="AA57" s="139">
        <v>3</v>
      </c>
      <c r="AB57" s="139">
        <v>1</v>
      </c>
      <c r="AC57" s="139">
        <v>3</v>
      </c>
      <c r="AD57" s="139">
        <v>1</v>
      </c>
      <c r="AE57" s="139">
        <v>4</v>
      </c>
      <c r="AF57" s="139">
        <v>2</v>
      </c>
      <c r="AG57" s="139">
        <v>1</v>
      </c>
      <c r="AH57" s="139">
        <v>1</v>
      </c>
      <c r="AI57" s="139">
        <v>2</v>
      </c>
      <c r="AJ57" s="139">
        <v>0</v>
      </c>
      <c r="AK57" s="139">
        <v>0</v>
      </c>
      <c r="AL57" s="139">
        <v>1</v>
      </c>
      <c r="AM57" s="140">
        <v>1</v>
      </c>
      <c r="AN57" s="139">
        <v>2</v>
      </c>
      <c r="AO57" s="139">
        <v>1</v>
      </c>
      <c r="AP57" s="139">
        <v>1</v>
      </c>
      <c r="AQ57" s="139">
        <v>1</v>
      </c>
      <c r="AR57" s="139">
        <v>1</v>
      </c>
      <c r="AS57" s="139">
        <v>2</v>
      </c>
      <c r="AT57" s="139">
        <v>1</v>
      </c>
      <c r="AU57" s="139">
        <v>1</v>
      </c>
      <c r="AV57" s="139">
        <v>1</v>
      </c>
      <c r="AW57" s="139">
        <v>0</v>
      </c>
      <c r="AX57" s="139">
        <v>0</v>
      </c>
      <c r="AY57" s="139">
        <v>1</v>
      </c>
      <c r="AZ57" s="140">
        <v>1</v>
      </c>
      <c r="BA57" s="139">
        <v>3</v>
      </c>
      <c r="BB57" s="139">
        <v>0</v>
      </c>
      <c r="BC57" s="139">
        <v>2</v>
      </c>
      <c r="BD57" s="140">
        <v>1</v>
      </c>
      <c r="BE57" s="139">
        <v>1</v>
      </c>
      <c r="BF57" s="139">
        <v>0</v>
      </c>
      <c r="BG57" s="139">
        <v>1</v>
      </c>
      <c r="BH57" s="140">
        <v>1</v>
      </c>
      <c r="BI57" s="139">
        <v>0</v>
      </c>
      <c r="BJ57" s="139">
        <v>2</v>
      </c>
      <c r="BK57" s="139">
        <v>3</v>
      </c>
      <c r="BL57" s="139">
        <v>1</v>
      </c>
      <c r="BM57" s="139">
        <v>5</v>
      </c>
      <c r="BN57" s="139">
        <v>1</v>
      </c>
      <c r="BO57" s="139">
        <v>0</v>
      </c>
      <c r="BP57" s="139">
        <v>2</v>
      </c>
      <c r="BQ57" s="140">
        <v>0</v>
      </c>
      <c r="BR57" s="139">
        <v>0</v>
      </c>
      <c r="BS57" s="139">
        <v>2</v>
      </c>
      <c r="BT57" s="139">
        <v>1</v>
      </c>
      <c r="BU57" s="139">
        <v>1</v>
      </c>
      <c r="BV57" s="139">
        <v>1</v>
      </c>
      <c r="BW57" s="139">
        <v>2</v>
      </c>
      <c r="BX57" s="139">
        <v>0</v>
      </c>
      <c r="BY57" s="139">
        <v>2</v>
      </c>
      <c r="BZ57" s="140">
        <v>0</v>
      </c>
      <c r="CA57" s="139">
        <v>0</v>
      </c>
      <c r="CB57" s="139">
        <v>0</v>
      </c>
      <c r="CC57" s="139">
        <v>0</v>
      </c>
      <c r="CD57" s="140">
        <v>0</v>
      </c>
      <c r="CE57" s="139">
        <v>0</v>
      </c>
      <c r="CF57" s="139">
        <v>0</v>
      </c>
      <c r="CG57" s="139">
        <v>0</v>
      </c>
      <c r="CH57" s="140">
        <v>0</v>
      </c>
    </row>
    <row r="58" spans="1:86" x14ac:dyDescent="0.2">
      <c r="A58" s="137" t="s">
        <v>58</v>
      </c>
      <c r="B58" s="138" t="s">
        <v>114</v>
      </c>
      <c r="C58" s="139">
        <v>0</v>
      </c>
      <c r="D58" s="139">
        <v>4</v>
      </c>
      <c r="E58" s="139">
        <v>1</v>
      </c>
      <c r="F58" s="139">
        <v>0</v>
      </c>
      <c r="G58" s="139">
        <v>3</v>
      </c>
      <c r="H58" s="139">
        <v>4</v>
      </c>
      <c r="I58" s="139">
        <v>2</v>
      </c>
      <c r="J58" s="139">
        <v>4</v>
      </c>
      <c r="K58" s="139">
        <v>1</v>
      </c>
      <c r="L58" s="139">
        <v>1</v>
      </c>
      <c r="M58" s="139">
        <v>1</v>
      </c>
      <c r="N58" s="140">
        <v>2</v>
      </c>
      <c r="O58" s="139">
        <v>0</v>
      </c>
      <c r="P58" s="139">
        <v>1</v>
      </c>
      <c r="Q58" s="139">
        <v>1</v>
      </c>
      <c r="R58" s="139">
        <v>0</v>
      </c>
      <c r="S58" s="139">
        <v>2</v>
      </c>
      <c r="T58" s="139">
        <v>1</v>
      </c>
      <c r="U58" s="139">
        <v>1</v>
      </c>
      <c r="V58" s="139">
        <v>1</v>
      </c>
      <c r="W58" s="139">
        <v>1</v>
      </c>
      <c r="X58" s="139">
        <v>1</v>
      </c>
      <c r="Y58" s="139">
        <v>1</v>
      </c>
      <c r="Z58" s="140">
        <v>2</v>
      </c>
      <c r="AA58" s="139">
        <v>2</v>
      </c>
      <c r="AB58" s="139">
        <v>2</v>
      </c>
      <c r="AC58" s="139">
        <v>3</v>
      </c>
      <c r="AD58" s="139">
        <v>1</v>
      </c>
      <c r="AE58" s="139">
        <v>5</v>
      </c>
      <c r="AF58" s="139">
        <v>1</v>
      </c>
      <c r="AG58" s="139">
        <v>3</v>
      </c>
      <c r="AH58" s="139">
        <v>1</v>
      </c>
      <c r="AI58" s="139">
        <v>4</v>
      </c>
      <c r="AJ58" s="139">
        <v>1</v>
      </c>
      <c r="AK58" s="139">
        <v>1</v>
      </c>
      <c r="AL58" s="139">
        <v>0</v>
      </c>
      <c r="AM58" s="140">
        <v>2</v>
      </c>
      <c r="AN58" s="139">
        <v>1</v>
      </c>
      <c r="AO58" s="139">
        <v>2</v>
      </c>
      <c r="AP58" s="139">
        <v>1</v>
      </c>
      <c r="AQ58" s="139">
        <v>1</v>
      </c>
      <c r="AR58" s="139">
        <v>2</v>
      </c>
      <c r="AS58" s="139">
        <v>1</v>
      </c>
      <c r="AT58" s="139">
        <v>2</v>
      </c>
      <c r="AU58" s="139">
        <v>1</v>
      </c>
      <c r="AV58" s="139">
        <v>2</v>
      </c>
      <c r="AW58" s="139">
        <v>1</v>
      </c>
      <c r="AX58" s="139">
        <v>1</v>
      </c>
      <c r="AY58" s="139">
        <v>0</v>
      </c>
      <c r="AZ58" s="140">
        <v>1</v>
      </c>
      <c r="BA58" s="139">
        <v>5</v>
      </c>
      <c r="BB58" s="139">
        <v>2</v>
      </c>
      <c r="BC58" s="139">
        <v>3</v>
      </c>
      <c r="BD58" s="140">
        <v>2</v>
      </c>
      <c r="BE58" s="139">
        <v>1</v>
      </c>
      <c r="BF58" s="139">
        <v>2</v>
      </c>
      <c r="BG58" s="139">
        <v>2</v>
      </c>
      <c r="BH58" s="140">
        <v>2</v>
      </c>
      <c r="BI58" s="139">
        <v>1</v>
      </c>
      <c r="BJ58" s="139">
        <v>2</v>
      </c>
      <c r="BK58" s="139">
        <v>2</v>
      </c>
      <c r="BL58" s="139">
        <v>2</v>
      </c>
      <c r="BM58" s="139">
        <v>7</v>
      </c>
      <c r="BN58" s="139">
        <v>1</v>
      </c>
      <c r="BO58" s="139">
        <v>0</v>
      </c>
      <c r="BP58" s="139">
        <v>1</v>
      </c>
      <c r="BQ58" s="140">
        <v>0</v>
      </c>
      <c r="BR58" s="139">
        <v>1</v>
      </c>
      <c r="BS58" s="139">
        <v>2</v>
      </c>
      <c r="BT58" s="139">
        <v>1</v>
      </c>
      <c r="BU58" s="139">
        <v>1</v>
      </c>
      <c r="BV58" s="139">
        <v>2</v>
      </c>
      <c r="BW58" s="139">
        <v>2</v>
      </c>
      <c r="BX58" s="139">
        <v>0</v>
      </c>
      <c r="BY58" s="139">
        <v>1</v>
      </c>
      <c r="BZ58" s="140">
        <v>0</v>
      </c>
      <c r="CA58" s="139">
        <v>1</v>
      </c>
      <c r="CB58" s="139">
        <v>2</v>
      </c>
      <c r="CC58" s="139">
        <v>0</v>
      </c>
      <c r="CD58" s="140">
        <v>0</v>
      </c>
      <c r="CE58" s="139">
        <v>1</v>
      </c>
      <c r="CF58" s="139">
        <v>1</v>
      </c>
      <c r="CG58" s="139">
        <v>0</v>
      </c>
      <c r="CH58" s="140">
        <v>0</v>
      </c>
    </row>
    <row r="59" spans="1:86" x14ac:dyDescent="0.2">
      <c r="A59" s="137" t="s">
        <v>58</v>
      </c>
      <c r="B59" s="138" t="s">
        <v>115</v>
      </c>
      <c r="C59" s="139">
        <v>0</v>
      </c>
      <c r="D59" s="139">
        <v>2</v>
      </c>
      <c r="E59" s="139">
        <v>1</v>
      </c>
      <c r="F59" s="139">
        <v>0</v>
      </c>
      <c r="G59" s="139">
        <v>3</v>
      </c>
      <c r="H59" s="139">
        <v>4</v>
      </c>
      <c r="I59" s="139">
        <v>2</v>
      </c>
      <c r="J59" s="139">
        <v>4</v>
      </c>
      <c r="K59" s="139">
        <v>0</v>
      </c>
      <c r="L59" s="139">
        <v>2</v>
      </c>
      <c r="M59" s="139">
        <v>0</v>
      </c>
      <c r="N59" s="140">
        <v>0</v>
      </c>
      <c r="O59" s="139">
        <v>0</v>
      </c>
      <c r="P59" s="139">
        <v>1</v>
      </c>
      <c r="Q59" s="139">
        <v>1</v>
      </c>
      <c r="R59" s="139">
        <v>0</v>
      </c>
      <c r="S59" s="139">
        <v>2</v>
      </c>
      <c r="T59" s="139">
        <v>1</v>
      </c>
      <c r="U59" s="139">
        <v>1</v>
      </c>
      <c r="V59" s="139">
        <v>1</v>
      </c>
      <c r="W59" s="139">
        <v>0</v>
      </c>
      <c r="X59" s="139">
        <v>2</v>
      </c>
      <c r="Y59" s="139">
        <v>0</v>
      </c>
      <c r="Z59" s="140">
        <v>0</v>
      </c>
      <c r="AA59" s="139">
        <v>3</v>
      </c>
      <c r="AB59" s="139">
        <v>2</v>
      </c>
      <c r="AC59" s="139">
        <v>4</v>
      </c>
      <c r="AD59" s="139">
        <v>1</v>
      </c>
      <c r="AE59" s="139">
        <v>5</v>
      </c>
      <c r="AF59" s="139">
        <v>1</v>
      </c>
      <c r="AG59" s="139">
        <v>2</v>
      </c>
      <c r="AH59" s="139">
        <v>1</v>
      </c>
      <c r="AI59" s="139">
        <v>4</v>
      </c>
      <c r="AJ59" s="139">
        <v>3</v>
      </c>
      <c r="AK59" s="139">
        <v>2</v>
      </c>
      <c r="AL59" s="139">
        <v>1</v>
      </c>
      <c r="AM59" s="140">
        <v>3</v>
      </c>
      <c r="AN59" s="139">
        <v>2</v>
      </c>
      <c r="AO59" s="139">
        <v>2</v>
      </c>
      <c r="AP59" s="139">
        <v>2</v>
      </c>
      <c r="AQ59" s="139">
        <v>1</v>
      </c>
      <c r="AR59" s="139">
        <v>2</v>
      </c>
      <c r="AS59" s="139">
        <v>1</v>
      </c>
      <c r="AT59" s="139">
        <v>1</v>
      </c>
      <c r="AU59" s="139">
        <v>1</v>
      </c>
      <c r="AV59" s="139">
        <v>2</v>
      </c>
      <c r="AW59" s="139">
        <v>1</v>
      </c>
      <c r="AX59" s="139">
        <v>2</v>
      </c>
      <c r="AY59" s="139">
        <v>2</v>
      </c>
      <c r="AZ59" s="140">
        <v>2</v>
      </c>
      <c r="BA59" s="139">
        <v>3</v>
      </c>
      <c r="BB59" s="139">
        <v>2</v>
      </c>
      <c r="BC59" s="139">
        <v>3</v>
      </c>
      <c r="BD59" s="140">
        <v>2</v>
      </c>
      <c r="BE59" s="139">
        <v>1</v>
      </c>
      <c r="BF59" s="139">
        <v>2</v>
      </c>
      <c r="BG59" s="139">
        <v>2</v>
      </c>
      <c r="BH59" s="140">
        <v>2</v>
      </c>
      <c r="BI59" s="139">
        <v>2</v>
      </c>
      <c r="BJ59" s="139">
        <v>1</v>
      </c>
      <c r="BK59" s="139">
        <v>3</v>
      </c>
      <c r="BL59" s="139">
        <v>1</v>
      </c>
      <c r="BM59" s="139">
        <v>5</v>
      </c>
      <c r="BN59" s="139">
        <v>1</v>
      </c>
      <c r="BO59" s="139">
        <v>0</v>
      </c>
      <c r="BP59" s="139">
        <v>0</v>
      </c>
      <c r="BQ59" s="140">
        <v>0</v>
      </c>
      <c r="BR59" s="139">
        <v>2</v>
      </c>
      <c r="BS59" s="139">
        <v>1</v>
      </c>
      <c r="BT59" s="139">
        <v>1</v>
      </c>
      <c r="BU59" s="139">
        <v>1</v>
      </c>
      <c r="BV59" s="139">
        <v>1</v>
      </c>
      <c r="BW59" s="139">
        <v>2</v>
      </c>
      <c r="BX59" s="139">
        <v>0</v>
      </c>
      <c r="BY59" s="139">
        <v>0</v>
      </c>
      <c r="BZ59" s="140">
        <v>0</v>
      </c>
      <c r="CA59" s="139">
        <v>1</v>
      </c>
      <c r="CB59" s="139">
        <v>2</v>
      </c>
      <c r="CC59" s="139">
        <v>2</v>
      </c>
      <c r="CD59" s="140">
        <v>0</v>
      </c>
      <c r="CE59" s="139">
        <v>1</v>
      </c>
      <c r="CF59" s="139">
        <v>1</v>
      </c>
      <c r="CG59" s="139">
        <v>1</v>
      </c>
      <c r="CH59" s="140">
        <v>0</v>
      </c>
    </row>
    <row r="60" spans="1:86" x14ac:dyDescent="0.2">
      <c r="A60" s="137" t="s">
        <v>60</v>
      </c>
      <c r="B60" s="138" t="s">
        <v>116</v>
      </c>
      <c r="C60" s="139">
        <v>0</v>
      </c>
      <c r="D60" s="139">
        <v>0</v>
      </c>
      <c r="E60" s="139">
        <v>1</v>
      </c>
      <c r="F60" s="139">
        <v>0</v>
      </c>
      <c r="G60" s="139">
        <v>2</v>
      </c>
      <c r="H60" s="139">
        <v>3</v>
      </c>
      <c r="I60" s="139">
        <v>0</v>
      </c>
      <c r="J60" s="139">
        <v>1</v>
      </c>
      <c r="K60" s="139">
        <v>1</v>
      </c>
      <c r="L60" s="139">
        <v>1</v>
      </c>
      <c r="M60" s="139">
        <v>0</v>
      </c>
      <c r="N60" s="140">
        <v>0</v>
      </c>
      <c r="O60" s="139">
        <v>0</v>
      </c>
      <c r="P60" s="139">
        <v>0</v>
      </c>
      <c r="Q60" s="139">
        <v>1</v>
      </c>
      <c r="R60" s="139">
        <v>0</v>
      </c>
      <c r="S60" s="139">
        <v>1</v>
      </c>
      <c r="T60" s="139">
        <v>1</v>
      </c>
      <c r="U60" s="139">
        <v>0</v>
      </c>
      <c r="V60" s="139">
        <v>1</v>
      </c>
      <c r="W60" s="139">
        <v>1</v>
      </c>
      <c r="X60" s="139">
        <v>1</v>
      </c>
      <c r="Y60" s="139">
        <v>0</v>
      </c>
      <c r="Z60" s="140">
        <v>0</v>
      </c>
      <c r="AA60" s="139">
        <v>0</v>
      </c>
      <c r="AB60" s="139">
        <v>1</v>
      </c>
      <c r="AC60" s="139">
        <v>3</v>
      </c>
      <c r="AD60" s="139">
        <v>0</v>
      </c>
      <c r="AE60" s="139">
        <v>3</v>
      </c>
      <c r="AF60" s="139">
        <v>1</v>
      </c>
      <c r="AG60" s="139">
        <v>2</v>
      </c>
      <c r="AH60" s="139">
        <v>0</v>
      </c>
      <c r="AI60" s="139">
        <v>1</v>
      </c>
      <c r="AJ60" s="139">
        <v>1</v>
      </c>
      <c r="AK60" s="139">
        <v>0</v>
      </c>
      <c r="AL60" s="139">
        <v>0</v>
      </c>
      <c r="AM60" s="140">
        <v>1</v>
      </c>
      <c r="AN60" s="139">
        <v>0</v>
      </c>
      <c r="AO60" s="139">
        <v>1</v>
      </c>
      <c r="AP60" s="139">
        <v>1</v>
      </c>
      <c r="AQ60" s="139">
        <v>0</v>
      </c>
      <c r="AR60" s="139">
        <v>1</v>
      </c>
      <c r="AS60" s="139">
        <v>1</v>
      </c>
      <c r="AT60" s="139">
        <v>1</v>
      </c>
      <c r="AU60" s="139">
        <v>0</v>
      </c>
      <c r="AV60" s="139">
        <v>1</v>
      </c>
      <c r="AW60" s="139">
        <v>1</v>
      </c>
      <c r="AX60" s="139">
        <v>0</v>
      </c>
      <c r="AY60" s="139">
        <v>0</v>
      </c>
      <c r="AZ60" s="140">
        <v>1</v>
      </c>
      <c r="BA60" s="139">
        <v>0</v>
      </c>
      <c r="BB60" s="139">
        <v>0</v>
      </c>
      <c r="BC60" s="139">
        <v>2</v>
      </c>
      <c r="BD60" s="140">
        <v>1</v>
      </c>
      <c r="BE60" s="139">
        <v>0</v>
      </c>
      <c r="BF60" s="139">
        <v>0</v>
      </c>
      <c r="BG60" s="139">
        <v>1</v>
      </c>
      <c r="BH60" s="140">
        <v>1</v>
      </c>
      <c r="BI60" s="139">
        <v>0</v>
      </c>
      <c r="BJ60" s="139">
        <v>0</v>
      </c>
      <c r="BK60" s="139">
        <v>2</v>
      </c>
      <c r="BL60" s="139">
        <v>0</v>
      </c>
      <c r="BM60" s="139">
        <v>1</v>
      </c>
      <c r="BN60" s="139">
        <v>1</v>
      </c>
      <c r="BO60" s="139">
        <v>-1</v>
      </c>
      <c r="BP60" s="139">
        <v>1</v>
      </c>
      <c r="BQ60" s="140">
        <v>0</v>
      </c>
      <c r="BR60" s="139">
        <v>0</v>
      </c>
      <c r="BS60" s="139">
        <v>0</v>
      </c>
      <c r="BT60" s="139">
        <v>1</v>
      </c>
      <c r="BU60" s="139">
        <v>0</v>
      </c>
      <c r="BV60" s="139">
        <v>1</v>
      </c>
      <c r="BW60" s="139">
        <v>2</v>
      </c>
      <c r="BX60" s="139">
        <v>-2</v>
      </c>
      <c r="BY60" s="139">
        <v>1</v>
      </c>
      <c r="BZ60" s="140">
        <v>0</v>
      </c>
      <c r="CA60" s="139">
        <v>0</v>
      </c>
      <c r="CB60" s="139">
        <v>0</v>
      </c>
      <c r="CC60" s="139">
        <v>0</v>
      </c>
      <c r="CD60" s="140">
        <v>0</v>
      </c>
      <c r="CE60" s="139">
        <v>0</v>
      </c>
      <c r="CF60" s="139">
        <v>0</v>
      </c>
      <c r="CG60" s="139">
        <v>0</v>
      </c>
      <c r="CH60" s="140">
        <v>0</v>
      </c>
    </row>
    <row r="61" spans="1:86" x14ac:dyDescent="0.2">
      <c r="A61" s="137" t="s">
        <v>60</v>
      </c>
      <c r="B61" s="138" t="s">
        <v>117</v>
      </c>
      <c r="C61" s="139">
        <v>0</v>
      </c>
      <c r="D61" s="139">
        <v>0</v>
      </c>
      <c r="E61" s="139">
        <v>1</v>
      </c>
      <c r="F61" s="139">
        <v>0</v>
      </c>
      <c r="G61" s="139">
        <v>2</v>
      </c>
      <c r="H61" s="139">
        <v>2</v>
      </c>
      <c r="I61" s="139">
        <v>0</v>
      </c>
      <c r="J61" s="139">
        <v>0</v>
      </c>
      <c r="K61" s="139">
        <v>1</v>
      </c>
      <c r="L61" s="139">
        <v>0</v>
      </c>
      <c r="M61" s="139">
        <v>0</v>
      </c>
      <c r="N61" s="140">
        <v>1</v>
      </c>
      <c r="O61" s="139">
        <v>0</v>
      </c>
      <c r="P61" s="139">
        <v>0</v>
      </c>
      <c r="Q61" s="139">
        <v>1</v>
      </c>
      <c r="R61" s="139">
        <v>0</v>
      </c>
      <c r="S61" s="139">
        <v>1</v>
      </c>
      <c r="T61" s="139">
        <v>1</v>
      </c>
      <c r="U61" s="139">
        <v>0</v>
      </c>
      <c r="V61" s="139">
        <v>0</v>
      </c>
      <c r="W61" s="139">
        <v>1</v>
      </c>
      <c r="X61" s="139">
        <v>0</v>
      </c>
      <c r="Y61" s="139">
        <v>0</v>
      </c>
      <c r="Z61" s="140">
        <v>1</v>
      </c>
      <c r="AA61" s="139">
        <v>1</v>
      </c>
      <c r="AB61" s="139">
        <v>2</v>
      </c>
      <c r="AC61" s="139">
        <v>2</v>
      </c>
      <c r="AD61" s="139">
        <v>0</v>
      </c>
      <c r="AE61" s="139">
        <v>4</v>
      </c>
      <c r="AF61" s="139">
        <v>2</v>
      </c>
      <c r="AG61" s="139">
        <v>1</v>
      </c>
      <c r="AH61" s="139">
        <v>1</v>
      </c>
      <c r="AI61" s="139">
        <v>3</v>
      </c>
      <c r="AJ61" s="139">
        <v>1</v>
      </c>
      <c r="AK61" s="139">
        <v>2</v>
      </c>
      <c r="AL61" s="139">
        <v>1</v>
      </c>
      <c r="AM61" s="140">
        <v>2</v>
      </c>
      <c r="AN61" s="139">
        <v>1</v>
      </c>
      <c r="AO61" s="139">
        <v>2</v>
      </c>
      <c r="AP61" s="139">
        <v>1</v>
      </c>
      <c r="AQ61" s="139">
        <v>0</v>
      </c>
      <c r="AR61" s="139">
        <v>1</v>
      </c>
      <c r="AS61" s="139">
        <v>2</v>
      </c>
      <c r="AT61" s="139">
        <v>1</v>
      </c>
      <c r="AU61" s="139">
        <v>1</v>
      </c>
      <c r="AV61" s="139">
        <v>1</v>
      </c>
      <c r="AW61" s="139">
        <v>1</v>
      </c>
      <c r="AX61" s="139">
        <v>2</v>
      </c>
      <c r="AY61" s="139">
        <v>1</v>
      </c>
      <c r="AZ61" s="140">
        <v>1</v>
      </c>
      <c r="BA61" s="139">
        <v>5</v>
      </c>
      <c r="BB61" s="139">
        <v>0</v>
      </c>
      <c r="BC61" s="139">
        <v>2</v>
      </c>
      <c r="BD61" s="140">
        <v>0</v>
      </c>
      <c r="BE61" s="139">
        <v>1</v>
      </c>
      <c r="BF61" s="139">
        <v>0</v>
      </c>
      <c r="BG61" s="139">
        <v>1</v>
      </c>
      <c r="BH61" s="140">
        <v>0</v>
      </c>
      <c r="BI61" s="139">
        <v>0</v>
      </c>
      <c r="BJ61" s="139">
        <v>1</v>
      </c>
      <c r="BK61" s="139">
        <v>1</v>
      </c>
      <c r="BL61" s="139">
        <v>1</v>
      </c>
      <c r="BM61" s="139">
        <v>2</v>
      </c>
      <c r="BN61" s="139">
        <v>1</v>
      </c>
      <c r="BO61" s="139">
        <v>-1</v>
      </c>
      <c r="BP61" s="139">
        <v>2</v>
      </c>
      <c r="BQ61" s="140">
        <v>0</v>
      </c>
      <c r="BR61" s="139">
        <v>0</v>
      </c>
      <c r="BS61" s="139">
        <v>1</v>
      </c>
      <c r="BT61" s="139">
        <v>1</v>
      </c>
      <c r="BU61" s="139">
        <v>1</v>
      </c>
      <c r="BV61" s="139">
        <v>1</v>
      </c>
      <c r="BW61" s="139">
        <v>2</v>
      </c>
      <c r="BX61" s="139">
        <v>-2</v>
      </c>
      <c r="BY61" s="139">
        <v>2</v>
      </c>
      <c r="BZ61" s="140">
        <v>0</v>
      </c>
      <c r="CA61" s="139">
        <v>0</v>
      </c>
      <c r="CB61" s="139">
        <v>0</v>
      </c>
      <c r="CC61" s="139">
        <v>0</v>
      </c>
      <c r="CD61" s="140">
        <v>0</v>
      </c>
      <c r="CE61" s="139">
        <v>0</v>
      </c>
      <c r="CF61" s="139">
        <v>0</v>
      </c>
      <c r="CG61" s="139">
        <v>0</v>
      </c>
      <c r="CH61" s="140">
        <v>0</v>
      </c>
    </row>
    <row r="62" spans="1:86" x14ac:dyDescent="0.2">
      <c r="A62" s="137" t="s">
        <v>58</v>
      </c>
      <c r="B62" s="138" t="s">
        <v>118</v>
      </c>
      <c r="C62" s="139">
        <v>2</v>
      </c>
      <c r="D62" s="139">
        <v>4</v>
      </c>
      <c r="E62" s="139">
        <v>2</v>
      </c>
      <c r="F62" s="139">
        <v>0</v>
      </c>
      <c r="G62" s="139">
        <v>3</v>
      </c>
      <c r="H62" s="139">
        <v>4</v>
      </c>
      <c r="I62" s="139">
        <v>0</v>
      </c>
      <c r="J62" s="139">
        <v>4</v>
      </c>
      <c r="K62" s="139">
        <v>1</v>
      </c>
      <c r="L62" s="139">
        <v>1</v>
      </c>
      <c r="M62" s="139">
        <v>2</v>
      </c>
      <c r="N62" s="140">
        <v>2</v>
      </c>
      <c r="O62" s="139">
        <v>1</v>
      </c>
      <c r="P62" s="139">
        <v>1</v>
      </c>
      <c r="Q62" s="139">
        <v>2</v>
      </c>
      <c r="R62" s="139">
        <v>0</v>
      </c>
      <c r="S62" s="139">
        <v>2</v>
      </c>
      <c r="T62" s="139">
        <v>2</v>
      </c>
      <c r="U62" s="139">
        <v>0</v>
      </c>
      <c r="V62" s="139">
        <v>2</v>
      </c>
      <c r="W62" s="139">
        <v>1</v>
      </c>
      <c r="X62" s="139">
        <v>1</v>
      </c>
      <c r="Y62" s="139">
        <v>1</v>
      </c>
      <c r="Z62" s="140">
        <v>2</v>
      </c>
      <c r="AA62" s="139">
        <v>0</v>
      </c>
      <c r="AB62" s="139">
        <v>2</v>
      </c>
      <c r="AC62" s="139">
        <v>2</v>
      </c>
      <c r="AD62" s="139">
        <v>1</v>
      </c>
      <c r="AE62" s="139">
        <v>3</v>
      </c>
      <c r="AF62" s="139">
        <v>1</v>
      </c>
      <c r="AG62" s="139">
        <v>2</v>
      </c>
      <c r="AH62" s="139">
        <v>2</v>
      </c>
      <c r="AI62" s="139">
        <v>3</v>
      </c>
      <c r="AJ62" s="139">
        <v>2</v>
      </c>
      <c r="AK62" s="139">
        <v>2</v>
      </c>
      <c r="AL62" s="139">
        <v>1</v>
      </c>
      <c r="AM62" s="140">
        <v>3</v>
      </c>
      <c r="AN62" s="139">
        <v>0</v>
      </c>
      <c r="AO62" s="139">
        <v>2</v>
      </c>
      <c r="AP62" s="139">
        <v>1</v>
      </c>
      <c r="AQ62" s="139">
        <v>1</v>
      </c>
      <c r="AR62" s="139">
        <v>1</v>
      </c>
      <c r="AS62" s="139">
        <v>1</v>
      </c>
      <c r="AT62" s="139">
        <v>1</v>
      </c>
      <c r="AU62" s="139">
        <v>2</v>
      </c>
      <c r="AV62" s="139">
        <v>1</v>
      </c>
      <c r="AW62" s="139">
        <v>1</v>
      </c>
      <c r="AX62" s="139">
        <v>2</v>
      </c>
      <c r="AY62" s="139">
        <v>2</v>
      </c>
      <c r="AZ62" s="140">
        <v>2</v>
      </c>
      <c r="BA62" s="139">
        <v>4</v>
      </c>
      <c r="BB62" s="139">
        <v>1</v>
      </c>
      <c r="BC62" s="139">
        <v>3</v>
      </c>
      <c r="BD62" s="140">
        <v>2</v>
      </c>
      <c r="BE62" s="139">
        <v>1</v>
      </c>
      <c r="BF62" s="139">
        <v>1</v>
      </c>
      <c r="BG62" s="139">
        <v>2</v>
      </c>
      <c r="BH62" s="140">
        <v>2</v>
      </c>
      <c r="BI62" s="139">
        <v>1</v>
      </c>
      <c r="BJ62" s="139">
        <v>2</v>
      </c>
      <c r="BK62" s="139">
        <v>3</v>
      </c>
      <c r="BL62" s="139">
        <v>1</v>
      </c>
      <c r="BM62" s="139">
        <v>6</v>
      </c>
      <c r="BN62" s="139">
        <v>1</v>
      </c>
      <c r="BO62" s="139">
        <v>0</v>
      </c>
      <c r="BP62" s="139">
        <v>2</v>
      </c>
      <c r="BQ62" s="140">
        <v>0</v>
      </c>
      <c r="BR62" s="139">
        <v>1</v>
      </c>
      <c r="BS62" s="139">
        <v>2</v>
      </c>
      <c r="BT62" s="139">
        <v>1</v>
      </c>
      <c r="BU62" s="139">
        <v>1</v>
      </c>
      <c r="BV62" s="139">
        <v>1</v>
      </c>
      <c r="BW62" s="139">
        <v>2</v>
      </c>
      <c r="BX62" s="139">
        <v>0</v>
      </c>
      <c r="BY62" s="139">
        <v>2</v>
      </c>
      <c r="BZ62" s="140">
        <v>0</v>
      </c>
      <c r="CA62" s="139">
        <v>0</v>
      </c>
      <c r="CB62" s="139">
        <v>0</v>
      </c>
      <c r="CC62" s="139">
        <v>0</v>
      </c>
      <c r="CD62" s="140">
        <v>0</v>
      </c>
      <c r="CE62" s="139">
        <v>0</v>
      </c>
      <c r="CF62" s="139">
        <v>0</v>
      </c>
      <c r="CG62" s="139">
        <v>0</v>
      </c>
      <c r="CH62" s="140">
        <v>0</v>
      </c>
    </row>
    <row r="63" spans="1:86" x14ac:dyDescent="0.2">
      <c r="A63" s="137" t="s">
        <v>58</v>
      </c>
      <c r="B63" s="138" t="s">
        <v>119</v>
      </c>
      <c r="C63" s="139">
        <v>3</v>
      </c>
      <c r="D63" s="139">
        <v>4</v>
      </c>
      <c r="E63" s="139">
        <v>1</v>
      </c>
      <c r="F63" s="139">
        <v>0</v>
      </c>
      <c r="G63" s="139">
        <v>3</v>
      </c>
      <c r="H63" s="139">
        <v>4</v>
      </c>
      <c r="I63" s="139">
        <v>3</v>
      </c>
      <c r="J63" s="139">
        <v>3</v>
      </c>
      <c r="K63" s="139">
        <v>1</v>
      </c>
      <c r="L63" s="139">
        <v>1</v>
      </c>
      <c r="M63" s="139">
        <v>0</v>
      </c>
      <c r="N63" s="140">
        <v>0</v>
      </c>
      <c r="O63" s="139">
        <v>2</v>
      </c>
      <c r="P63" s="139">
        <v>1</v>
      </c>
      <c r="Q63" s="139">
        <v>1</v>
      </c>
      <c r="R63" s="139">
        <v>0</v>
      </c>
      <c r="S63" s="139">
        <v>2</v>
      </c>
      <c r="T63" s="139">
        <v>1</v>
      </c>
      <c r="U63" s="139">
        <v>1</v>
      </c>
      <c r="V63" s="139">
        <v>1</v>
      </c>
      <c r="W63" s="139">
        <v>1</v>
      </c>
      <c r="X63" s="139">
        <v>1</v>
      </c>
      <c r="Y63" s="139">
        <v>0</v>
      </c>
      <c r="Z63" s="140">
        <v>0</v>
      </c>
      <c r="AA63" s="139">
        <v>2</v>
      </c>
      <c r="AB63" s="139">
        <v>2</v>
      </c>
      <c r="AC63" s="139">
        <v>4</v>
      </c>
      <c r="AD63" s="139">
        <v>2</v>
      </c>
      <c r="AE63" s="139">
        <v>3</v>
      </c>
      <c r="AF63" s="139">
        <v>1</v>
      </c>
      <c r="AG63" s="139">
        <v>3</v>
      </c>
      <c r="AH63" s="139">
        <v>2</v>
      </c>
      <c r="AI63" s="139">
        <v>4</v>
      </c>
      <c r="AJ63" s="139">
        <v>4</v>
      </c>
      <c r="AK63" s="139">
        <v>2</v>
      </c>
      <c r="AL63" s="139">
        <v>1</v>
      </c>
      <c r="AM63" s="140">
        <v>2</v>
      </c>
      <c r="AN63" s="139">
        <v>1</v>
      </c>
      <c r="AO63" s="139">
        <v>2</v>
      </c>
      <c r="AP63" s="139">
        <v>2</v>
      </c>
      <c r="AQ63" s="139">
        <v>2</v>
      </c>
      <c r="AR63" s="139">
        <v>1</v>
      </c>
      <c r="AS63" s="139">
        <v>1</v>
      </c>
      <c r="AT63" s="139">
        <v>2</v>
      </c>
      <c r="AU63" s="139">
        <v>2</v>
      </c>
      <c r="AV63" s="139">
        <v>2</v>
      </c>
      <c r="AW63" s="139">
        <v>2</v>
      </c>
      <c r="AX63" s="139">
        <v>2</v>
      </c>
      <c r="AY63" s="139">
        <v>1</v>
      </c>
      <c r="AZ63" s="140">
        <v>1</v>
      </c>
      <c r="BA63" s="139">
        <v>0</v>
      </c>
      <c r="BB63" s="139">
        <v>1</v>
      </c>
      <c r="BC63" s="139">
        <v>3</v>
      </c>
      <c r="BD63" s="140">
        <v>2</v>
      </c>
      <c r="BE63" s="139">
        <v>0</v>
      </c>
      <c r="BF63" s="139">
        <v>1</v>
      </c>
      <c r="BG63" s="139">
        <v>2</v>
      </c>
      <c r="BH63" s="140">
        <v>2</v>
      </c>
      <c r="BI63" s="139">
        <v>1</v>
      </c>
      <c r="BJ63" s="139">
        <v>2</v>
      </c>
      <c r="BK63" s="139">
        <v>2</v>
      </c>
      <c r="BL63" s="139">
        <v>1</v>
      </c>
      <c r="BM63" s="139">
        <v>6</v>
      </c>
      <c r="BN63" s="139">
        <v>1</v>
      </c>
      <c r="BO63" s="139">
        <v>0</v>
      </c>
      <c r="BP63" s="139">
        <v>0</v>
      </c>
      <c r="BQ63" s="140">
        <v>0</v>
      </c>
      <c r="BR63" s="139">
        <v>1</v>
      </c>
      <c r="BS63" s="139">
        <v>2</v>
      </c>
      <c r="BT63" s="139">
        <v>1</v>
      </c>
      <c r="BU63" s="139">
        <v>1</v>
      </c>
      <c r="BV63" s="139">
        <v>1</v>
      </c>
      <c r="BW63" s="139">
        <v>2</v>
      </c>
      <c r="BX63" s="139">
        <v>0</v>
      </c>
      <c r="BY63" s="139">
        <v>0</v>
      </c>
      <c r="BZ63" s="140">
        <v>0</v>
      </c>
      <c r="CA63" s="139">
        <v>2</v>
      </c>
      <c r="CB63" s="139">
        <v>2</v>
      </c>
      <c r="CC63" s="139">
        <v>0</v>
      </c>
      <c r="CD63" s="140">
        <v>1</v>
      </c>
      <c r="CE63" s="139">
        <v>1</v>
      </c>
      <c r="CF63" s="139">
        <v>1</v>
      </c>
      <c r="CG63" s="139">
        <v>0</v>
      </c>
      <c r="CH63" s="140">
        <v>1</v>
      </c>
    </row>
    <row r="64" spans="1:86" x14ac:dyDescent="0.2">
      <c r="A64" s="137" t="s">
        <v>60</v>
      </c>
      <c r="B64" s="138" t="s">
        <v>120</v>
      </c>
      <c r="C64" s="139">
        <v>0</v>
      </c>
      <c r="D64" s="139">
        <v>4</v>
      </c>
      <c r="E64" s="139">
        <v>1</v>
      </c>
      <c r="F64" s="139">
        <v>0</v>
      </c>
      <c r="G64" s="139">
        <v>2</v>
      </c>
      <c r="H64" s="139">
        <v>3</v>
      </c>
      <c r="I64" s="139">
        <v>3</v>
      </c>
      <c r="J64" s="139">
        <v>1</v>
      </c>
      <c r="K64" s="139">
        <v>2</v>
      </c>
      <c r="L64" s="139">
        <v>1</v>
      </c>
      <c r="M64" s="139">
        <v>2</v>
      </c>
      <c r="N64" s="140">
        <v>0</v>
      </c>
      <c r="O64" s="139">
        <v>0</v>
      </c>
      <c r="P64" s="139">
        <v>1</v>
      </c>
      <c r="Q64" s="139">
        <v>1</v>
      </c>
      <c r="R64" s="139">
        <v>0</v>
      </c>
      <c r="S64" s="139">
        <v>1</v>
      </c>
      <c r="T64" s="139">
        <v>1</v>
      </c>
      <c r="U64" s="139">
        <v>1</v>
      </c>
      <c r="V64" s="139">
        <v>1</v>
      </c>
      <c r="W64" s="139">
        <v>2</v>
      </c>
      <c r="X64" s="139">
        <v>1</v>
      </c>
      <c r="Y64" s="139">
        <v>1</v>
      </c>
      <c r="Z64" s="140">
        <v>0</v>
      </c>
      <c r="AA64" s="139">
        <v>2</v>
      </c>
      <c r="AB64" s="139">
        <v>2</v>
      </c>
      <c r="AC64" s="139">
        <v>3</v>
      </c>
      <c r="AD64" s="139">
        <v>1</v>
      </c>
      <c r="AE64" s="139">
        <v>2</v>
      </c>
      <c r="AF64" s="139">
        <v>2</v>
      </c>
      <c r="AG64" s="139">
        <v>2</v>
      </c>
      <c r="AH64" s="139">
        <v>0</v>
      </c>
      <c r="AI64" s="139">
        <v>2</v>
      </c>
      <c r="AJ64" s="139">
        <v>2</v>
      </c>
      <c r="AK64" s="139">
        <v>1</v>
      </c>
      <c r="AL64" s="139">
        <v>1</v>
      </c>
      <c r="AM64" s="140">
        <v>2</v>
      </c>
      <c r="AN64" s="139">
        <v>1</v>
      </c>
      <c r="AO64" s="139">
        <v>2</v>
      </c>
      <c r="AP64" s="139">
        <v>1</v>
      </c>
      <c r="AQ64" s="139">
        <v>1</v>
      </c>
      <c r="AR64" s="139">
        <v>1</v>
      </c>
      <c r="AS64" s="139">
        <v>2</v>
      </c>
      <c r="AT64" s="139">
        <v>1</v>
      </c>
      <c r="AU64" s="139">
        <v>0</v>
      </c>
      <c r="AV64" s="139">
        <v>1</v>
      </c>
      <c r="AW64" s="139">
        <v>1</v>
      </c>
      <c r="AX64" s="139">
        <v>1</v>
      </c>
      <c r="AY64" s="139">
        <v>1</v>
      </c>
      <c r="AZ64" s="140">
        <v>1</v>
      </c>
      <c r="BA64" s="139">
        <v>6</v>
      </c>
      <c r="BB64" s="139">
        <v>0</v>
      </c>
      <c r="BC64" s="139">
        <v>2</v>
      </c>
      <c r="BD64" s="140">
        <v>2</v>
      </c>
      <c r="BE64" s="139">
        <v>2</v>
      </c>
      <c r="BF64" s="139">
        <v>0</v>
      </c>
      <c r="BG64" s="139">
        <v>1</v>
      </c>
      <c r="BH64" s="140">
        <v>2</v>
      </c>
      <c r="BI64" s="139">
        <v>1</v>
      </c>
      <c r="BJ64" s="139">
        <v>1</v>
      </c>
      <c r="BK64" s="139">
        <v>2</v>
      </c>
      <c r="BL64" s="139">
        <v>1</v>
      </c>
      <c r="BM64" s="139">
        <v>4</v>
      </c>
      <c r="BN64" s="139">
        <v>1</v>
      </c>
      <c r="BO64" s="139">
        <v>-1</v>
      </c>
      <c r="BP64" s="139">
        <v>0</v>
      </c>
      <c r="BQ64" s="140">
        <v>0</v>
      </c>
      <c r="BR64" s="139">
        <v>1</v>
      </c>
      <c r="BS64" s="139">
        <v>1</v>
      </c>
      <c r="BT64" s="139">
        <v>1</v>
      </c>
      <c r="BU64" s="139">
        <v>1</v>
      </c>
      <c r="BV64" s="139">
        <v>1</v>
      </c>
      <c r="BW64" s="139">
        <v>2</v>
      </c>
      <c r="BX64" s="139">
        <v>-2</v>
      </c>
      <c r="BY64" s="139">
        <v>0</v>
      </c>
      <c r="BZ64" s="140">
        <v>0</v>
      </c>
      <c r="CA64" s="139">
        <v>0</v>
      </c>
      <c r="CB64" s="139">
        <v>0</v>
      </c>
      <c r="CC64" s="139">
        <v>0</v>
      </c>
      <c r="CD64" s="140">
        <v>1</v>
      </c>
      <c r="CE64" s="139">
        <v>0</v>
      </c>
      <c r="CF64" s="139">
        <v>0</v>
      </c>
      <c r="CG64" s="139">
        <v>0</v>
      </c>
      <c r="CH64" s="140">
        <v>1</v>
      </c>
    </row>
    <row r="65" spans="1:86" x14ac:dyDescent="0.2">
      <c r="A65" s="137" t="s">
        <v>58</v>
      </c>
      <c r="B65" s="138" t="s">
        <v>121</v>
      </c>
      <c r="C65" s="139">
        <v>3</v>
      </c>
      <c r="D65" s="139">
        <v>3</v>
      </c>
      <c r="E65" s="139">
        <v>1</v>
      </c>
      <c r="F65" s="139">
        <v>0</v>
      </c>
      <c r="G65" s="139">
        <v>3</v>
      </c>
      <c r="H65" s="139">
        <v>3</v>
      </c>
      <c r="I65" s="139">
        <v>1</v>
      </c>
      <c r="J65" s="139">
        <v>3</v>
      </c>
      <c r="K65" s="139">
        <v>2</v>
      </c>
      <c r="L65" s="139">
        <v>1</v>
      </c>
      <c r="M65" s="139">
        <v>3</v>
      </c>
      <c r="N65" s="140">
        <v>2</v>
      </c>
      <c r="O65" s="139">
        <v>2</v>
      </c>
      <c r="P65" s="139">
        <v>1</v>
      </c>
      <c r="Q65" s="139">
        <v>1</v>
      </c>
      <c r="R65" s="139">
        <v>0</v>
      </c>
      <c r="S65" s="139">
        <v>2</v>
      </c>
      <c r="T65" s="139">
        <v>1</v>
      </c>
      <c r="U65" s="139">
        <v>1</v>
      </c>
      <c r="V65" s="139">
        <v>1</v>
      </c>
      <c r="W65" s="139">
        <v>2</v>
      </c>
      <c r="X65" s="139">
        <v>1</v>
      </c>
      <c r="Y65" s="139">
        <v>1</v>
      </c>
      <c r="Z65" s="140">
        <v>2</v>
      </c>
      <c r="AA65" s="139">
        <v>2</v>
      </c>
      <c r="AB65" s="139">
        <v>2</v>
      </c>
      <c r="AC65" s="139">
        <v>2</v>
      </c>
      <c r="AD65" s="139">
        <v>0</v>
      </c>
      <c r="AE65" s="139">
        <v>4</v>
      </c>
      <c r="AF65" s="139">
        <v>1</v>
      </c>
      <c r="AG65" s="139">
        <v>2</v>
      </c>
      <c r="AH65" s="139">
        <v>1</v>
      </c>
      <c r="AI65" s="139">
        <v>4</v>
      </c>
      <c r="AJ65" s="139">
        <v>1</v>
      </c>
      <c r="AK65" s="139">
        <v>2</v>
      </c>
      <c r="AL65" s="139">
        <v>1</v>
      </c>
      <c r="AM65" s="140">
        <v>3</v>
      </c>
      <c r="AN65" s="139">
        <v>1</v>
      </c>
      <c r="AO65" s="139">
        <v>2</v>
      </c>
      <c r="AP65" s="139">
        <v>1</v>
      </c>
      <c r="AQ65" s="139">
        <v>0</v>
      </c>
      <c r="AR65" s="139">
        <v>1</v>
      </c>
      <c r="AS65" s="139">
        <v>1</v>
      </c>
      <c r="AT65" s="139">
        <v>1</v>
      </c>
      <c r="AU65" s="139">
        <v>1</v>
      </c>
      <c r="AV65" s="139">
        <v>2</v>
      </c>
      <c r="AW65" s="139">
        <v>1</v>
      </c>
      <c r="AX65" s="139">
        <v>2</v>
      </c>
      <c r="AY65" s="139">
        <v>1</v>
      </c>
      <c r="AZ65" s="140">
        <v>2</v>
      </c>
      <c r="BA65" s="139">
        <v>4</v>
      </c>
      <c r="BB65" s="139">
        <v>1</v>
      </c>
      <c r="BC65" s="139">
        <v>3</v>
      </c>
      <c r="BD65" s="140">
        <v>2</v>
      </c>
      <c r="BE65" s="139">
        <v>1</v>
      </c>
      <c r="BF65" s="139">
        <v>1</v>
      </c>
      <c r="BG65" s="139">
        <v>2</v>
      </c>
      <c r="BH65" s="140">
        <v>2</v>
      </c>
      <c r="BI65" s="139">
        <v>1</v>
      </c>
      <c r="BJ65" s="139">
        <v>2</v>
      </c>
      <c r="BK65" s="139">
        <v>2</v>
      </c>
      <c r="BL65" s="139">
        <v>3</v>
      </c>
      <c r="BM65" s="139">
        <v>3</v>
      </c>
      <c r="BN65" s="139">
        <v>1</v>
      </c>
      <c r="BO65" s="139">
        <v>0</v>
      </c>
      <c r="BP65" s="139">
        <v>1</v>
      </c>
      <c r="BQ65" s="140">
        <v>0</v>
      </c>
      <c r="BR65" s="139">
        <v>1</v>
      </c>
      <c r="BS65" s="139">
        <v>2</v>
      </c>
      <c r="BT65" s="139">
        <v>1</v>
      </c>
      <c r="BU65" s="139">
        <v>1</v>
      </c>
      <c r="BV65" s="139">
        <v>1</v>
      </c>
      <c r="BW65" s="139">
        <v>2</v>
      </c>
      <c r="BX65" s="139">
        <v>0</v>
      </c>
      <c r="BY65" s="139">
        <v>1</v>
      </c>
      <c r="BZ65" s="140">
        <v>0</v>
      </c>
      <c r="CA65" s="139">
        <v>1</v>
      </c>
      <c r="CB65" s="139">
        <v>2</v>
      </c>
      <c r="CC65" s="139">
        <v>0</v>
      </c>
      <c r="CD65" s="140">
        <v>0</v>
      </c>
      <c r="CE65" s="139">
        <v>1</v>
      </c>
      <c r="CF65" s="139">
        <v>1</v>
      </c>
      <c r="CG65" s="139">
        <v>0</v>
      </c>
      <c r="CH65" s="140">
        <v>0</v>
      </c>
    </row>
    <row r="66" spans="1:86" x14ac:dyDescent="0.2">
      <c r="A66" s="137" t="s">
        <v>63</v>
      </c>
      <c r="B66" s="138" t="s">
        <v>122</v>
      </c>
      <c r="C66" s="139">
        <v>2</v>
      </c>
      <c r="D66" s="139">
        <v>5</v>
      </c>
      <c r="E66" s="139">
        <v>2</v>
      </c>
      <c r="F66" s="139">
        <v>0</v>
      </c>
      <c r="G66" s="139">
        <v>2</v>
      </c>
      <c r="H66" s="139">
        <v>4</v>
      </c>
      <c r="I66" s="139">
        <v>4</v>
      </c>
      <c r="J66" s="139">
        <v>2</v>
      </c>
      <c r="K66" s="139">
        <v>1</v>
      </c>
      <c r="L66" s="139">
        <v>1</v>
      </c>
      <c r="M66" s="139">
        <v>2</v>
      </c>
      <c r="N66" s="140">
        <v>0</v>
      </c>
      <c r="O66" s="139">
        <v>1</v>
      </c>
      <c r="P66" s="139">
        <v>2</v>
      </c>
      <c r="Q66" s="139">
        <v>2</v>
      </c>
      <c r="R66" s="139">
        <v>0</v>
      </c>
      <c r="S66" s="139">
        <v>1</v>
      </c>
      <c r="T66" s="139">
        <v>1</v>
      </c>
      <c r="U66" s="139">
        <v>2</v>
      </c>
      <c r="V66" s="139">
        <v>1</v>
      </c>
      <c r="W66" s="139">
        <v>1</v>
      </c>
      <c r="X66" s="139">
        <v>1</v>
      </c>
      <c r="Y66" s="139">
        <v>1</v>
      </c>
      <c r="Z66" s="140">
        <v>0</v>
      </c>
      <c r="AA66" s="139">
        <v>2</v>
      </c>
      <c r="AB66" s="139">
        <v>1</v>
      </c>
      <c r="AC66" s="139">
        <v>2</v>
      </c>
      <c r="AD66" s="139">
        <v>1</v>
      </c>
      <c r="AE66" s="139">
        <v>4</v>
      </c>
      <c r="AF66" s="139">
        <v>2</v>
      </c>
      <c r="AG66" s="139">
        <v>2</v>
      </c>
      <c r="AH66" s="139">
        <v>0</v>
      </c>
      <c r="AI66" s="139">
        <v>4</v>
      </c>
      <c r="AJ66" s="139">
        <v>0</v>
      </c>
      <c r="AK66" s="139">
        <v>1</v>
      </c>
      <c r="AL66" s="139">
        <v>1</v>
      </c>
      <c r="AM66" s="140">
        <v>2</v>
      </c>
      <c r="AN66" s="139">
        <v>1</v>
      </c>
      <c r="AO66" s="139">
        <v>1</v>
      </c>
      <c r="AP66" s="139">
        <v>1</v>
      </c>
      <c r="AQ66" s="139">
        <v>1</v>
      </c>
      <c r="AR66" s="139">
        <v>1</v>
      </c>
      <c r="AS66" s="139">
        <v>2</v>
      </c>
      <c r="AT66" s="139">
        <v>1</v>
      </c>
      <c r="AU66" s="139">
        <v>0</v>
      </c>
      <c r="AV66" s="139">
        <v>2</v>
      </c>
      <c r="AW66" s="139">
        <v>0</v>
      </c>
      <c r="AX66" s="139">
        <v>1</v>
      </c>
      <c r="AY66" s="139">
        <v>1</v>
      </c>
      <c r="AZ66" s="140">
        <v>1</v>
      </c>
      <c r="BA66" s="139">
        <v>4</v>
      </c>
      <c r="BB66" s="139">
        <v>1</v>
      </c>
      <c r="BC66" s="139">
        <v>3</v>
      </c>
      <c r="BD66" s="140">
        <v>1</v>
      </c>
      <c r="BE66" s="139">
        <v>1</v>
      </c>
      <c r="BF66" s="139">
        <v>1</v>
      </c>
      <c r="BG66" s="139">
        <v>2</v>
      </c>
      <c r="BH66" s="140">
        <v>1</v>
      </c>
      <c r="BI66" s="139">
        <v>0</v>
      </c>
      <c r="BJ66" s="139">
        <v>1</v>
      </c>
      <c r="BK66" s="139">
        <v>3</v>
      </c>
      <c r="BL66" s="139">
        <v>2</v>
      </c>
      <c r="BM66" s="139">
        <v>5</v>
      </c>
      <c r="BN66" s="139">
        <v>1</v>
      </c>
      <c r="BO66" s="139">
        <v>-1</v>
      </c>
      <c r="BP66" s="139">
        <v>2</v>
      </c>
      <c r="BQ66" s="140">
        <v>0</v>
      </c>
      <c r="BR66" s="139">
        <v>0</v>
      </c>
      <c r="BS66" s="139">
        <v>1</v>
      </c>
      <c r="BT66" s="139">
        <v>1</v>
      </c>
      <c r="BU66" s="139">
        <v>1</v>
      </c>
      <c r="BV66" s="139">
        <v>1</v>
      </c>
      <c r="BW66" s="139">
        <v>2</v>
      </c>
      <c r="BX66" s="139">
        <v>-2</v>
      </c>
      <c r="BY66" s="139">
        <v>2</v>
      </c>
      <c r="BZ66" s="140">
        <v>0</v>
      </c>
      <c r="CA66" s="139">
        <v>0</v>
      </c>
      <c r="CB66" s="139">
        <v>0</v>
      </c>
      <c r="CC66" s="139">
        <v>0</v>
      </c>
      <c r="CD66" s="140">
        <v>0</v>
      </c>
      <c r="CE66" s="139">
        <v>0</v>
      </c>
      <c r="CF66" s="139">
        <v>0</v>
      </c>
      <c r="CG66" s="139">
        <v>0</v>
      </c>
      <c r="CH66" s="140">
        <v>0</v>
      </c>
    </row>
    <row r="67" spans="1:86" x14ac:dyDescent="0.2">
      <c r="A67" s="137" t="s">
        <v>60</v>
      </c>
      <c r="B67" s="138" t="s">
        <v>123</v>
      </c>
      <c r="C67" s="139">
        <v>0</v>
      </c>
      <c r="D67" s="139">
        <v>3</v>
      </c>
      <c r="E67" s="139">
        <v>2</v>
      </c>
      <c r="F67" s="139">
        <v>0</v>
      </c>
      <c r="G67" s="139">
        <v>1</v>
      </c>
      <c r="H67" s="139">
        <v>3</v>
      </c>
      <c r="I67" s="139">
        <v>0</v>
      </c>
      <c r="J67" s="139">
        <v>0</v>
      </c>
      <c r="K67" s="139">
        <v>1</v>
      </c>
      <c r="L67" s="139">
        <v>0</v>
      </c>
      <c r="M67" s="139">
        <v>1</v>
      </c>
      <c r="N67" s="140">
        <v>1</v>
      </c>
      <c r="O67" s="139">
        <v>0</v>
      </c>
      <c r="P67" s="139">
        <v>1</v>
      </c>
      <c r="Q67" s="139">
        <v>2</v>
      </c>
      <c r="R67" s="139">
        <v>0</v>
      </c>
      <c r="S67" s="139">
        <v>1</v>
      </c>
      <c r="T67" s="139">
        <v>1</v>
      </c>
      <c r="U67" s="139">
        <v>0</v>
      </c>
      <c r="V67" s="139">
        <v>0</v>
      </c>
      <c r="W67" s="139">
        <v>1</v>
      </c>
      <c r="X67" s="139">
        <v>0</v>
      </c>
      <c r="Y67" s="139">
        <v>1</v>
      </c>
      <c r="Z67" s="140">
        <v>1</v>
      </c>
      <c r="AA67" s="139">
        <v>2</v>
      </c>
      <c r="AB67" s="139">
        <v>1</v>
      </c>
      <c r="AC67" s="139">
        <v>2</v>
      </c>
      <c r="AD67" s="139">
        <v>1</v>
      </c>
      <c r="AE67" s="139">
        <v>5</v>
      </c>
      <c r="AF67" s="139">
        <v>2</v>
      </c>
      <c r="AG67" s="139">
        <v>2</v>
      </c>
      <c r="AH67" s="139">
        <v>0</v>
      </c>
      <c r="AI67" s="139">
        <v>2</v>
      </c>
      <c r="AJ67" s="139">
        <v>1</v>
      </c>
      <c r="AK67" s="139">
        <v>0</v>
      </c>
      <c r="AL67" s="139">
        <v>1</v>
      </c>
      <c r="AM67" s="140">
        <v>2</v>
      </c>
      <c r="AN67" s="139">
        <v>1</v>
      </c>
      <c r="AO67" s="139">
        <v>1</v>
      </c>
      <c r="AP67" s="139">
        <v>1</v>
      </c>
      <c r="AQ67" s="139">
        <v>1</v>
      </c>
      <c r="AR67" s="139">
        <v>2</v>
      </c>
      <c r="AS67" s="139">
        <v>2</v>
      </c>
      <c r="AT67" s="139">
        <v>1</v>
      </c>
      <c r="AU67" s="139">
        <v>0</v>
      </c>
      <c r="AV67" s="139">
        <v>1</v>
      </c>
      <c r="AW67" s="139">
        <v>1</v>
      </c>
      <c r="AX67" s="139">
        <v>0</v>
      </c>
      <c r="AY67" s="139">
        <v>1</v>
      </c>
      <c r="AZ67" s="140">
        <v>1</v>
      </c>
      <c r="BA67" s="139">
        <v>5</v>
      </c>
      <c r="BB67" s="139">
        <v>0</v>
      </c>
      <c r="BC67" s="139">
        <v>3</v>
      </c>
      <c r="BD67" s="140">
        <v>0</v>
      </c>
      <c r="BE67" s="139">
        <v>1</v>
      </c>
      <c r="BF67" s="139">
        <v>0</v>
      </c>
      <c r="BG67" s="139">
        <v>2</v>
      </c>
      <c r="BH67" s="140">
        <v>0</v>
      </c>
      <c r="BI67" s="139">
        <v>0</v>
      </c>
      <c r="BJ67" s="139">
        <v>1</v>
      </c>
      <c r="BK67" s="139">
        <v>3</v>
      </c>
      <c r="BL67" s="139">
        <v>2</v>
      </c>
      <c r="BM67" s="139">
        <v>2</v>
      </c>
      <c r="BN67" s="139">
        <v>1</v>
      </c>
      <c r="BO67" s="139">
        <v>-1</v>
      </c>
      <c r="BP67" s="139">
        <v>0</v>
      </c>
      <c r="BQ67" s="140">
        <v>0</v>
      </c>
      <c r="BR67" s="139">
        <v>0</v>
      </c>
      <c r="BS67" s="139">
        <v>1</v>
      </c>
      <c r="BT67" s="139">
        <v>1</v>
      </c>
      <c r="BU67" s="139">
        <v>1</v>
      </c>
      <c r="BV67" s="139">
        <v>1</v>
      </c>
      <c r="BW67" s="139">
        <v>2</v>
      </c>
      <c r="BX67" s="139">
        <v>-2</v>
      </c>
      <c r="BY67" s="139">
        <v>0</v>
      </c>
      <c r="BZ67" s="140">
        <v>0</v>
      </c>
      <c r="CA67" s="139">
        <v>0</v>
      </c>
      <c r="CB67" s="139">
        <v>0</v>
      </c>
      <c r="CC67" s="139">
        <v>0</v>
      </c>
      <c r="CD67" s="140">
        <v>0</v>
      </c>
      <c r="CE67" s="139">
        <v>0</v>
      </c>
      <c r="CF67" s="139">
        <v>0</v>
      </c>
      <c r="CG67" s="139">
        <v>0</v>
      </c>
      <c r="CH67" s="140">
        <v>0</v>
      </c>
    </row>
    <row r="68" spans="1:86" x14ac:dyDescent="0.2">
      <c r="A68" s="137" t="s">
        <v>60</v>
      </c>
      <c r="B68" s="138" t="s">
        <v>124</v>
      </c>
      <c r="C68" s="139">
        <v>0</v>
      </c>
      <c r="D68" s="139">
        <v>0</v>
      </c>
      <c r="E68" s="139">
        <v>1</v>
      </c>
      <c r="F68" s="139">
        <v>0</v>
      </c>
      <c r="G68" s="139">
        <v>1</v>
      </c>
      <c r="H68" s="139">
        <v>1</v>
      </c>
      <c r="I68" s="139">
        <v>1</v>
      </c>
      <c r="J68" s="139">
        <v>0</v>
      </c>
      <c r="K68" s="139">
        <v>1</v>
      </c>
      <c r="L68" s="139">
        <v>1</v>
      </c>
      <c r="M68" s="139">
        <v>0</v>
      </c>
      <c r="N68" s="140">
        <v>1</v>
      </c>
      <c r="O68" s="139">
        <v>0</v>
      </c>
      <c r="P68" s="139">
        <v>0</v>
      </c>
      <c r="Q68" s="139">
        <v>1</v>
      </c>
      <c r="R68" s="139">
        <v>0</v>
      </c>
      <c r="S68" s="139">
        <v>1</v>
      </c>
      <c r="T68" s="139">
        <v>1</v>
      </c>
      <c r="U68" s="139">
        <v>1</v>
      </c>
      <c r="V68" s="139">
        <v>0</v>
      </c>
      <c r="W68" s="139">
        <v>1</v>
      </c>
      <c r="X68" s="139">
        <v>1</v>
      </c>
      <c r="Y68" s="139">
        <v>0</v>
      </c>
      <c r="Z68" s="140">
        <v>1</v>
      </c>
      <c r="AA68" s="139">
        <v>1</v>
      </c>
      <c r="AB68" s="139">
        <v>1</v>
      </c>
      <c r="AC68" s="139">
        <v>2</v>
      </c>
      <c r="AD68" s="139">
        <v>0</v>
      </c>
      <c r="AE68" s="139">
        <v>3</v>
      </c>
      <c r="AF68" s="139">
        <v>1</v>
      </c>
      <c r="AG68" s="139">
        <v>2</v>
      </c>
      <c r="AH68" s="139">
        <v>1</v>
      </c>
      <c r="AI68" s="139">
        <v>1</v>
      </c>
      <c r="AJ68" s="139">
        <v>0</v>
      </c>
      <c r="AK68" s="139">
        <v>0</v>
      </c>
      <c r="AL68" s="139">
        <v>1</v>
      </c>
      <c r="AM68" s="140">
        <v>0</v>
      </c>
      <c r="AN68" s="139">
        <v>1</v>
      </c>
      <c r="AO68" s="139">
        <v>1</v>
      </c>
      <c r="AP68" s="139">
        <v>1</v>
      </c>
      <c r="AQ68" s="139">
        <v>0</v>
      </c>
      <c r="AR68" s="139">
        <v>1</v>
      </c>
      <c r="AS68" s="139">
        <v>1</v>
      </c>
      <c r="AT68" s="139">
        <v>1</v>
      </c>
      <c r="AU68" s="139">
        <v>1</v>
      </c>
      <c r="AV68" s="139">
        <v>1</v>
      </c>
      <c r="AW68" s="139">
        <v>0</v>
      </c>
      <c r="AX68" s="139">
        <v>0</v>
      </c>
      <c r="AY68" s="139">
        <v>1</v>
      </c>
      <c r="AZ68" s="140">
        <v>0</v>
      </c>
      <c r="BA68" s="139">
        <v>4</v>
      </c>
      <c r="BB68" s="139">
        <v>0</v>
      </c>
      <c r="BC68" s="139">
        <v>2</v>
      </c>
      <c r="BD68" s="140">
        <v>0</v>
      </c>
      <c r="BE68" s="139">
        <v>1</v>
      </c>
      <c r="BF68" s="139">
        <v>0</v>
      </c>
      <c r="BG68" s="139">
        <v>1</v>
      </c>
      <c r="BH68" s="140">
        <v>0</v>
      </c>
      <c r="BI68" s="139">
        <v>0</v>
      </c>
      <c r="BJ68" s="139">
        <v>2</v>
      </c>
      <c r="BK68" s="139">
        <v>1</v>
      </c>
      <c r="BL68" s="139">
        <v>1</v>
      </c>
      <c r="BM68" s="139">
        <v>1</v>
      </c>
      <c r="BN68" s="139">
        <v>1</v>
      </c>
      <c r="BO68" s="139">
        <v>0</v>
      </c>
      <c r="BP68" s="139">
        <v>1</v>
      </c>
      <c r="BQ68" s="140">
        <v>0</v>
      </c>
      <c r="BR68" s="139">
        <v>0</v>
      </c>
      <c r="BS68" s="139">
        <v>2</v>
      </c>
      <c r="BT68" s="139">
        <v>1</v>
      </c>
      <c r="BU68" s="139">
        <v>1</v>
      </c>
      <c r="BV68" s="139">
        <v>1</v>
      </c>
      <c r="BW68" s="139">
        <v>2</v>
      </c>
      <c r="BX68" s="139">
        <v>0</v>
      </c>
      <c r="BY68" s="139">
        <v>1</v>
      </c>
      <c r="BZ68" s="140">
        <v>0</v>
      </c>
      <c r="CA68" s="139">
        <v>0</v>
      </c>
      <c r="CB68" s="139">
        <v>0</v>
      </c>
      <c r="CC68" s="139">
        <v>0</v>
      </c>
      <c r="CD68" s="140">
        <v>0</v>
      </c>
      <c r="CE68" s="139">
        <v>0</v>
      </c>
      <c r="CF68" s="139">
        <v>0</v>
      </c>
      <c r="CG68" s="139">
        <v>0</v>
      </c>
      <c r="CH68" s="140">
        <v>0</v>
      </c>
    </row>
    <row r="69" spans="1:86" x14ac:dyDescent="0.2">
      <c r="A69" s="137" t="s">
        <v>63</v>
      </c>
      <c r="B69" s="138" t="s">
        <v>125</v>
      </c>
      <c r="C69" s="139">
        <v>1</v>
      </c>
      <c r="D69" s="139">
        <v>5</v>
      </c>
      <c r="E69" s="139">
        <v>1</v>
      </c>
      <c r="F69" s="139">
        <v>0</v>
      </c>
      <c r="G69" s="139">
        <v>3</v>
      </c>
      <c r="H69" s="139">
        <v>3</v>
      </c>
      <c r="I69" s="139">
        <v>3</v>
      </c>
      <c r="J69" s="139">
        <v>2</v>
      </c>
      <c r="K69" s="139">
        <v>2</v>
      </c>
      <c r="L69" s="139">
        <v>0</v>
      </c>
      <c r="M69" s="139">
        <v>0</v>
      </c>
      <c r="N69" s="140">
        <v>0</v>
      </c>
      <c r="O69" s="139">
        <v>1</v>
      </c>
      <c r="P69" s="139">
        <v>2</v>
      </c>
      <c r="Q69" s="139">
        <v>1</v>
      </c>
      <c r="R69" s="139">
        <v>0</v>
      </c>
      <c r="S69" s="139">
        <v>2</v>
      </c>
      <c r="T69" s="139">
        <v>1</v>
      </c>
      <c r="U69" s="139">
        <v>1</v>
      </c>
      <c r="V69" s="139">
        <v>1</v>
      </c>
      <c r="W69" s="139">
        <v>2</v>
      </c>
      <c r="X69" s="139">
        <v>0</v>
      </c>
      <c r="Y69" s="139">
        <v>0</v>
      </c>
      <c r="Z69" s="140">
        <v>0</v>
      </c>
      <c r="AA69" s="139">
        <v>0</v>
      </c>
      <c r="AB69" s="139">
        <v>2</v>
      </c>
      <c r="AC69" s="139">
        <v>2</v>
      </c>
      <c r="AD69" s="139">
        <v>0</v>
      </c>
      <c r="AE69" s="139">
        <v>3</v>
      </c>
      <c r="AF69" s="139">
        <v>2</v>
      </c>
      <c r="AG69" s="139">
        <v>2</v>
      </c>
      <c r="AH69" s="139">
        <v>2</v>
      </c>
      <c r="AI69" s="139">
        <v>4</v>
      </c>
      <c r="AJ69" s="139">
        <v>1</v>
      </c>
      <c r="AK69" s="139">
        <v>2</v>
      </c>
      <c r="AL69" s="139">
        <v>1</v>
      </c>
      <c r="AM69" s="140">
        <v>2</v>
      </c>
      <c r="AN69" s="139">
        <v>0</v>
      </c>
      <c r="AO69" s="139">
        <v>2</v>
      </c>
      <c r="AP69" s="139">
        <v>1</v>
      </c>
      <c r="AQ69" s="139">
        <v>0</v>
      </c>
      <c r="AR69" s="139">
        <v>1</v>
      </c>
      <c r="AS69" s="139">
        <v>2</v>
      </c>
      <c r="AT69" s="139">
        <v>1</v>
      </c>
      <c r="AU69" s="139">
        <v>2</v>
      </c>
      <c r="AV69" s="139">
        <v>2</v>
      </c>
      <c r="AW69" s="139">
        <v>1</v>
      </c>
      <c r="AX69" s="139">
        <v>2</v>
      </c>
      <c r="AY69" s="139">
        <v>2</v>
      </c>
      <c r="AZ69" s="140">
        <v>1</v>
      </c>
      <c r="BA69" s="139">
        <v>5</v>
      </c>
      <c r="BB69" s="139">
        <v>1</v>
      </c>
      <c r="BC69" s="139">
        <v>3</v>
      </c>
      <c r="BD69" s="140">
        <v>1</v>
      </c>
      <c r="BE69" s="139">
        <v>1</v>
      </c>
      <c r="BF69" s="139">
        <v>1</v>
      </c>
      <c r="BG69" s="139">
        <v>2</v>
      </c>
      <c r="BH69" s="140">
        <v>1</v>
      </c>
      <c r="BI69" s="139">
        <v>1</v>
      </c>
      <c r="BJ69" s="139">
        <v>2</v>
      </c>
      <c r="BK69" s="139">
        <v>2</v>
      </c>
      <c r="BL69" s="139">
        <v>1</v>
      </c>
      <c r="BM69" s="139">
        <v>4</v>
      </c>
      <c r="BN69" s="139">
        <v>1</v>
      </c>
      <c r="BO69" s="139">
        <v>-1</v>
      </c>
      <c r="BP69" s="139">
        <v>1</v>
      </c>
      <c r="BQ69" s="140">
        <v>0</v>
      </c>
      <c r="BR69" s="139">
        <v>1</v>
      </c>
      <c r="BS69" s="139">
        <v>2</v>
      </c>
      <c r="BT69" s="139">
        <v>1</v>
      </c>
      <c r="BU69" s="139">
        <v>1</v>
      </c>
      <c r="BV69" s="139">
        <v>1</v>
      </c>
      <c r="BW69" s="139">
        <v>2</v>
      </c>
      <c r="BX69" s="139">
        <v>-2</v>
      </c>
      <c r="BY69" s="139">
        <v>1</v>
      </c>
      <c r="BZ69" s="140">
        <v>0</v>
      </c>
      <c r="CA69" s="139">
        <v>0</v>
      </c>
      <c r="CB69" s="139">
        <v>0</v>
      </c>
      <c r="CC69" s="139">
        <v>0</v>
      </c>
      <c r="CD69" s="140">
        <v>0</v>
      </c>
      <c r="CE69" s="139">
        <v>0</v>
      </c>
      <c r="CF69" s="139">
        <v>0</v>
      </c>
      <c r="CG69" s="139">
        <v>0</v>
      </c>
      <c r="CH69" s="140">
        <v>0</v>
      </c>
    </row>
    <row r="70" spans="1:86" x14ac:dyDescent="0.2">
      <c r="A70" s="137" t="s">
        <v>63</v>
      </c>
      <c r="B70" s="138" t="s">
        <v>126</v>
      </c>
      <c r="C70" s="139">
        <v>1</v>
      </c>
      <c r="D70" s="139">
        <v>3</v>
      </c>
      <c r="E70" s="139">
        <v>1</v>
      </c>
      <c r="F70" s="139">
        <v>0</v>
      </c>
      <c r="G70" s="139">
        <v>2</v>
      </c>
      <c r="H70" s="139">
        <v>3</v>
      </c>
      <c r="I70" s="139">
        <v>1</v>
      </c>
      <c r="J70" s="139">
        <v>1</v>
      </c>
      <c r="K70" s="139">
        <v>2</v>
      </c>
      <c r="L70" s="139">
        <v>0</v>
      </c>
      <c r="M70" s="139">
        <v>0</v>
      </c>
      <c r="N70" s="140">
        <v>0</v>
      </c>
      <c r="O70" s="139">
        <v>1</v>
      </c>
      <c r="P70" s="139">
        <v>1</v>
      </c>
      <c r="Q70" s="139">
        <v>1</v>
      </c>
      <c r="R70" s="139">
        <v>0</v>
      </c>
      <c r="S70" s="139">
        <v>1</v>
      </c>
      <c r="T70" s="139">
        <v>1</v>
      </c>
      <c r="U70" s="139">
        <v>1</v>
      </c>
      <c r="V70" s="139">
        <v>1</v>
      </c>
      <c r="W70" s="139">
        <v>2</v>
      </c>
      <c r="X70" s="139">
        <v>0</v>
      </c>
      <c r="Y70" s="139">
        <v>0</v>
      </c>
      <c r="Z70" s="140">
        <v>0</v>
      </c>
      <c r="AA70" s="139">
        <v>1</v>
      </c>
      <c r="AB70" s="139">
        <v>2</v>
      </c>
      <c r="AC70" s="139">
        <v>3</v>
      </c>
      <c r="AD70" s="139">
        <v>0</v>
      </c>
      <c r="AE70" s="139">
        <v>2</v>
      </c>
      <c r="AF70" s="139">
        <v>1</v>
      </c>
      <c r="AG70" s="139">
        <v>1</v>
      </c>
      <c r="AH70" s="139">
        <v>1</v>
      </c>
      <c r="AI70" s="139">
        <v>2</v>
      </c>
      <c r="AJ70" s="139">
        <v>0</v>
      </c>
      <c r="AK70" s="139">
        <v>0</v>
      </c>
      <c r="AL70" s="139">
        <v>0</v>
      </c>
      <c r="AM70" s="140">
        <v>2</v>
      </c>
      <c r="AN70" s="139">
        <v>1</v>
      </c>
      <c r="AO70" s="139">
        <v>2</v>
      </c>
      <c r="AP70" s="139">
        <v>1</v>
      </c>
      <c r="AQ70" s="139">
        <v>0</v>
      </c>
      <c r="AR70" s="139">
        <v>1</v>
      </c>
      <c r="AS70" s="139">
        <v>1</v>
      </c>
      <c r="AT70" s="139">
        <v>1</v>
      </c>
      <c r="AU70" s="139">
        <v>1</v>
      </c>
      <c r="AV70" s="139">
        <v>1</v>
      </c>
      <c r="AW70" s="139">
        <v>0</v>
      </c>
      <c r="AX70" s="139">
        <v>0</v>
      </c>
      <c r="AY70" s="139">
        <v>0</v>
      </c>
      <c r="AZ70" s="140">
        <v>1</v>
      </c>
      <c r="BA70" s="139">
        <v>2</v>
      </c>
      <c r="BB70" s="139">
        <v>1</v>
      </c>
      <c r="BC70" s="139">
        <v>2</v>
      </c>
      <c r="BD70" s="140">
        <v>0</v>
      </c>
      <c r="BE70" s="139">
        <v>1</v>
      </c>
      <c r="BF70" s="139">
        <v>1</v>
      </c>
      <c r="BG70" s="139">
        <v>1</v>
      </c>
      <c r="BH70" s="140">
        <v>0</v>
      </c>
      <c r="BI70" s="139">
        <v>1</v>
      </c>
      <c r="BJ70" s="139">
        <v>2</v>
      </c>
      <c r="BK70" s="139">
        <v>1</v>
      </c>
      <c r="BL70" s="139">
        <v>1</v>
      </c>
      <c r="BM70" s="139">
        <v>1</v>
      </c>
      <c r="BN70" s="139">
        <v>1</v>
      </c>
      <c r="BO70" s="139">
        <v>-1</v>
      </c>
      <c r="BP70" s="139">
        <v>1</v>
      </c>
      <c r="BQ70" s="140">
        <v>0</v>
      </c>
      <c r="BR70" s="139">
        <v>1</v>
      </c>
      <c r="BS70" s="139">
        <v>2</v>
      </c>
      <c r="BT70" s="139">
        <v>1</v>
      </c>
      <c r="BU70" s="139">
        <v>1</v>
      </c>
      <c r="BV70" s="139">
        <v>1</v>
      </c>
      <c r="BW70" s="139">
        <v>2</v>
      </c>
      <c r="BX70" s="139">
        <v>-2</v>
      </c>
      <c r="BY70" s="139">
        <v>1</v>
      </c>
      <c r="BZ70" s="140">
        <v>0</v>
      </c>
      <c r="CA70" s="139">
        <v>0</v>
      </c>
      <c r="CB70" s="139">
        <v>0</v>
      </c>
      <c r="CC70" s="139">
        <v>0</v>
      </c>
      <c r="CD70" s="140">
        <v>0</v>
      </c>
      <c r="CE70" s="139">
        <v>0</v>
      </c>
      <c r="CF70" s="139">
        <v>0</v>
      </c>
      <c r="CG70" s="139">
        <v>0</v>
      </c>
      <c r="CH70" s="140">
        <v>0</v>
      </c>
    </row>
    <row r="71" spans="1:86" x14ac:dyDescent="0.2">
      <c r="A71" s="137" t="s">
        <v>63</v>
      </c>
      <c r="B71" s="138" t="s">
        <v>127</v>
      </c>
      <c r="C71" s="139">
        <v>2</v>
      </c>
      <c r="D71" s="139">
        <v>3</v>
      </c>
      <c r="E71" s="139">
        <v>1</v>
      </c>
      <c r="F71" s="139">
        <v>0</v>
      </c>
      <c r="G71" s="139">
        <v>2</v>
      </c>
      <c r="H71" s="139">
        <v>4</v>
      </c>
      <c r="I71" s="139">
        <v>0</v>
      </c>
      <c r="J71" s="139">
        <v>2</v>
      </c>
      <c r="K71" s="139">
        <v>2</v>
      </c>
      <c r="L71" s="139">
        <v>0</v>
      </c>
      <c r="M71" s="139">
        <v>0</v>
      </c>
      <c r="N71" s="140">
        <v>2</v>
      </c>
      <c r="O71" s="139">
        <v>1</v>
      </c>
      <c r="P71" s="139">
        <v>1</v>
      </c>
      <c r="Q71" s="139">
        <v>1</v>
      </c>
      <c r="R71" s="139">
        <v>0</v>
      </c>
      <c r="S71" s="139">
        <v>1</v>
      </c>
      <c r="T71" s="139">
        <v>1</v>
      </c>
      <c r="U71" s="139">
        <v>0</v>
      </c>
      <c r="V71" s="139">
        <v>1</v>
      </c>
      <c r="W71" s="139">
        <v>2</v>
      </c>
      <c r="X71" s="139">
        <v>0</v>
      </c>
      <c r="Y71" s="139">
        <v>0</v>
      </c>
      <c r="Z71" s="140">
        <v>2</v>
      </c>
      <c r="AA71" s="139">
        <v>1</v>
      </c>
      <c r="AB71" s="139">
        <v>1</v>
      </c>
      <c r="AC71" s="139">
        <v>2</v>
      </c>
      <c r="AD71" s="139">
        <v>0</v>
      </c>
      <c r="AE71" s="139">
        <v>3</v>
      </c>
      <c r="AF71" s="139">
        <v>2</v>
      </c>
      <c r="AG71" s="139">
        <v>1</v>
      </c>
      <c r="AH71" s="139">
        <v>2</v>
      </c>
      <c r="AI71" s="139">
        <v>4</v>
      </c>
      <c r="AJ71" s="139">
        <v>3</v>
      </c>
      <c r="AK71" s="139">
        <v>0</v>
      </c>
      <c r="AL71" s="139">
        <v>1</v>
      </c>
      <c r="AM71" s="140">
        <v>3</v>
      </c>
      <c r="AN71" s="139">
        <v>1</v>
      </c>
      <c r="AO71" s="139">
        <v>1</v>
      </c>
      <c r="AP71" s="139">
        <v>1</v>
      </c>
      <c r="AQ71" s="139">
        <v>0</v>
      </c>
      <c r="AR71" s="139">
        <v>1</v>
      </c>
      <c r="AS71" s="139">
        <v>2</v>
      </c>
      <c r="AT71" s="139">
        <v>1</v>
      </c>
      <c r="AU71" s="139">
        <v>1</v>
      </c>
      <c r="AV71" s="139">
        <v>2</v>
      </c>
      <c r="AW71" s="139">
        <v>1</v>
      </c>
      <c r="AX71" s="139">
        <v>0</v>
      </c>
      <c r="AY71" s="139">
        <v>1</v>
      </c>
      <c r="AZ71" s="140">
        <v>2</v>
      </c>
      <c r="BA71" s="139">
        <v>4</v>
      </c>
      <c r="BB71" s="139">
        <v>1</v>
      </c>
      <c r="BC71" s="139">
        <v>2</v>
      </c>
      <c r="BD71" s="140">
        <v>1</v>
      </c>
      <c r="BE71" s="139">
        <v>1</v>
      </c>
      <c r="BF71" s="139">
        <v>1</v>
      </c>
      <c r="BG71" s="139">
        <v>1</v>
      </c>
      <c r="BH71" s="140">
        <v>1</v>
      </c>
      <c r="BI71" s="139">
        <v>1</v>
      </c>
      <c r="BJ71" s="139">
        <v>2</v>
      </c>
      <c r="BK71" s="139">
        <v>1</v>
      </c>
      <c r="BL71" s="139">
        <v>0</v>
      </c>
      <c r="BM71" s="139">
        <v>3</v>
      </c>
      <c r="BN71" s="139">
        <v>1</v>
      </c>
      <c r="BO71" s="139">
        <v>0</v>
      </c>
      <c r="BP71" s="139">
        <v>2</v>
      </c>
      <c r="BQ71" s="140">
        <v>0</v>
      </c>
      <c r="BR71" s="139">
        <v>1</v>
      </c>
      <c r="BS71" s="139">
        <v>2</v>
      </c>
      <c r="BT71" s="139">
        <v>1</v>
      </c>
      <c r="BU71" s="139">
        <v>0</v>
      </c>
      <c r="BV71" s="139">
        <v>1</v>
      </c>
      <c r="BW71" s="139">
        <v>2</v>
      </c>
      <c r="BX71" s="139">
        <v>0</v>
      </c>
      <c r="BY71" s="139">
        <v>2</v>
      </c>
      <c r="BZ71" s="140">
        <v>0</v>
      </c>
      <c r="CA71" s="139">
        <v>0</v>
      </c>
      <c r="CB71" s="139">
        <v>0</v>
      </c>
      <c r="CC71" s="139">
        <v>0</v>
      </c>
      <c r="CD71" s="140">
        <v>0</v>
      </c>
      <c r="CE71" s="139">
        <v>0</v>
      </c>
      <c r="CF71" s="139">
        <v>0</v>
      </c>
      <c r="CG71" s="139">
        <v>0</v>
      </c>
      <c r="CH71" s="140">
        <v>0</v>
      </c>
    </row>
    <row r="72" spans="1:86" x14ac:dyDescent="0.2">
      <c r="A72" s="137" t="s">
        <v>56</v>
      </c>
      <c r="B72" s="309" t="s">
        <v>128</v>
      </c>
      <c r="C72" s="139">
        <v>0</v>
      </c>
      <c r="D72" s="139">
        <v>2</v>
      </c>
      <c r="E72" s="139">
        <v>2</v>
      </c>
      <c r="F72" s="139">
        <v>0</v>
      </c>
      <c r="G72" s="139">
        <v>2</v>
      </c>
      <c r="H72" s="139">
        <v>3</v>
      </c>
      <c r="I72" s="139">
        <v>1</v>
      </c>
      <c r="J72" s="139">
        <v>0</v>
      </c>
      <c r="K72" s="139">
        <v>0</v>
      </c>
      <c r="L72" s="139">
        <v>0</v>
      </c>
      <c r="M72" s="139">
        <v>0</v>
      </c>
      <c r="N72" s="140">
        <v>0</v>
      </c>
      <c r="O72" s="139">
        <v>0</v>
      </c>
      <c r="P72" s="139">
        <v>1</v>
      </c>
      <c r="Q72" s="139">
        <v>2</v>
      </c>
      <c r="R72" s="139">
        <v>0</v>
      </c>
      <c r="S72" s="139">
        <v>1</v>
      </c>
      <c r="T72" s="139">
        <v>1</v>
      </c>
      <c r="U72" s="139">
        <v>1</v>
      </c>
      <c r="V72" s="139">
        <v>0</v>
      </c>
      <c r="W72" s="139">
        <v>0</v>
      </c>
      <c r="X72" s="139">
        <v>0</v>
      </c>
      <c r="Y72" s="139">
        <v>0</v>
      </c>
      <c r="Z72" s="140">
        <v>0</v>
      </c>
      <c r="AA72" s="139">
        <v>1</v>
      </c>
      <c r="AB72" s="139">
        <v>0</v>
      </c>
      <c r="AC72" s="139">
        <v>1</v>
      </c>
      <c r="AD72" s="139">
        <v>0</v>
      </c>
      <c r="AE72" s="139">
        <v>2</v>
      </c>
      <c r="AF72" s="139">
        <v>0</v>
      </c>
      <c r="AG72" s="139">
        <v>1</v>
      </c>
      <c r="AH72" s="139">
        <v>0</v>
      </c>
      <c r="AI72" s="139">
        <v>3</v>
      </c>
      <c r="AJ72" s="139">
        <v>0</v>
      </c>
      <c r="AK72" s="139">
        <v>1</v>
      </c>
      <c r="AL72" s="139">
        <v>1</v>
      </c>
      <c r="AM72" s="140">
        <v>1</v>
      </c>
      <c r="AN72" s="139">
        <v>1</v>
      </c>
      <c r="AO72" s="139">
        <v>0</v>
      </c>
      <c r="AP72" s="139">
        <v>1</v>
      </c>
      <c r="AQ72" s="139">
        <v>0</v>
      </c>
      <c r="AR72" s="139">
        <v>1</v>
      </c>
      <c r="AS72" s="139">
        <v>0</v>
      </c>
      <c r="AT72" s="139">
        <v>1</v>
      </c>
      <c r="AU72" s="139">
        <v>0</v>
      </c>
      <c r="AV72" s="139">
        <v>1</v>
      </c>
      <c r="AW72" s="139">
        <v>0</v>
      </c>
      <c r="AX72" s="139">
        <v>1</v>
      </c>
      <c r="AY72" s="139">
        <v>2</v>
      </c>
      <c r="AZ72" s="140">
        <v>1</v>
      </c>
      <c r="BA72" s="139">
        <v>4</v>
      </c>
      <c r="BB72" s="139">
        <v>0</v>
      </c>
      <c r="BC72" s="139">
        <v>1</v>
      </c>
      <c r="BD72" s="140">
        <v>1</v>
      </c>
      <c r="BE72" s="139">
        <v>1</v>
      </c>
      <c r="BF72" s="139">
        <v>0</v>
      </c>
      <c r="BG72" s="139">
        <v>1</v>
      </c>
      <c r="BH72" s="140">
        <v>1</v>
      </c>
      <c r="BI72" s="139">
        <v>0</v>
      </c>
      <c r="BJ72" s="139">
        <v>2</v>
      </c>
      <c r="BK72" s="139">
        <v>1</v>
      </c>
      <c r="BL72" s="139">
        <v>1</v>
      </c>
      <c r="BM72" s="139">
        <v>2</v>
      </c>
      <c r="BN72" s="139">
        <v>1</v>
      </c>
      <c r="BO72" s="139">
        <v>0</v>
      </c>
      <c r="BP72" s="139">
        <v>0</v>
      </c>
      <c r="BQ72" s="140">
        <v>0</v>
      </c>
      <c r="BR72" s="139">
        <v>0</v>
      </c>
      <c r="BS72" s="139">
        <v>2</v>
      </c>
      <c r="BT72" s="139">
        <v>1</v>
      </c>
      <c r="BU72" s="139">
        <v>1</v>
      </c>
      <c r="BV72" s="139">
        <v>1</v>
      </c>
      <c r="BW72" s="139">
        <v>2</v>
      </c>
      <c r="BX72" s="139">
        <v>0</v>
      </c>
      <c r="BY72" s="139">
        <v>0</v>
      </c>
      <c r="BZ72" s="140">
        <v>0</v>
      </c>
      <c r="CA72" s="139">
        <v>0</v>
      </c>
      <c r="CB72" s="139">
        <v>0</v>
      </c>
      <c r="CC72" s="139">
        <v>0</v>
      </c>
      <c r="CD72" s="140">
        <v>0</v>
      </c>
      <c r="CE72" s="139">
        <v>0</v>
      </c>
      <c r="CF72" s="139">
        <v>0</v>
      </c>
      <c r="CG72" s="139">
        <v>0</v>
      </c>
      <c r="CH72" s="140">
        <v>0</v>
      </c>
    </row>
    <row r="73" spans="1:86" x14ac:dyDescent="0.2">
      <c r="A73" s="137" t="s">
        <v>58</v>
      </c>
      <c r="B73" s="138" t="s">
        <v>129</v>
      </c>
      <c r="C73" s="139">
        <v>1</v>
      </c>
      <c r="D73" s="139">
        <v>5</v>
      </c>
      <c r="E73" s="139">
        <v>1</v>
      </c>
      <c r="F73" s="139">
        <v>0</v>
      </c>
      <c r="G73" s="139">
        <v>3</v>
      </c>
      <c r="H73" s="139">
        <v>3</v>
      </c>
      <c r="I73" s="139">
        <v>0</v>
      </c>
      <c r="J73" s="139">
        <v>1</v>
      </c>
      <c r="K73" s="139">
        <v>0</v>
      </c>
      <c r="L73" s="139">
        <v>1</v>
      </c>
      <c r="M73" s="139">
        <v>2</v>
      </c>
      <c r="N73" s="140">
        <v>1</v>
      </c>
      <c r="O73" s="139">
        <v>1</v>
      </c>
      <c r="P73" s="139">
        <v>2</v>
      </c>
      <c r="Q73" s="139">
        <v>1</v>
      </c>
      <c r="R73" s="139">
        <v>0</v>
      </c>
      <c r="S73" s="139">
        <v>2</v>
      </c>
      <c r="T73" s="139">
        <v>1</v>
      </c>
      <c r="U73" s="139">
        <v>0</v>
      </c>
      <c r="V73" s="139">
        <v>1</v>
      </c>
      <c r="W73" s="139">
        <v>0</v>
      </c>
      <c r="X73" s="139">
        <v>1</v>
      </c>
      <c r="Y73" s="139">
        <v>1</v>
      </c>
      <c r="Z73" s="140">
        <v>1</v>
      </c>
      <c r="AA73" s="139">
        <v>2</v>
      </c>
      <c r="AB73" s="139">
        <v>2</v>
      </c>
      <c r="AC73" s="139">
        <v>3</v>
      </c>
      <c r="AD73" s="139">
        <v>1</v>
      </c>
      <c r="AE73" s="139">
        <v>5</v>
      </c>
      <c r="AF73" s="139">
        <v>1</v>
      </c>
      <c r="AG73" s="139">
        <v>2</v>
      </c>
      <c r="AH73" s="139">
        <v>1</v>
      </c>
      <c r="AI73" s="139">
        <v>4</v>
      </c>
      <c r="AJ73" s="139">
        <v>2</v>
      </c>
      <c r="AK73" s="139">
        <v>0</v>
      </c>
      <c r="AL73" s="139">
        <v>1</v>
      </c>
      <c r="AM73" s="140">
        <v>3</v>
      </c>
      <c r="AN73" s="139">
        <v>1</v>
      </c>
      <c r="AO73" s="139">
        <v>2</v>
      </c>
      <c r="AP73" s="139">
        <v>1</v>
      </c>
      <c r="AQ73" s="139">
        <v>1</v>
      </c>
      <c r="AR73" s="139">
        <v>2</v>
      </c>
      <c r="AS73" s="139">
        <v>1</v>
      </c>
      <c r="AT73" s="139">
        <v>1</v>
      </c>
      <c r="AU73" s="139">
        <v>1</v>
      </c>
      <c r="AV73" s="139">
        <v>2</v>
      </c>
      <c r="AW73" s="139">
        <v>1</v>
      </c>
      <c r="AX73" s="139">
        <v>0</v>
      </c>
      <c r="AY73" s="139">
        <v>1</v>
      </c>
      <c r="AZ73" s="140">
        <v>1</v>
      </c>
      <c r="BA73" s="139">
        <v>5</v>
      </c>
      <c r="BB73" s="139">
        <v>0</v>
      </c>
      <c r="BC73" s="139">
        <v>3</v>
      </c>
      <c r="BD73" s="140">
        <v>2</v>
      </c>
      <c r="BE73" s="139">
        <v>1</v>
      </c>
      <c r="BF73" s="139">
        <v>0</v>
      </c>
      <c r="BG73" s="139">
        <v>2</v>
      </c>
      <c r="BH73" s="140">
        <v>2</v>
      </c>
      <c r="BI73" s="139">
        <v>2</v>
      </c>
      <c r="BJ73" s="139">
        <v>2</v>
      </c>
      <c r="BK73" s="139">
        <v>3</v>
      </c>
      <c r="BL73" s="139">
        <v>1</v>
      </c>
      <c r="BM73" s="139">
        <v>4</v>
      </c>
      <c r="BN73" s="139">
        <v>1</v>
      </c>
      <c r="BO73" s="139">
        <v>0</v>
      </c>
      <c r="BP73" s="139">
        <v>1</v>
      </c>
      <c r="BQ73" s="140">
        <v>0</v>
      </c>
      <c r="BR73" s="139">
        <v>2</v>
      </c>
      <c r="BS73" s="139">
        <v>2</v>
      </c>
      <c r="BT73" s="139">
        <v>1</v>
      </c>
      <c r="BU73" s="139">
        <v>1</v>
      </c>
      <c r="BV73" s="139">
        <v>1</v>
      </c>
      <c r="BW73" s="139">
        <v>2</v>
      </c>
      <c r="BX73" s="139">
        <v>0</v>
      </c>
      <c r="BY73" s="139">
        <v>1</v>
      </c>
      <c r="BZ73" s="140">
        <v>0</v>
      </c>
      <c r="CA73" s="139">
        <v>1</v>
      </c>
      <c r="CB73" s="139">
        <v>2</v>
      </c>
      <c r="CC73" s="139">
        <v>0</v>
      </c>
      <c r="CD73" s="140">
        <v>0</v>
      </c>
      <c r="CE73" s="139">
        <v>1</v>
      </c>
      <c r="CF73" s="139">
        <v>1</v>
      </c>
      <c r="CG73" s="139">
        <v>0</v>
      </c>
      <c r="CH73" s="140">
        <v>0</v>
      </c>
    </row>
    <row r="74" spans="1:86" x14ac:dyDescent="0.2">
      <c r="A74" s="137" t="s">
        <v>58</v>
      </c>
      <c r="B74" s="138" t="s">
        <v>130</v>
      </c>
      <c r="C74" s="139">
        <v>0</v>
      </c>
      <c r="D74" s="139">
        <v>5</v>
      </c>
      <c r="E74" s="139">
        <v>1</v>
      </c>
      <c r="F74" s="139">
        <v>0</v>
      </c>
      <c r="G74" s="139">
        <v>3</v>
      </c>
      <c r="H74" s="139">
        <v>4</v>
      </c>
      <c r="I74" s="139">
        <v>0</v>
      </c>
      <c r="J74" s="139">
        <v>2</v>
      </c>
      <c r="K74" s="139">
        <v>1</v>
      </c>
      <c r="L74" s="139">
        <v>1</v>
      </c>
      <c r="M74" s="139">
        <v>1</v>
      </c>
      <c r="N74" s="140">
        <v>2</v>
      </c>
      <c r="O74" s="139">
        <v>0</v>
      </c>
      <c r="P74" s="139">
        <v>2</v>
      </c>
      <c r="Q74" s="139">
        <v>1</v>
      </c>
      <c r="R74" s="139">
        <v>0</v>
      </c>
      <c r="S74" s="139">
        <v>2</v>
      </c>
      <c r="T74" s="139">
        <v>1</v>
      </c>
      <c r="U74" s="139">
        <v>0</v>
      </c>
      <c r="V74" s="139">
        <v>1</v>
      </c>
      <c r="W74" s="139">
        <v>1</v>
      </c>
      <c r="X74" s="139">
        <v>1</v>
      </c>
      <c r="Y74" s="139">
        <v>1</v>
      </c>
      <c r="Z74" s="140">
        <v>2</v>
      </c>
      <c r="AA74" s="139">
        <v>1</v>
      </c>
      <c r="AB74" s="139">
        <v>2</v>
      </c>
      <c r="AC74" s="139">
        <v>4</v>
      </c>
      <c r="AD74" s="139">
        <v>1</v>
      </c>
      <c r="AE74" s="139">
        <v>4</v>
      </c>
      <c r="AF74" s="139">
        <v>0</v>
      </c>
      <c r="AG74" s="139">
        <v>2</v>
      </c>
      <c r="AH74" s="139">
        <v>0</v>
      </c>
      <c r="AI74" s="139">
        <v>4</v>
      </c>
      <c r="AJ74" s="139">
        <v>0</v>
      </c>
      <c r="AK74" s="139">
        <v>1</v>
      </c>
      <c r="AL74" s="139">
        <v>1</v>
      </c>
      <c r="AM74" s="140">
        <v>0</v>
      </c>
      <c r="AN74" s="139">
        <v>1</v>
      </c>
      <c r="AO74" s="139">
        <v>2</v>
      </c>
      <c r="AP74" s="139">
        <v>2</v>
      </c>
      <c r="AQ74" s="139">
        <v>1</v>
      </c>
      <c r="AR74" s="139">
        <v>1</v>
      </c>
      <c r="AS74" s="139">
        <v>0</v>
      </c>
      <c r="AT74" s="139">
        <v>1</v>
      </c>
      <c r="AU74" s="139">
        <v>0</v>
      </c>
      <c r="AV74" s="139">
        <v>2</v>
      </c>
      <c r="AW74" s="139">
        <v>0</v>
      </c>
      <c r="AX74" s="139">
        <v>1</v>
      </c>
      <c r="AY74" s="139">
        <v>2</v>
      </c>
      <c r="AZ74" s="140">
        <v>0</v>
      </c>
      <c r="BA74" s="139">
        <v>4</v>
      </c>
      <c r="BB74" s="139">
        <v>0</v>
      </c>
      <c r="BC74" s="139">
        <v>1</v>
      </c>
      <c r="BD74" s="140">
        <v>1</v>
      </c>
      <c r="BE74" s="139">
        <v>1</v>
      </c>
      <c r="BF74" s="139">
        <v>0</v>
      </c>
      <c r="BG74" s="139">
        <v>1</v>
      </c>
      <c r="BH74" s="140">
        <v>1</v>
      </c>
      <c r="BI74" s="139">
        <v>0</v>
      </c>
      <c r="BJ74" s="139">
        <v>1</v>
      </c>
      <c r="BK74" s="139">
        <v>3</v>
      </c>
      <c r="BL74" s="139">
        <v>1</v>
      </c>
      <c r="BM74" s="139">
        <v>6</v>
      </c>
      <c r="BN74" s="139">
        <v>1</v>
      </c>
      <c r="BO74" s="139">
        <v>0</v>
      </c>
      <c r="BP74" s="139">
        <v>1</v>
      </c>
      <c r="BQ74" s="140">
        <v>0</v>
      </c>
      <c r="BR74" s="139">
        <v>0</v>
      </c>
      <c r="BS74" s="139">
        <v>1</v>
      </c>
      <c r="BT74" s="139">
        <v>1</v>
      </c>
      <c r="BU74" s="139">
        <v>1</v>
      </c>
      <c r="BV74" s="139">
        <v>1</v>
      </c>
      <c r="BW74" s="139">
        <v>2</v>
      </c>
      <c r="BX74" s="139">
        <v>0</v>
      </c>
      <c r="BY74" s="139">
        <v>1</v>
      </c>
      <c r="BZ74" s="140">
        <v>0</v>
      </c>
      <c r="CA74" s="139">
        <v>1</v>
      </c>
      <c r="CB74" s="139">
        <v>2</v>
      </c>
      <c r="CC74" s="139">
        <v>0</v>
      </c>
      <c r="CD74" s="140">
        <v>0</v>
      </c>
      <c r="CE74" s="139">
        <v>1</v>
      </c>
      <c r="CF74" s="139">
        <v>1</v>
      </c>
      <c r="CG74" s="139">
        <v>0</v>
      </c>
      <c r="CH74" s="140">
        <v>0</v>
      </c>
    </row>
    <row r="75" spans="1:86" x14ac:dyDescent="0.2">
      <c r="A75" s="137" t="s">
        <v>56</v>
      </c>
      <c r="B75" s="138" t="s">
        <v>131</v>
      </c>
      <c r="C75" s="139">
        <v>2</v>
      </c>
      <c r="D75" s="139">
        <v>3</v>
      </c>
      <c r="E75" s="139">
        <v>2</v>
      </c>
      <c r="F75" s="139">
        <v>0</v>
      </c>
      <c r="G75" s="139">
        <v>3</v>
      </c>
      <c r="H75" s="139">
        <v>2</v>
      </c>
      <c r="I75" s="139">
        <v>0</v>
      </c>
      <c r="J75" s="139">
        <v>0</v>
      </c>
      <c r="K75" s="139">
        <v>0</v>
      </c>
      <c r="L75" s="139">
        <v>1</v>
      </c>
      <c r="M75" s="139">
        <v>0</v>
      </c>
      <c r="N75" s="140">
        <v>0</v>
      </c>
      <c r="O75" s="139">
        <v>1</v>
      </c>
      <c r="P75" s="139">
        <v>1</v>
      </c>
      <c r="Q75" s="139">
        <v>2</v>
      </c>
      <c r="R75" s="139">
        <v>0</v>
      </c>
      <c r="S75" s="139">
        <v>2</v>
      </c>
      <c r="T75" s="139">
        <v>1</v>
      </c>
      <c r="U75" s="139">
        <v>0</v>
      </c>
      <c r="V75" s="139">
        <v>0</v>
      </c>
      <c r="W75" s="139">
        <v>0</v>
      </c>
      <c r="X75" s="139">
        <v>1</v>
      </c>
      <c r="Y75" s="139">
        <v>0</v>
      </c>
      <c r="Z75" s="140">
        <v>0</v>
      </c>
      <c r="AA75" s="139">
        <v>3</v>
      </c>
      <c r="AB75" s="139">
        <v>2</v>
      </c>
      <c r="AC75" s="139">
        <v>3</v>
      </c>
      <c r="AD75" s="139">
        <v>0</v>
      </c>
      <c r="AE75" s="139">
        <v>4</v>
      </c>
      <c r="AF75" s="139">
        <v>1</v>
      </c>
      <c r="AG75" s="139">
        <v>1</v>
      </c>
      <c r="AH75" s="139">
        <v>0</v>
      </c>
      <c r="AI75" s="139">
        <v>4</v>
      </c>
      <c r="AJ75" s="139">
        <v>3</v>
      </c>
      <c r="AK75" s="139">
        <v>2</v>
      </c>
      <c r="AL75" s="139">
        <v>1</v>
      </c>
      <c r="AM75" s="140">
        <v>3</v>
      </c>
      <c r="AN75" s="139">
        <v>2</v>
      </c>
      <c r="AO75" s="139">
        <v>2</v>
      </c>
      <c r="AP75" s="139">
        <v>1</v>
      </c>
      <c r="AQ75" s="139">
        <v>0</v>
      </c>
      <c r="AR75" s="139">
        <v>1</v>
      </c>
      <c r="AS75" s="139">
        <v>1</v>
      </c>
      <c r="AT75" s="139">
        <v>1</v>
      </c>
      <c r="AU75" s="139">
        <v>0</v>
      </c>
      <c r="AV75" s="139">
        <v>2</v>
      </c>
      <c r="AW75" s="139">
        <v>1</v>
      </c>
      <c r="AX75" s="139">
        <v>2</v>
      </c>
      <c r="AY75" s="139">
        <v>1</v>
      </c>
      <c r="AZ75" s="140">
        <v>1</v>
      </c>
      <c r="BA75" s="139">
        <v>2</v>
      </c>
      <c r="BB75" s="139">
        <v>1</v>
      </c>
      <c r="BC75" s="139">
        <v>3</v>
      </c>
      <c r="BD75" s="140">
        <v>2</v>
      </c>
      <c r="BE75" s="139">
        <v>1</v>
      </c>
      <c r="BF75" s="139">
        <v>1</v>
      </c>
      <c r="BG75" s="139">
        <v>2</v>
      </c>
      <c r="BH75" s="140">
        <v>2</v>
      </c>
      <c r="BI75" s="139">
        <v>2</v>
      </c>
      <c r="BJ75" s="139">
        <v>2</v>
      </c>
      <c r="BK75" s="139">
        <v>3</v>
      </c>
      <c r="BL75" s="139">
        <v>0</v>
      </c>
      <c r="BM75" s="139">
        <v>4</v>
      </c>
      <c r="BN75" s="139">
        <v>1</v>
      </c>
      <c r="BO75" s="139">
        <v>-1</v>
      </c>
      <c r="BP75" s="139">
        <v>1</v>
      </c>
      <c r="BQ75" s="140">
        <v>0</v>
      </c>
      <c r="BR75" s="139">
        <v>2</v>
      </c>
      <c r="BS75" s="139">
        <v>2</v>
      </c>
      <c r="BT75" s="139">
        <v>1</v>
      </c>
      <c r="BU75" s="139">
        <v>0</v>
      </c>
      <c r="BV75" s="139">
        <v>1</v>
      </c>
      <c r="BW75" s="139">
        <v>2</v>
      </c>
      <c r="BX75" s="139">
        <v>-2</v>
      </c>
      <c r="BY75" s="139">
        <v>1</v>
      </c>
      <c r="BZ75" s="140">
        <v>0</v>
      </c>
      <c r="CA75" s="139">
        <v>0</v>
      </c>
      <c r="CB75" s="139">
        <v>0</v>
      </c>
      <c r="CC75" s="139">
        <v>0</v>
      </c>
      <c r="CD75" s="140">
        <v>0</v>
      </c>
      <c r="CE75" s="139">
        <v>0</v>
      </c>
      <c r="CF75" s="139">
        <v>0</v>
      </c>
      <c r="CG75" s="139">
        <v>0</v>
      </c>
      <c r="CH75" s="140">
        <v>0</v>
      </c>
    </row>
    <row r="76" spans="1:86" x14ac:dyDescent="0.2">
      <c r="A76" s="137" t="s">
        <v>56</v>
      </c>
      <c r="B76" s="138" t="s">
        <v>132</v>
      </c>
      <c r="C76" s="139">
        <v>1</v>
      </c>
      <c r="D76" s="139">
        <v>2</v>
      </c>
      <c r="E76" s="139">
        <v>1</v>
      </c>
      <c r="F76" s="139">
        <v>0</v>
      </c>
      <c r="G76" s="139">
        <v>2</v>
      </c>
      <c r="H76" s="139">
        <v>3</v>
      </c>
      <c r="I76" s="139">
        <v>3</v>
      </c>
      <c r="J76" s="139">
        <v>0</v>
      </c>
      <c r="K76" s="139">
        <v>2</v>
      </c>
      <c r="L76" s="139">
        <v>1</v>
      </c>
      <c r="M76" s="139">
        <v>3</v>
      </c>
      <c r="N76" s="140">
        <v>0</v>
      </c>
      <c r="O76" s="139">
        <v>1</v>
      </c>
      <c r="P76" s="139">
        <v>1</v>
      </c>
      <c r="Q76" s="139">
        <v>1</v>
      </c>
      <c r="R76" s="139">
        <v>0</v>
      </c>
      <c r="S76" s="139">
        <v>1</v>
      </c>
      <c r="T76" s="139">
        <v>1</v>
      </c>
      <c r="U76" s="139">
        <v>1</v>
      </c>
      <c r="V76" s="139">
        <v>0</v>
      </c>
      <c r="W76" s="139">
        <v>2</v>
      </c>
      <c r="X76" s="139">
        <v>1</v>
      </c>
      <c r="Y76" s="139">
        <v>1</v>
      </c>
      <c r="Z76" s="140">
        <v>0</v>
      </c>
      <c r="AA76" s="139">
        <v>0</v>
      </c>
      <c r="AB76" s="139">
        <v>2</v>
      </c>
      <c r="AC76" s="139">
        <v>2</v>
      </c>
      <c r="AD76" s="139">
        <v>1</v>
      </c>
      <c r="AE76" s="139">
        <v>3</v>
      </c>
      <c r="AF76" s="139">
        <v>2</v>
      </c>
      <c r="AG76" s="139">
        <v>1</v>
      </c>
      <c r="AH76" s="139">
        <v>2</v>
      </c>
      <c r="AI76" s="139">
        <v>4</v>
      </c>
      <c r="AJ76" s="139">
        <v>3</v>
      </c>
      <c r="AK76" s="139">
        <v>2</v>
      </c>
      <c r="AL76" s="139">
        <v>1</v>
      </c>
      <c r="AM76" s="140">
        <v>2</v>
      </c>
      <c r="AN76" s="139">
        <v>0</v>
      </c>
      <c r="AO76" s="139">
        <v>2</v>
      </c>
      <c r="AP76" s="139">
        <v>1</v>
      </c>
      <c r="AQ76" s="139">
        <v>1</v>
      </c>
      <c r="AR76" s="139">
        <v>1</v>
      </c>
      <c r="AS76" s="139">
        <v>2</v>
      </c>
      <c r="AT76" s="139">
        <v>1</v>
      </c>
      <c r="AU76" s="139">
        <v>2</v>
      </c>
      <c r="AV76" s="139">
        <v>2</v>
      </c>
      <c r="AW76" s="139">
        <v>1</v>
      </c>
      <c r="AX76" s="139">
        <v>2</v>
      </c>
      <c r="AY76" s="139">
        <v>1</v>
      </c>
      <c r="AZ76" s="140">
        <v>1</v>
      </c>
      <c r="BA76" s="139">
        <v>4</v>
      </c>
      <c r="BB76" s="139">
        <v>0</v>
      </c>
      <c r="BC76" s="139">
        <v>3</v>
      </c>
      <c r="BD76" s="140">
        <v>1</v>
      </c>
      <c r="BE76" s="139">
        <v>1</v>
      </c>
      <c r="BF76" s="139">
        <v>0</v>
      </c>
      <c r="BG76" s="139">
        <v>2</v>
      </c>
      <c r="BH76" s="140">
        <v>1</v>
      </c>
      <c r="BI76" s="139">
        <v>1</v>
      </c>
      <c r="BJ76" s="139">
        <v>2</v>
      </c>
      <c r="BK76" s="139">
        <v>1</v>
      </c>
      <c r="BL76" s="139">
        <v>2</v>
      </c>
      <c r="BM76" s="139">
        <v>3</v>
      </c>
      <c r="BN76" s="139">
        <v>1</v>
      </c>
      <c r="BO76" s="139">
        <v>-1</v>
      </c>
      <c r="BP76" s="139">
        <v>2</v>
      </c>
      <c r="BQ76" s="140">
        <v>0</v>
      </c>
      <c r="BR76" s="139">
        <v>1</v>
      </c>
      <c r="BS76" s="139">
        <v>2</v>
      </c>
      <c r="BT76" s="139">
        <v>1</v>
      </c>
      <c r="BU76" s="139">
        <v>1</v>
      </c>
      <c r="BV76" s="139">
        <v>1</v>
      </c>
      <c r="BW76" s="139">
        <v>2</v>
      </c>
      <c r="BX76" s="139">
        <v>-2</v>
      </c>
      <c r="BY76" s="139">
        <v>2</v>
      </c>
      <c r="BZ76" s="140">
        <v>0</v>
      </c>
      <c r="CA76" s="139">
        <v>0</v>
      </c>
      <c r="CB76" s="139">
        <v>0</v>
      </c>
      <c r="CC76" s="139">
        <v>0</v>
      </c>
      <c r="CD76" s="140">
        <v>0</v>
      </c>
      <c r="CE76" s="139">
        <v>0</v>
      </c>
      <c r="CF76" s="139">
        <v>0</v>
      </c>
      <c r="CG76" s="139">
        <v>0</v>
      </c>
      <c r="CH76" s="140">
        <v>0</v>
      </c>
    </row>
    <row r="77" spans="1:86" x14ac:dyDescent="0.2">
      <c r="A77" s="137" t="s">
        <v>56</v>
      </c>
      <c r="B77" s="309" t="s">
        <v>133</v>
      </c>
      <c r="C77" s="139">
        <v>0</v>
      </c>
      <c r="D77" s="139">
        <v>0</v>
      </c>
      <c r="E77" s="139">
        <v>0</v>
      </c>
      <c r="F77" s="139">
        <v>-1</v>
      </c>
      <c r="G77" s="139">
        <v>0</v>
      </c>
      <c r="H77" s="139">
        <v>3</v>
      </c>
      <c r="I77" s="139">
        <v>0</v>
      </c>
      <c r="J77" s="139">
        <v>0</v>
      </c>
      <c r="K77" s="139">
        <v>0</v>
      </c>
      <c r="L77" s="139">
        <v>0</v>
      </c>
      <c r="M77" s="139">
        <v>0</v>
      </c>
      <c r="N77" s="140">
        <v>0</v>
      </c>
      <c r="O77" s="139">
        <v>0</v>
      </c>
      <c r="P77" s="139">
        <v>0</v>
      </c>
      <c r="Q77" s="139">
        <v>0</v>
      </c>
      <c r="R77" s="139">
        <v>-2</v>
      </c>
      <c r="S77" s="139">
        <v>0</v>
      </c>
      <c r="T77" s="139">
        <v>1</v>
      </c>
      <c r="U77" s="139">
        <v>0</v>
      </c>
      <c r="V77" s="139">
        <v>0</v>
      </c>
      <c r="W77" s="139">
        <v>0</v>
      </c>
      <c r="X77" s="139">
        <v>0</v>
      </c>
      <c r="Y77" s="139">
        <v>0</v>
      </c>
      <c r="Z77" s="140">
        <v>0</v>
      </c>
      <c r="AA77" s="139">
        <v>1</v>
      </c>
      <c r="AB77" s="139">
        <v>1</v>
      </c>
      <c r="AC77" s="139">
        <v>3</v>
      </c>
      <c r="AD77" s="139">
        <v>0</v>
      </c>
      <c r="AE77" s="139">
        <v>2</v>
      </c>
      <c r="AF77" s="139">
        <v>0</v>
      </c>
      <c r="AG77" s="139">
        <v>0</v>
      </c>
      <c r="AH77" s="139">
        <v>0</v>
      </c>
      <c r="AI77" s="139">
        <v>2</v>
      </c>
      <c r="AJ77" s="139">
        <v>0</v>
      </c>
      <c r="AK77" s="139">
        <v>0</v>
      </c>
      <c r="AL77" s="139">
        <v>0</v>
      </c>
      <c r="AM77" s="140">
        <v>0</v>
      </c>
      <c r="AN77" s="139">
        <v>1</v>
      </c>
      <c r="AO77" s="139">
        <v>1</v>
      </c>
      <c r="AP77" s="139">
        <v>1</v>
      </c>
      <c r="AQ77" s="139">
        <v>0</v>
      </c>
      <c r="AR77" s="139">
        <v>1</v>
      </c>
      <c r="AS77" s="139">
        <v>0</v>
      </c>
      <c r="AT77" s="139">
        <v>0</v>
      </c>
      <c r="AU77" s="139">
        <v>0</v>
      </c>
      <c r="AV77" s="139">
        <v>1</v>
      </c>
      <c r="AW77" s="139">
        <v>0</v>
      </c>
      <c r="AX77" s="139">
        <v>0</v>
      </c>
      <c r="AY77" s="139">
        <v>0</v>
      </c>
      <c r="AZ77" s="140">
        <v>0</v>
      </c>
      <c r="BA77" s="139">
        <v>1</v>
      </c>
      <c r="BB77" s="139">
        <v>0</v>
      </c>
      <c r="BC77" s="139">
        <v>1</v>
      </c>
      <c r="BD77" s="140">
        <v>0</v>
      </c>
      <c r="BE77" s="139">
        <v>1</v>
      </c>
      <c r="BF77" s="139">
        <v>0</v>
      </c>
      <c r="BG77" s="139">
        <v>1</v>
      </c>
      <c r="BH77" s="140">
        <v>0</v>
      </c>
      <c r="BI77" s="139">
        <v>0</v>
      </c>
      <c r="BJ77" s="139">
        <v>0</v>
      </c>
      <c r="BK77" s="139">
        <v>1</v>
      </c>
      <c r="BL77" s="139">
        <v>0</v>
      </c>
      <c r="BM77" s="139">
        <v>4</v>
      </c>
      <c r="BN77" s="139">
        <v>0</v>
      </c>
      <c r="BO77" s="139">
        <v>-1</v>
      </c>
      <c r="BP77" s="139">
        <v>0</v>
      </c>
      <c r="BQ77" s="140">
        <v>0</v>
      </c>
      <c r="BR77" s="139">
        <v>0</v>
      </c>
      <c r="BS77" s="139">
        <v>0</v>
      </c>
      <c r="BT77" s="139">
        <v>1</v>
      </c>
      <c r="BU77" s="139">
        <v>0</v>
      </c>
      <c r="BV77" s="139">
        <v>1</v>
      </c>
      <c r="BW77" s="139">
        <v>0</v>
      </c>
      <c r="BX77" s="139">
        <v>-2</v>
      </c>
      <c r="BY77" s="139">
        <v>0</v>
      </c>
      <c r="BZ77" s="140">
        <v>0</v>
      </c>
      <c r="CA77" s="139">
        <v>0</v>
      </c>
      <c r="CB77" s="139">
        <v>0</v>
      </c>
      <c r="CC77" s="139">
        <v>0</v>
      </c>
      <c r="CD77" s="140">
        <v>0</v>
      </c>
      <c r="CE77" s="139">
        <v>0</v>
      </c>
      <c r="CF77" s="139">
        <v>0</v>
      </c>
      <c r="CG77" s="139">
        <v>0</v>
      </c>
      <c r="CH77" s="140">
        <v>0</v>
      </c>
    </row>
    <row r="78" spans="1:86" x14ac:dyDescent="0.2">
      <c r="A78" s="137" t="s">
        <v>71</v>
      </c>
      <c r="B78" s="138" t="s">
        <v>134</v>
      </c>
      <c r="C78" s="139">
        <v>2</v>
      </c>
      <c r="D78" s="139">
        <v>4</v>
      </c>
      <c r="E78" s="139">
        <v>1</v>
      </c>
      <c r="F78" s="139">
        <v>0</v>
      </c>
      <c r="G78" s="139">
        <v>1</v>
      </c>
      <c r="H78" s="139">
        <v>3</v>
      </c>
      <c r="I78" s="139">
        <v>1</v>
      </c>
      <c r="J78" s="139">
        <v>1</v>
      </c>
      <c r="K78" s="139">
        <v>1</v>
      </c>
      <c r="L78" s="139">
        <v>1</v>
      </c>
      <c r="M78" s="139">
        <v>0</v>
      </c>
      <c r="N78" s="140">
        <v>0</v>
      </c>
      <c r="O78" s="139">
        <v>1</v>
      </c>
      <c r="P78" s="139">
        <v>1</v>
      </c>
      <c r="Q78" s="139">
        <v>1</v>
      </c>
      <c r="R78" s="139">
        <v>0</v>
      </c>
      <c r="S78" s="139">
        <v>1</v>
      </c>
      <c r="T78" s="139">
        <v>1</v>
      </c>
      <c r="U78" s="139">
        <v>1</v>
      </c>
      <c r="V78" s="139">
        <v>1</v>
      </c>
      <c r="W78" s="139">
        <v>1</v>
      </c>
      <c r="X78" s="139">
        <v>1</v>
      </c>
      <c r="Y78" s="139">
        <v>0</v>
      </c>
      <c r="Z78" s="140">
        <v>0</v>
      </c>
      <c r="AA78" s="139">
        <v>2</v>
      </c>
      <c r="AB78" s="139">
        <v>1</v>
      </c>
      <c r="AC78" s="139">
        <v>2</v>
      </c>
      <c r="AD78" s="139">
        <v>1</v>
      </c>
      <c r="AE78" s="139">
        <v>3</v>
      </c>
      <c r="AF78" s="139">
        <v>1</v>
      </c>
      <c r="AG78" s="139">
        <v>1</v>
      </c>
      <c r="AH78" s="139">
        <v>0</v>
      </c>
      <c r="AI78" s="139">
        <v>1</v>
      </c>
      <c r="AJ78" s="139">
        <v>0</v>
      </c>
      <c r="AK78" s="139">
        <v>0</v>
      </c>
      <c r="AL78" s="139">
        <v>1</v>
      </c>
      <c r="AM78" s="140">
        <v>1</v>
      </c>
      <c r="AN78" s="139">
        <v>1</v>
      </c>
      <c r="AO78" s="139">
        <v>1</v>
      </c>
      <c r="AP78" s="139">
        <v>1</v>
      </c>
      <c r="AQ78" s="139">
        <v>1</v>
      </c>
      <c r="AR78" s="139">
        <v>1</v>
      </c>
      <c r="AS78" s="139">
        <v>1</v>
      </c>
      <c r="AT78" s="139">
        <v>1</v>
      </c>
      <c r="AU78" s="139">
        <v>0</v>
      </c>
      <c r="AV78" s="139">
        <v>1</v>
      </c>
      <c r="AW78" s="139">
        <v>0</v>
      </c>
      <c r="AX78" s="139">
        <v>0</v>
      </c>
      <c r="AY78" s="139">
        <v>1</v>
      </c>
      <c r="AZ78" s="140">
        <v>1</v>
      </c>
      <c r="BA78" s="139">
        <v>3</v>
      </c>
      <c r="BB78" s="139">
        <v>0</v>
      </c>
      <c r="BC78" s="139">
        <v>1</v>
      </c>
      <c r="BD78" s="140">
        <v>1</v>
      </c>
      <c r="BE78" s="139">
        <v>1</v>
      </c>
      <c r="BF78" s="139">
        <v>0</v>
      </c>
      <c r="BG78" s="139">
        <v>1</v>
      </c>
      <c r="BH78" s="140">
        <v>1</v>
      </c>
      <c r="BI78" s="139">
        <v>0</v>
      </c>
      <c r="BJ78" s="139">
        <v>0</v>
      </c>
      <c r="BK78" s="139">
        <v>3</v>
      </c>
      <c r="BL78" s="139">
        <v>2</v>
      </c>
      <c r="BM78" s="139">
        <v>2</v>
      </c>
      <c r="BN78" s="139">
        <v>1</v>
      </c>
      <c r="BO78" s="139">
        <v>-1</v>
      </c>
      <c r="BP78" s="139">
        <v>1</v>
      </c>
      <c r="BQ78" s="140">
        <v>0</v>
      </c>
      <c r="BR78" s="139">
        <v>0</v>
      </c>
      <c r="BS78" s="139">
        <v>0</v>
      </c>
      <c r="BT78" s="139">
        <v>1</v>
      </c>
      <c r="BU78" s="139">
        <v>1</v>
      </c>
      <c r="BV78" s="139">
        <v>1</v>
      </c>
      <c r="BW78" s="139">
        <v>2</v>
      </c>
      <c r="BX78" s="139">
        <v>-2</v>
      </c>
      <c r="BY78" s="139">
        <v>1</v>
      </c>
      <c r="BZ78" s="140">
        <v>0</v>
      </c>
      <c r="CA78" s="139">
        <v>0</v>
      </c>
      <c r="CB78" s="139">
        <v>0</v>
      </c>
      <c r="CC78" s="139">
        <v>0</v>
      </c>
      <c r="CD78" s="140">
        <v>0</v>
      </c>
      <c r="CE78" s="139">
        <v>0</v>
      </c>
      <c r="CF78" s="139">
        <v>0</v>
      </c>
      <c r="CG78" s="139">
        <v>0</v>
      </c>
      <c r="CH78" s="140">
        <v>0</v>
      </c>
    </row>
    <row r="79" spans="1:86" x14ac:dyDescent="0.2">
      <c r="A79" s="137" t="s">
        <v>58</v>
      </c>
      <c r="B79" s="138" t="s">
        <v>135</v>
      </c>
      <c r="C79" s="139">
        <v>1</v>
      </c>
      <c r="D79" s="139">
        <v>3</v>
      </c>
      <c r="E79" s="139">
        <v>1</v>
      </c>
      <c r="F79" s="139">
        <v>0</v>
      </c>
      <c r="G79" s="139">
        <v>3</v>
      </c>
      <c r="H79" s="139">
        <v>1</v>
      </c>
      <c r="I79" s="139">
        <v>2</v>
      </c>
      <c r="J79" s="139">
        <v>3</v>
      </c>
      <c r="K79" s="139">
        <v>1</v>
      </c>
      <c r="L79" s="139">
        <v>2</v>
      </c>
      <c r="M79" s="139">
        <v>0</v>
      </c>
      <c r="N79" s="140">
        <v>2</v>
      </c>
      <c r="O79" s="139">
        <v>1</v>
      </c>
      <c r="P79" s="139">
        <v>1</v>
      </c>
      <c r="Q79" s="139">
        <v>1</v>
      </c>
      <c r="R79" s="139">
        <v>0</v>
      </c>
      <c r="S79" s="139">
        <v>2</v>
      </c>
      <c r="T79" s="139">
        <v>1</v>
      </c>
      <c r="U79" s="139">
        <v>1</v>
      </c>
      <c r="V79" s="139">
        <v>1</v>
      </c>
      <c r="W79" s="139">
        <v>1</v>
      </c>
      <c r="X79" s="139">
        <v>2</v>
      </c>
      <c r="Y79" s="139">
        <v>0</v>
      </c>
      <c r="Z79" s="140">
        <v>2</v>
      </c>
      <c r="AA79" s="139">
        <v>3</v>
      </c>
      <c r="AB79" s="139">
        <v>2</v>
      </c>
      <c r="AC79" s="139">
        <v>3</v>
      </c>
      <c r="AD79" s="139">
        <v>1</v>
      </c>
      <c r="AE79" s="139">
        <v>3</v>
      </c>
      <c r="AF79" s="139">
        <v>0</v>
      </c>
      <c r="AG79" s="139">
        <v>3</v>
      </c>
      <c r="AH79" s="139">
        <v>1</v>
      </c>
      <c r="AI79" s="139">
        <v>4</v>
      </c>
      <c r="AJ79" s="139">
        <v>1</v>
      </c>
      <c r="AK79" s="139">
        <v>2</v>
      </c>
      <c r="AL79" s="139">
        <v>1</v>
      </c>
      <c r="AM79" s="140">
        <v>1</v>
      </c>
      <c r="AN79" s="139">
        <v>2</v>
      </c>
      <c r="AO79" s="139">
        <v>2</v>
      </c>
      <c r="AP79" s="139">
        <v>1</v>
      </c>
      <c r="AQ79" s="139">
        <v>1</v>
      </c>
      <c r="AR79" s="139">
        <v>1</v>
      </c>
      <c r="AS79" s="139">
        <v>0</v>
      </c>
      <c r="AT79" s="139">
        <v>2</v>
      </c>
      <c r="AU79" s="139">
        <v>1</v>
      </c>
      <c r="AV79" s="139">
        <v>2</v>
      </c>
      <c r="AW79" s="139">
        <v>1</v>
      </c>
      <c r="AX79" s="139">
        <v>2</v>
      </c>
      <c r="AY79" s="139">
        <v>2</v>
      </c>
      <c r="AZ79" s="140">
        <v>1</v>
      </c>
      <c r="BA79" s="139">
        <v>2</v>
      </c>
      <c r="BB79" s="139">
        <v>2</v>
      </c>
      <c r="BC79" s="139">
        <v>3</v>
      </c>
      <c r="BD79" s="140">
        <v>2</v>
      </c>
      <c r="BE79" s="139">
        <v>1</v>
      </c>
      <c r="BF79" s="139">
        <v>2</v>
      </c>
      <c r="BG79" s="139">
        <v>2</v>
      </c>
      <c r="BH79" s="140">
        <v>2</v>
      </c>
      <c r="BI79" s="139">
        <v>1</v>
      </c>
      <c r="BJ79" s="139">
        <v>2</v>
      </c>
      <c r="BK79" s="139">
        <v>3</v>
      </c>
      <c r="BL79" s="139">
        <v>0</v>
      </c>
      <c r="BM79" s="139">
        <v>7</v>
      </c>
      <c r="BN79" s="139">
        <v>1</v>
      </c>
      <c r="BO79" s="139">
        <v>0</v>
      </c>
      <c r="BP79" s="139">
        <v>1</v>
      </c>
      <c r="BQ79" s="140">
        <v>0</v>
      </c>
      <c r="BR79" s="139">
        <v>1</v>
      </c>
      <c r="BS79" s="139">
        <v>2</v>
      </c>
      <c r="BT79" s="139">
        <v>1</v>
      </c>
      <c r="BU79" s="139">
        <v>0</v>
      </c>
      <c r="BV79" s="139">
        <v>2</v>
      </c>
      <c r="BW79" s="139">
        <v>2</v>
      </c>
      <c r="BX79" s="139">
        <v>0</v>
      </c>
      <c r="BY79" s="139">
        <v>1</v>
      </c>
      <c r="BZ79" s="140">
        <v>0</v>
      </c>
      <c r="CA79" s="139">
        <v>2</v>
      </c>
      <c r="CB79" s="139">
        <v>2</v>
      </c>
      <c r="CC79" s="139">
        <v>0</v>
      </c>
      <c r="CD79" s="140">
        <v>0</v>
      </c>
      <c r="CE79" s="139">
        <v>1</v>
      </c>
      <c r="CF79" s="139">
        <v>1</v>
      </c>
      <c r="CG79" s="139">
        <v>0</v>
      </c>
      <c r="CH79" s="140">
        <v>0</v>
      </c>
    </row>
    <row r="80" spans="1:86" x14ac:dyDescent="0.2">
      <c r="A80" s="137" t="s">
        <v>58</v>
      </c>
      <c r="B80" s="138" t="s">
        <v>136</v>
      </c>
      <c r="C80" s="139">
        <v>2</v>
      </c>
      <c r="D80" s="139">
        <v>3</v>
      </c>
      <c r="E80" s="139">
        <v>1</v>
      </c>
      <c r="F80" s="139">
        <v>0</v>
      </c>
      <c r="G80" s="139">
        <v>2</v>
      </c>
      <c r="H80" s="139">
        <v>4</v>
      </c>
      <c r="I80" s="139">
        <v>2</v>
      </c>
      <c r="J80" s="139">
        <v>3</v>
      </c>
      <c r="K80" s="139">
        <v>0</v>
      </c>
      <c r="L80" s="139">
        <v>0</v>
      </c>
      <c r="M80" s="139">
        <v>1</v>
      </c>
      <c r="N80" s="140">
        <v>0</v>
      </c>
      <c r="O80" s="139">
        <v>1</v>
      </c>
      <c r="P80" s="139">
        <v>1</v>
      </c>
      <c r="Q80" s="139">
        <v>1</v>
      </c>
      <c r="R80" s="139">
        <v>0</v>
      </c>
      <c r="S80" s="139">
        <v>1</v>
      </c>
      <c r="T80" s="139">
        <v>2</v>
      </c>
      <c r="U80" s="139">
        <v>1</v>
      </c>
      <c r="V80" s="139">
        <v>1</v>
      </c>
      <c r="W80" s="139">
        <v>0</v>
      </c>
      <c r="X80" s="139">
        <v>0</v>
      </c>
      <c r="Y80" s="139">
        <v>1</v>
      </c>
      <c r="Z80" s="140">
        <v>0</v>
      </c>
      <c r="AA80" s="139">
        <v>3</v>
      </c>
      <c r="AB80" s="139">
        <v>1</v>
      </c>
      <c r="AC80" s="139">
        <v>4</v>
      </c>
      <c r="AD80" s="139">
        <v>0</v>
      </c>
      <c r="AE80" s="139">
        <v>3</v>
      </c>
      <c r="AF80" s="139">
        <v>0</v>
      </c>
      <c r="AG80" s="139">
        <v>1</v>
      </c>
      <c r="AH80" s="139">
        <v>1</v>
      </c>
      <c r="AI80" s="139">
        <v>4</v>
      </c>
      <c r="AJ80" s="139">
        <v>2</v>
      </c>
      <c r="AK80" s="139">
        <v>0</v>
      </c>
      <c r="AL80" s="139">
        <v>1</v>
      </c>
      <c r="AM80" s="140">
        <v>3</v>
      </c>
      <c r="AN80" s="139">
        <v>2</v>
      </c>
      <c r="AO80" s="139">
        <v>1</v>
      </c>
      <c r="AP80" s="139">
        <v>2</v>
      </c>
      <c r="AQ80" s="139">
        <v>0</v>
      </c>
      <c r="AR80" s="139">
        <v>1</v>
      </c>
      <c r="AS80" s="139">
        <v>0</v>
      </c>
      <c r="AT80" s="139">
        <v>1</v>
      </c>
      <c r="AU80" s="139">
        <v>1</v>
      </c>
      <c r="AV80" s="139">
        <v>2</v>
      </c>
      <c r="AW80" s="139">
        <v>1</v>
      </c>
      <c r="AX80" s="139">
        <v>0</v>
      </c>
      <c r="AY80" s="139">
        <v>1</v>
      </c>
      <c r="AZ80" s="140">
        <v>1</v>
      </c>
      <c r="BA80" s="139">
        <v>3</v>
      </c>
      <c r="BB80" s="139">
        <v>0</v>
      </c>
      <c r="BC80" s="139">
        <v>3</v>
      </c>
      <c r="BD80" s="140">
        <v>2</v>
      </c>
      <c r="BE80" s="139">
        <v>1</v>
      </c>
      <c r="BF80" s="139">
        <v>0</v>
      </c>
      <c r="BG80" s="139">
        <v>2</v>
      </c>
      <c r="BH80" s="140">
        <v>2</v>
      </c>
      <c r="BI80" s="139">
        <v>0</v>
      </c>
      <c r="BJ80" s="139">
        <v>1</v>
      </c>
      <c r="BK80" s="139">
        <v>2</v>
      </c>
      <c r="BL80" s="139">
        <v>1</v>
      </c>
      <c r="BM80" s="139">
        <v>4</v>
      </c>
      <c r="BN80" s="139">
        <v>1</v>
      </c>
      <c r="BO80" s="139">
        <v>0</v>
      </c>
      <c r="BP80" s="139">
        <v>2</v>
      </c>
      <c r="BQ80" s="140">
        <v>0</v>
      </c>
      <c r="BR80" s="139">
        <v>0</v>
      </c>
      <c r="BS80" s="139">
        <v>1</v>
      </c>
      <c r="BT80" s="139">
        <v>1</v>
      </c>
      <c r="BU80" s="139">
        <v>1</v>
      </c>
      <c r="BV80" s="139">
        <v>1</v>
      </c>
      <c r="BW80" s="139">
        <v>2</v>
      </c>
      <c r="BX80" s="139">
        <v>0</v>
      </c>
      <c r="BY80" s="139">
        <v>2</v>
      </c>
      <c r="BZ80" s="140">
        <v>0</v>
      </c>
      <c r="CA80" s="139">
        <v>0</v>
      </c>
      <c r="CB80" s="139">
        <v>0</v>
      </c>
      <c r="CC80" s="139">
        <v>0</v>
      </c>
      <c r="CD80" s="140">
        <v>0</v>
      </c>
      <c r="CE80" s="139">
        <v>0</v>
      </c>
      <c r="CF80" s="139">
        <v>0</v>
      </c>
      <c r="CG80" s="139">
        <v>0</v>
      </c>
      <c r="CH80" s="140">
        <v>0</v>
      </c>
    </row>
    <row r="81" spans="1:86" x14ac:dyDescent="0.2">
      <c r="A81" s="137" t="s">
        <v>58</v>
      </c>
      <c r="B81" s="138" t="s">
        <v>137</v>
      </c>
      <c r="C81" s="139">
        <v>1</v>
      </c>
      <c r="D81" s="139">
        <v>5</v>
      </c>
      <c r="E81" s="139">
        <v>1</v>
      </c>
      <c r="F81" s="139">
        <v>0</v>
      </c>
      <c r="G81" s="139">
        <v>2</v>
      </c>
      <c r="H81" s="139">
        <v>3</v>
      </c>
      <c r="I81" s="139">
        <v>2</v>
      </c>
      <c r="J81" s="139">
        <v>3</v>
      </c>
      <c r="K81" s="139">
        <v>1</v>
      </c>
      <c r="L81" s="139">
        <v>0</v>
      </c>
      <c r="M81" s="139">
        <v>3</v>
      </c>
      <c r="N81" s="140">
        <v>1</v>
      </c>
      <c r="O81" s="139">
        <v>1</v>
      </c>
      <c r="P81" s="139">
        <v>2</v>
      </c>
      <c r="Q81" s="139">
        <v>1</v>
      </c>
      <c r="R81" s="139">
        <v>0</v>
      </c>
      <c r="S81" s="139">
        <v>1</v>
      </c>
      <c r="T81" s="139">
        <v>1</v>
      </c>
      <c r="U81" s="139">
        <v>1</v>
      </c>
      <c r="V81" s="139">
        <v>1</v>
      </c>
      <c r="W81" s="139">
        <v>1</v>
      </c>
      <c r="X81" s="139">
        <v>0</v>
      </c>
      <c r="Y81" s="139">
        <v>1</v>
      </c>
      <c r="Z81" s="140">
        <v>1</v>
      </c>
      <c r="AA81" s="139">
        <v>3</v>
      </c>
      <c r="AB81" s="139">
        <v>2</v>
      </c>
      <c r="AC81" s="139">
        <v>3</v>
      </c>
      <c r="AD81" s="139">
        <v>0</v>
      </c>
      <c r="AE81" s="139">
        <v>4</v>
      </c>
      <c r="AF81" s="139">
        <v>1</v>
      </c>
      <c r="AG81" s="139">
        <v>3</v>
      </c>
      <c r="AH81" s="139">
        <v>1</v>
      </c>
      <c r="AI81" s="139">
        <v>4</v>
      </c>
      <c r="AJ81" s="139">
        <v>0</v>
      </c>
      <c r="AK81" s="139">
        <v>2</v>
      </c>
      <c r="AL81" s="139">
        <v>1</v>
      </c>
      <c r="AM81" s="140">
        <v>2</v>
      </c>
      <c r="AN81" s="139">
        <v>2</v>
      </c>
      <c r="AO81" s="139">
        <v>2</v>
      </c>
      <c r="AP81" s="139">
        <v>1</v>
      </c>
      <c r="AQ81" s="139">
        <v>0</v>
      </c>
      <c r="AR81" s="139">
        <v>1</v>
      </c>
      <c r="AS81" s="139">
        <v>1</v>
      </c>
      <c r="AT81" s="139">
        <v>2</v>
      </c>
      <c r="AU81" s="139">
        <v>1</v>
      </c>
      <c r="AV81" s="139">
        <v>2</v>
      </c>
      <c r="AW81" s="139">
        <v>0</v>
      </c>
      <c r="AX81" s="139">
        <v>2</v>
      </c>
      <c r="AY81" s="139">
        <v>2</v>
      </c>
      <c r="AZ81" s="140">
        <v>1</v>
      </c>
      <c r="BA81" s="139">
        <v>1</v>
      </c>
      <c r="BB81" s="139">
        <v>0</v>
      </c>
      <c r="BC81" s="139">
        <v>3</v>
      </c>
      <c r="BD81" s="140">
        <v>2</v>
      </c>
      <c r="BE81" s="139">
        <v>1</v>
      </c>
      <c r="BF81" s="139">
        <v>0</v>
      </c>
      <c r="BG81" s="139">
        <v>2</v>
      </c>
      <c r="BH81" s="140">
        <v>2</v>
      </c>
      <c r="BI81" s="139">
        <v>2</v>
      </c>
      <c r="BJ81" s="139">
        <v>2</v>
      </c>
      <c r="BK81" s="139">
        <v>1</v>
      </c>
      <c r="BL81" s="139">
        <v>1</v>
      </c>
      <c r="BM81" s="139">
        <v>5</v>
      </c>
      <c r="BN81" s="139">
        <v>1</v>
      </c>
      <c r="BO81" s="139">
        <v>0</v>
      </c>
      <c r="BP81" s="139">
        <v>2</v>
      </c>
      <c r="BQ81" s="140">
        <v>0</v>
      </c>
      <c r="BR81" s="139">
        <v>2</v>
      </c>
      <c r="BS81" s="139">
        <v>2</v>
      </c>
      <c r="BT81" s="139">
        <v>1</v>
      </c>
      <c r="BU81" s="139">
        <v>1</v>
      </c>
      <c r="BV81" s="139">
        <v>1</v>
      </c>
      <c r="BW81" s="139">
        <v>2</v>
      </c>
      <c r="BX81" s="139">
        <v>0</v>
      </c>
      <c r="BY81" s="139">
        <v>2</v>
      </c>
      <c r="BZ81" s="140">
        <v>0</v>
      </c>
      <c r="CA81" s="139">
        <v>1</v>
      </c>
      <c r="CB81" s="139">
        <v>2</v>
      </c>
      <c r="CC81" s="139">
        <v>0</v>
      </c>
      <c r="CD81" s="140">
        <v>0</v>
      </c>
      <c r="CE81" s="139">
        <v>1</v>
      </c>
      <c r="CF81" s="139">
        <v>1</v>
      </c>
      <c r="CG81" s="139">
        <v>0</v>
      </c>
      <c r="CH81" s="140">
        <v>0</v>
      </c>
    </row>
    <row r="82" spans="1:86" x14ac:dyDescent="0.2">
      <c r="A82" s="137" t="s">
        <v>63</v>
      </c>
      <c r="B82" s="138" t="s">
        <v>138</v>
      </c>
      <c r="C82" s="139">
        <v>2</v>
      </c>
      <c r="D82" s="139">
        <v>4</v>
      </c>
      <c r="E82" s="139">
        <v>2</v>
      </c>
      <c r="F82" s="139">
        <v>0</v>
      </c>
      <c r="G82" s="139">
        <v>2</v>
      </c>
      <c r="H82" s="139">
        <v>3</v>
      </c>
      <c r="I82" s="139">
        <v>2</v>
      </c>
      <c r="J82" s="139">
        <v>2</v>
      </c>
      <c r="K82" s="139">
        <v>1</v>
      </c>
      <c r="L82" s="139">
        <v>0</v>
      </c>
      <c r="M82" s="139">
        <v>0</v>
      </c>
      <c r="N82" s="140">
        <v>0</v>
      </c>
      <c r="O82" s="139">
        <v>1</v>
      </c>
      <c r="P82" s="139">
        <v>1</v>
      </c>
      <c r="Q82" s="139">
        <v>2</v>
      </c>
      <c r="R82" s="139">
        <v>0</v>
      </c>
      <c r="S82" s="139">
        <v>1</v>
      </c>
      <c r="T82" s="139">
        <v>1</v>
      </c>
      <c r="U82" s="139">
        <v>1</v>
      </c>
      <c r="V82" s="139">
        <v>1</v>
      </c>
      <c r="W82" s="139">
        <v>1</v>
      </c>
      <c r="X82" s="139">
        <v>0</v>
      </c>
      <c r="Y82" s="139">
        <v>0</v>
      </c>
      <c r="Z82" s="140">
        <v>0</v>
      </c>
      <c r="AA82" s="139">
        <v>2</v>
      </c>
      <c r="AB82" s="139">
        <v>2</v>
      </c>
      <c r="AC82" s="139">
        <v>3</v>
      </c>
      <c r="AD82" s="139">
        <v>0</v>
      </c>
      <c r="AE82" s="139">
        <v>3</v>
      </c>
      <c r="AF82" s="139">
        <v>2</v>
      </c>
      <c r="AG82" s="139">
        <v>2</v>
      </c>
      <c r="AH82" s="139">
        <v>0</v>
      </c>
      <c r="AI82" s="139">
        <v>4</v>
      </c>
      <c r="AJ82" s="139">
        <v>4</v>
      </c>
      <c r="AK82" s="139">
        <v>0</v>
      </c>
      <c r="AL82" s="139">
        <v>1</v>
      </c>
      <c r="AM82" s="140">
        <v>3</v>
      </c>
      <c r="AN82" s="139">
        <v>1</v>
      </c>
      <c r="AO82" s="139">
        <v>2</v>
      </c>
      <c r="AP82" s="139">
        <v>1</v>
      </c>
      <c r="AQ82" s="139">
        <v>0</v>
      </c>
      <c r="AR82" s="139">
        <v>1</v>
      </c>
      <c r="AS82" s="139">
        <v>2</v>
      </c>
      <c r="AT82" s="139">
        <v>1</v>
      </c>
      <c r="AU82" s="139">
        <v>0</v>
      </c>
      <c r="AV82" s="139">
        <v>2</v>
      </c>
      <c r="AW82" s="139">
        <v>2</v>
      </c>
      <c r="AX82" s="139">
        <v>0</v>
      </c>
      <c r="AY82" s="139">
        <v>2</v>
      </c>
      <c r="AZ82" s="140">
        <v>2</v>
      </c>
      <c r="BA82" s="139">
        <v>4</v>
      </c>
      <c r="BB82" s="139">
        <v>2</v>
      </c>
      <c r="BC82" s="139">
        <v>3</v>
      </c>
      <c r="BD82" s="140">
        <v>2</v>
      </c>
      <c r="BE82" s="139">
        <v>1</v>
      </c>
      <c r="BF82" s="139">
        <v>2</v>
      </c>
      <c r="BG82" s="139">
        <v>2</v>
      </c>
      <c r="BH82" s="140">
        <v>2</v>
      </c>
      <c r="BI82" s="139">
        <v>2</v>
      </c>
      <c r="BJ82" s="139">
        <v>1</v>
      </c>
      <c r="BK82" s="139">
        <v>2</v>
      </c>
      <c r="BL82" s="139">
        <v>2</v>
      </c>
      <c r="BM82" s="139">
        <v>2</v>
      </c>
      <c r="BN82" s="139">
        <v>1</v>
      </c>
      <c r="BO82" s="139">
        <v>-1</v>
      </c>
      <c r="BP82" s="139">
        <v>2</v>
      </c>
      <c r="BQ82" s="140">
        <v>0</v>
      </c>
      <c r="BR82" s="139">
        <v>2</v>
      </c>
      <c r="BS82" s="139">
        <v>1</v>
      </c>
      <c r="BT82" s="139">
        <v>1</v>
      </c>
      <c r="BU82" s="139">
        <v>1</v>
      </c>
      <c r="BV82" s="139">
        <v>1</v>
      </c>
      <c r="BW82" s="139">
        <v>2</v>
      </c>
      <c r="BX82" s="139">
        <v>-2</v>
      </c>
      <c r="BY82" s="139">
        <v>2</v>
      </c>
      <c r="BZ82" s="140">
        <v>0</v>
      </c>
      <c r="CA82" s="139">
        <v>0</v>
      </c>
      <c r="CB82" s="139">
        <v>0</v>
      </c>
      <c r="CC82" s="139">
        <v>0</v>
      </c>
      <c r="CD82" s="140">
        <v>0</v>
      </c>
      <c r="CE82" s="139">
        <v>0</v>
      </c>
      <c r="CF82" s="139">
        <v>0</v>
      </c>
      <c r="CG82" s="139">
        <v>0</v>
      </c>
      <c r="CH82" s="140">
        <v>0</v>
      </c>
    </row>
    <row r="83" spans="1:86" x14ac:dyDescent="0.2">
      <c r="A83" s="137" t="s">
        <v>56</v>
      </c>
      <c r="B83" s="138" t="s">
        <v>139</v>
      </c>
      <c r="C83" s="139">
        <v>2</v>
      </c>
      <c r="D83" s="139">
        <v>3</v>
      </c>
      <c r="E83" s="139">
        <v>2</v>
      </c>
      <c r="F83" s="139">
        <v>0</v>
      </c>
      <c r="G83" s="139">
        <v>2</v>
      </c>
      <c r="H83" s="139">
        <v>4</v>
      </c>
      <c r="I83" s="139">
        <v>0</v>
      </c>
      <c r="J83" s="139">
        <v>2</v>
      </c>
      <c r="K83" s="139">
        <v>1</v>
      </c>
      <c r="L83" s="139">
        <v>1</v>
      </c>
      <c r="M83" s="139">
        <v>1</v>
      </c>
      <c r="N83" s="140">
        <v>0</v>
      </c>
      <c r="O83" s="139">
        <v>1</v>
      </c>
      <c r="P83" s="139">
        <v>1</v>
      </c>
      <c r="Q83" s="139">
        <v>2</v>
      </c>
      <c r="R83" s="139">
        <v>0</v>
      </c>
      <c r="S83" s="139">
        <v>1</v>
      </c>
      <c r="T83" s="139">
        <v>1</v>
      </c>
      <c r="U83" s="139">
        <v>0</v>
      </c>
      <c r="V83" s="139">
        <v>1</v>
      </c>
      <c r="W83" s="139">
        <v>1</v>
      </c>
      <c r="X83" s="139">
        <v>1</v>
      </c>
      <c r="Y83" s="139">
        <v>1</v>
      </c>
      <c r="Z83" s="140">
        <v>0</v>
      </c>
      <c r="AA83" s="139">
        <v>0</v>
      </c>
      <c r="AB83" s="139">
        <v>1</v>
      </c>
      <c r="AC83" s="139">
        <v>2</v>
      </c>
      <c r="AD83" s="139">
        <v>0</v>
      </c>
      <c r="AE83" s="139">
        <v>4</v>
      </c>
      <c r="AF83" s="139">
        <v>1</v>
      </c>
      <c r="AG83" s="139">
        <v>1</v>
      </c>
      <c r="AH83" s="139">
        <v>0</v>
      </c>
      <c r="AI83" s="139">
        <v>2</v>
      </c>
      <c r="AJ83" s="139">
        <v>1</v>
      </c>
      <c r="AK83" s="139">
        <v>1</v>
      </c>
      <c r="AL83" s="139">
        <v>1</v>
      </c>
      <c r="AM83" s="140">
        <v>3</v>
      </c>
      <c r="AN83" s="139">
        <v>0</v>
      </c>
      <c r="AO83" s="139">
        <v>1</v>
      </c>
      <c r="AP83" s="139">
        <v>1</v>
      </c>
      <c r="AQ83" s="139">
        <v>0</v>
      </c>
      <c r="AR83" s="139">
        <v>1</v>
      </c>
      <c r="AS83" s="139">
        <v>1</v>
      </c>
      <c r="AT83" s="139">
        <v>1</v>
      </c>
      <c r="AU83" s="139">
        <v>0</v>
      </c>
      <c r="AV83" s="139">
        <v>1</v>
      </c>
      <c r="AW83" s="139">
        <v>1</v>
      </c>
      <c r="AX83" s="139">
        <v>1</v>
      </c>
      <c r="AY83" s="139">
        <v>2</v>
      </c>
      <c r="AZ83" s="140">
        <v>1</v>
      </c>
      <c r="BA83" s="139">
        <v>2</v>
      </c>
      <c r="BB83" s="139">
        <v>1</v>
      </c>
      <c r="BC83" s="139">
        <v>3</v>
      </c>
      <c r="BD83" s="140">
        <v>1</v>
      </c>
      <c r="BE83" s="139">
        <v>1</v>
      </c>
      <c r="BF83" s="139">
        <v>1</v>
      </c>
      <c r="BG83" s="139">
        <v>2</v>
      </c>
      <c r="BH83" s="140">
        <v>1</v>
      </c>
      <c r="BI83" s="139">
        <v>0</v>
      </c>
      <c r="BJ83" s="139">
        <v>2</v>
      </c>
      <c r="BK83" s="139">
        <v>2</v>
      </c>
      <c r="BL83" s="139">
        <v>1</v>
      </c>
      <c r="BM83" s="139">
        <v>6</v>
      </c>
      <c r="BN83" s="139">
        <v>1</v>
      </c>
      <c r="BO83" s="139">
        <v>0</v>
      </c>
      <c r="BP83" s="139">
        <v>1</v>
      </c>
      <c r="BQ83" s="140">
        <v>0</v>
      </c>
      <c r="BR83" s="139">
        <v>0</v>
      </c>
      <c r="BS83" s="139">
        <v>2</v>
      </c>
      <c r="BT83" s="139">
        <v>1</v>
      </c>
      <c r="BU83" s="139">
        <v>1</v>
      </c>
      <c r="BV83" s="139">
        <v>1</v>
      </c>
      <c r="BW83" s="139">
        <v>2</v>
      </c>
      <c r="BX83" s="139">
        <v>0</v>
      </c>
      <c r="BY83" s="139">
        <v>1</v>
      </c>
      <c r="BZ83" s="140">
        <v>0</v>
      </c>
      <c r="CA83" s="139">
        <v>0</v>
      </c>
      <c r="CB83" s="139">
        <v>0</v>
      </c>
      <c r="CC83" s="139">
        <v>0</v>
      </c>
      <c r="CD83" s="140">
        <v>0</v>
      </c>
      <c r="CE83" s="139">
        <v>0</v>
      </c>
      <c r="CF83" s="139">
        <v>0</v>
      </c>
      <c r="CG83" s="139">
        <v>0</v>
      </c>
      <c r="CH83" s="140">
        <v>0</v>
      </c>
    </row>
    <row r="84" spans="1:86" x14ac:dyDescent="0.2">
      <c r="A84" s="137" t="s">
        <v>71</v>
      </c>
      <c r="B84" s="138" t="s">
        <v>140</v>
      </c>
      <c r="C84" s="139">
        <v>0</v>
      </c>
      <c r="D84" s="139">
        <v>4</v>
      </c>
      <c r="E84" s="139">
        <v>1</v>
      </c>
      <c r="F84" s="139">
        <v>0</v>
      </c>
      <c r="G84" s="139">
        <v>1</v>
      </c>
      <c r="H84" s="139">
        <v>4</v>
      </c>
      <c r="I84" s="139">
        <v>1</v>
      </c>
      <c r="J84" s="139">
        <v>2</v>
      </c>
      <c r="K84" s="139">
        <v>1</v>
      </c>
      <c r="L84" s="139">
        <v>1</v>
      </c>
      <c r="M84" s="139">
        <v>0</v>
      </c>
      <c r="N84" s="140">
        <v>2</v>
      </c>
      <c r="O84" s="139">
        <v>0</v>
      </c>
      <c r="P84" s="139">
        <v>1</v>
      </c>
      <c r="Q84" s="139">
        <v>1</v>
      </c>
      <c r="R84" s="139">
        <v>0</v>
      </c>
      <c r="S84" s="139">
        <v>1</v>
      </c>
      <c r="T84" s="139">
        <v>2</v>
      </c>
      <c r="U84" s="139">
        <v>1</v>
      </c>
      <c r="V84" s="139">
        <v>1</v>
      </c>
      <c r="W84" s="139">
        <v>1</v>
      </c>
      <c r="X84" s="139">
        <v>1</v>
      </c>
      <c r="Y84" s="139">
        <v>0</v>
      </c>
      <c r="Z84" s="140">
        <v>2</v>
      </c>
      <c r="AA84" s="139">
        <v>3</v>
      </c>
      <c r="AB84" s="139">
        <v>2</v>
      </c>
      <c r="AC84" s="139">
        <v>2</v>
      </c>
      <c r="AD84" s="139">
        <v>1</v>
      </c>
      <c r="AE84" s="139">
        <v>3</v>
      </c>
      <c r="AF84" s="139">
        <v>0</v>
      </c>
      <c r="AG84" s="139">
        <v>1</v>
      </c>
      <c r="AH84" s="139">
        <v>0</v>
      </c>
      <c r="AI84" s="139">
        <v>2</v>
      </c>
      <c r="AJ84" s="139">
        <v>1</v>
      </c>
      <c r="AK84" s="139">
        <v>1</v>
      </c>
      <c r="AL84" s="139">
        <v>1</v>
      </c>
      <c r="AM84" s="140">
        <v>3</v>
      </c>
      <c r="AN84" s="139">
        <v>2</v>
      </c>
      <c r="AO84" s="139">
        <v>2</v>
      </c>
      <c r="AP84" s="139">
        <v>1</v>
      </c>
      <c r="AQ84" s="139">
        <v>1</v>
      </c>
      <c r="AR84" s="139">
        <v>1</v>
      </c>
      <c r="AS84" s="139">
        <v>0</v>
      </c>
      <c r="AT84" s="139">
        <v>1</v>
      </c>
      <c r="AU84" s="139">
        <v>0</v>
      </c>
      <c r="AV84" s="139">
        <v>1</v>
      </c>
      <c r="AW84" s="139">
        <v>1</v>
      </c>
      <c r="AX84" s="139">
        <v>1</v>
      </c>
      <c r="AY84" s="139">
        <v>2</v>
      </c>
      <c r="AZ84" s="140">
        <v>1</v>
      </c>
      <c r="BA84" s="139">
        <v>3</v>
      </c>
      <c r="BB84" s="139">
        <v>0</v>
      </c>
      <c r="BC84" s="139">
        <v>1</v>
      </c>
      <c r="BD84" s="140">
        <v>2</v>
      </c>
      <c r="BE84" s="139">
        <v>1</v>
      </c>
      <c r="BF84" s="139">
        <v>0</v>
      </c>
      <c r="BG84" s="139">
        <v>1</v>
      </c>
      <c r="BH84" s="140">
        <v>2</v>
      </c>
      <c r="BI84" s="139">
        <v>0</v>
      </c>
      <c r="BJ84" s="139">
        <v>2</v>
      </c>
      <c r="BK84" s="139">
        <v>2</v>
      </c>
      <c r="BL84" s="139">
        <v>3</v>
      </c>
      <c r="BM84" s="139">
        <v>3</v>
      </c>
      <c r="BN84" s="139">
        <v>1</v>
      </c>
      <c r="BO84" s="139">
        <v>0</v>
      </c>
      <c r="BP84" s="139">
        <v>0</v>
      </c>
      <c r="BQ84" s="140">
        <v>0</v>
      </c>
      <c r="BR84" s="139">
        <v>0</v>
      </c>
      <c r="BS84" s="139">
        <v>2</v>
      </c>
      <c r="BT84" s="139">
        <v>1</v>
      </c>
      <c r="BU84" s="139">
        <v>1</v>
      </c>
      <c r="BV84" s="139">
        <v>1</v>
      </c>
      <c r="BW84" s="139">
        <v>2</v>
      </c>
      <c r="BX84" s="139">
        <v>0</v>
      </c>
      <c r="BY84" s="139">
        <v>0</v>
      </c>
      <c r="BZ84" s="140">
        <v>0</v>
      </c>
      <c r="CA84" s="139">
        <v>0</v>
      </c>
      <c r="CB84" s="139">
        <v>0</v>
      </c>
      <c r="CC84" s="139">
        <v>0</v>
      </c>
      <c r="CD84" s="140">
        <v>0</v>
      </c>
      <c r="CE84" s="139">
        <v>0</v>
      </c>
      <c r="CF84" s="139">
        <v>0</v>
      </c>
      <c r="CG84" s="139">
        <v>0</v>
      </c>
      <c r="CH84" s="140">
        <v>0</v>
      </c>
    </row>
    <row r="85" spans="1:86" x14ac:dyDescent="0.2">
      <c r="A85" s="137" t="s">
        <v>58</v>
      </c>
      <c r="B85" s="138" t="s">
        <v>141</v>
      </c>
      <c r="C85" s="139">
        <v>2</v>
      </c>
      <c r="D85" s="139">
        <v>3</v>
      </c>
      <c r="E85" s="139">
        <v>1</v>
      </c>
      <c r="F85" s="139">
        <v>0</v>
      </c>
      <c r="G85" s="139">
        <v>3</v>
      </c>
      <c r="H85" s="139">
        <v>4</v>
      </c>
      <c r="I85" s="139">
        <v>0</v>
      </c>
      <c r="J85" s="139">
        <v>0</v>
      </c>
      <c r="K85" s="139">
        <v>1</v>
      </c>
      <c r="L85" s="139">
        <v>1</v>
      </c>
      <c r="M85" s="139">
        <v>0</v>
      </c>
      <c r="N85" s="140">
        <v>2</v>
      </c>
      <c r="O85" s="139">
        <v>1</v>
      </c>
      <c r="P85" s="139">
        <v>1</v>
      </c>
      <c r="Q85" s="139">
        <v>1</v>
      </c>
      <c r="R85" s="139">
        <v>0</v>
      </c>
      <c r="S85" s="139">
        <v>2</v>
      </c>
      <c r="T85" s="139">
        <v>1</v>
      </c>
      <c r="U85" s="139">
        <v>0</v>
      </c>
      <c r="V85" s="139">
        <v>0</v>
      </c>
      <c r="W85" s="139">
        <v>1</v>
      </c>
      <c r="X85" s="139">
        <v>1</v>
      </c>
      <c r="Y85" s="139">
        <v>0</v>
      </c>
      <c r="Z85" s="140">
        <v>2</v>
      </c>
      <c r="AA85" s="139">
        <v>2</v>
      </c>
      <c r="AB85" s="139">
        <v>1</v>
      </c>
      <c r="AC85" s="139">
        <v>3</v>
      </c>
      <c r="AD85" s="139">
        <v>0</v>
      </c>
      <c r="AE85" s="139">
        <v>3</v>
      </c>
      <c r="AF85" s="139">
        <v>1</v>
      </c>
      <c r="AG85" s="139">
        <v>2</v>
      </c>
      <c r="AH85" s="139">
        <v>1</v>
      </c>
      <c r="AI85" s="139">
        <v>1</v>
      </c>
      <c r="AJ85" s="139">
        <v>2</v>
      </c>
      <c r="AK85" s="139">
        <v>0</v>
      </c>
      <c r="AL85" s="139">
        <v>1</v>
      </c>
      <c r="AM85" s="140">
        <v>3</v>
      </c>
      <c r="AN85" s="139">
        <v>1</v>
      </c>
      <c r="AO85" s="139">
        <v>1</v>
      </c>
      <c r="AP85" s="139">
        <v>1</v>
      </c>
      <c r="AQ85" s="139">
        <v>0</v>
      </c>
      <c r="AR85" s="139">
        <v>1</v>
      </c>
      <c r="AS85" s="139">
        <v>1</v>
      </c>
      <c r="AT85" s="139">
        <v>1</v>
      </c>
      <c r="AU85" s="139">
        <v>1</v>
      </c>
      <c r="AV85" s="139">
        <v>1</v>
      </c>
      <c r="AW85" s="139">
        <v>1</v>
      </c>
      <c r="AX85" s="139">
        <v>0</v>
      </c>
      <c r="AY85" s="139">
        <v>2</v>
      </c>
      <c r="AZ85" s="140">
        <v>2</v>
      </c>
      <c r="BA85" s="139">
        <v>4</v>
      </c>
      <c r="BB85" s="139">
        <v>0</v>
      </c>
      <c r="BC85" s="139">
        <v>3</v>
      </c>
      <c r="BD85" s="140">
        <v>1</v>
      </c>
      <c r="BE85" s="139">
        <v>1</v>
      </c>
      <c r="BF85" s="139">
        <v>0</v>
      </c>
      <c r="BG85" s="139">
        <v>2</v>
      </c>
      <c r="BH85" s="140">
        <v>1</v>
      </c>
      <c r="BI85" s="139">
        <v>1</v>
      </c>
      <c r="BJ85" s="139">
        <v>2</v>
      </c>
      <c r="BK85" s="139">
        <v>2</v>
      </c>
      <c r="BL85" s="139">
        <v>2</v>
      </c>
      <c r="BM85" s="139">
        <v>4</v>
      </c>
      <c r="BN85" s="139">
        <v>1</v>
      </c>
      <c r="BO85" s="139">
        <v>0</v>
      </c>
      <c r="BP85" s="139">
        <v>1</v>
      </c>
      <c r="BQ85" s="140">
        <v>0</v>
      </c>
      <c r="BR85" s="139">
        <v>1</v>
      </c>
      <c r="BS85" s="139">
        <v>2</v>
      </c>
      <c r="BT85" s="139">
        <v>1</v>
      </c>
      <c r="BU85" s="139">
        <v>1</v>
      </c>
      <c r="BV85" s="139">
        <v>1</v>
      </c>
      <c r="BW85" s="139">
        <v>2</v>
      </c>
      <c r="BX85" s="139">
        <v>0</v>
      </c>
      <c r="BY85" s="139">
        <v>1</v>
      </c>
      <c r="BZ85" s="140">
        <v>0</v>
      </c>
      <c r="CA85" s="139">
        <v>0</v>
      </c>
      <c r="CB85" s="139">
        <v>0</v>
      </c>
      <c r="CC85" s="139">
        <v>0</v>
      </c>
      <c r="CD85" s="140">
        <v>0</v>
      </c>
      <c r="CE85" s="139">
        <v>0</v>
      </c>
      <c r="CF85" s="139">
        <v>0</v>
      </c>
      <c r="CG85" s="139">
        <v>0</v>
      </c>
      <c r="CH85" s="140">
        <v>0</v>
      </c>
    </row>
    <row r="86" spans="1:86" x14ac:dyDescent="0.2">
      <c r="A86" s="137" t="s">
        <v>60</v>
      </c>
      <c r="B86" s="5" t="s">
        <v>142</v>
      </c>
      <c r="C86" s="139">
        <v>1</v>
      </c>
      <c r="D86" s="139">
        <v>5</v>
      </c>
      <c r="E86" s="139">
        <v>2</v>
      </c>
      <c r="F86" s="139">
        <v>0</v>
      </c>
      <c r="G86" s="139">
        <v>2</v>
      </c>
      <c r="H86" s="139">
        <v>3</v>
      </c>
      <c r="I86" s="139">
        <v>2</v>
      </c>
      <c r="J86" s="139">
        <v>2</v>
      </c>
      <c r="K86" s="139">
        <v>2</v>
      </c>
      <c r="L86" s="139">
        <v>0</v>
      </c>
      <c r="M86" s="139">
        <v>3</v>
      </c>
      <c r="N86" s="140">
        <v>0</v>
      </c>
      <c r="O86" s="139">
        <v>1</v>
      </c>
      <c r="P86" s="139">
        <v>2</v>
      </c>
      <c r="Q86" s="139">
        <v>2</v>
      </c>
      <c r="R86" s="139">
        <v>0</v>
      </c>
      <c r="S86" s="139">
        <v>1</v>
      </c>
      <c r="T86" s="139">
        <v>1</v>
      </c>
      <c r="U86" s="139">
        <v>1</v>
      </c>
      <c r="V86" s="139">
        <v>1</v>
      </c>
      <c r="W86" s="139">
        <v>2</v>
      </c>
      <c r="X86" s="139">
        <v>0</v>
      </c>
      <c r="Y86" s="139">
        <v>1</v>
      </c>
      <c r="Z86" s="140">
        <v>0</v>
      </c>
      <c r="AA86" s="139">
        <v>0</v>
      </c>
      <c r="AB86" s="139">
        <v>2</v>
      </c>
      <c r="AC86" s="139">
        <v>3</v>
      </c>
      <c r="AD86" s="139">
        <v>0</v>
      </c>
      <c r="AE86" s="139">
        <v>3</v>
      </c>
      <c r="AF86" s="139">
        <v>1</v>
      </c>
      <c r="AG86" s="139">
        <v>1</v>
      </c>
      <c r="AH86" s="139">
        <v>2</v>
      </c>
      <c r="AI86" s="139">
        <v>4</v>
      </c>
      <c r="AJ86" s="139">
        <v>2</v>
      </c>
      <c r="AK86" s="139">
        <v>0</v>
      </c>
      <c r="AL86" s="139">
        <v>1</v>
      </c>
      <c r="AM86" s="140">
        <v>2</v>
      </c>
      <c r="AN86" s="139">
        <v>0</v>
      </c>
      <c r="AO86" s="139">
        <v>2</v>
      </c>
      <c r="AP86" s="139">
        <v>1</v>
      </c>
      <c r="AQ86" s="139">
        <v>0</v>
      </c>
      <c r="AR86" s="139">
        <v>1</v>
      </c>
      <c r="AS86" s="139">
        <v>1</v>
      </c>
      <c r="AT86" s="139">
        <v>1</v>
      </c>
      <c r="AU86" s="139">
        <v>1</v>
      </c>
      <c r="AV86" s="139">
        <v>2</v>
      </c>
      <c r="AW86" s="139">
        <v>1</v>
      </c>
      <c r="AX86" s="139">
        <v>0</v>
      </c>
      <c r="AY86" s="139">
        <v>2</v>
      </c>
      <c r="AZ86" s="140">
        <v>1</v>
      </c>
      <c r="BA86" s="139">
        <v>5</v>
      </c>
      <c r="BB86" s="139">
        <v>0</v>
      </c>
      <c r="BC86" s="139">
        <v>3</v>
      </c>
      <c r="BD86" s="140">
        <v>1</v>
      </c>
      <c r="BE86" s="139">
        <v>1</v>
      </c>
      <c r="BF86" s="139">
        <v>0</v>
      </c>
      <c r="BG86" s="139">
        <v>2</v>
      </c>
      <c r="BH86" s="140">
        <v>1</v>
      </c>
      <c r="BI86" s="139">
        <v>0</v>
      </c>
      <c r="BJ86" s="139">
        <v>1</v>
      </c>
      <c r="BK86" s="139">
        <v>2</v>
      </c>
      <c r="BL86" s="139">
        <v>4</v>
      </c>
      <c r="BM86" s="139">
        <v>3</v>
      </c>
      <c r="BN86" s="139">
        <v>1</v>
      </c>
      <c r="BO86" s="139">
        <v>-1</v>
      </c>
      <c r="BP86" s="139">
        <v>2</v>
      </c>
      <c r="BQ86" s="140">
        <v>0</v>
      </c>
      <c r="BR86" s="139">
        <v>0</v>
      </c>
      <c r="BS86" s="139">
        <v>1</v>
      </c>
      <c r="BT86" s="139">
        <v>1</v>
      </c>
      <c r="BU86" s="139">
        <v>2</v>
      </c>
      <c r="BV86" s="139">
        <v>1</v>
      </c>
      <c r="BW86" s="139">
        <v>2</v>
      </c>
      <c r="BX86" s="139">
        <v>-2</v>
      </c>
      <c r="BY86" s="139">
        <v>2</v>
      </c>
      <c r="BZ86" s="140">
        <v>0</v>
      </c>
      <c r="CA86" s="139">
        <v>0</v>
      </c>
      <c r="CB86" s="139">
        <v>0</v>
      </c>
      <c r="CC86" s="139">
        <v>0</v>
      </c>
      <c r="CD86" s="140">
        <v>0</v>
      </c>
      <c r="CE86" s="139">
        <v>0</v>
      </c>
      <c r="CF86" s="139">
        <v>0</v>
      </c>
      <c r="CG86" s="139">
        <v>0</v>
      </c>
      <c r="CH86" s="140">
        <v>0</v>
      </c>
    </row>
    <row r="87" spans="1:86" x14ac:dyDescent="0.2">
      <c r="A87" s="137" t="s">
        <v>58</v>
      </c>
      <c r="B87" s="138" t="s">
        <v>143</v>
      </c>
      <c r="C87" s="139">
        <v>1</v>
      </c>
      <c r="D87" s="139">
        <v>2</v>
      </c>
      <c r="E87" s="139">
        <v>1</v>
      </c>
      <c r="F87" s="139">
        <v>0</v>
      </c>
      <c r="G87" s="139">
        <v>1</v>
      </c>
      <c r="H87" s="139">
        <v>4</v>
      </c>
      <c r="I87" s="139">
        <v>3</v>
      </c>
      <c r="J87" s="139">
        <v>1</v>
      </c>
      <c r="K87" s="139">
        <v>2</v>
      </c>
      <c r="L87" s="139">
        <v>1</v>
      </c>
      <c r="M87" s="139">
        <v>3</v>
      </c>
      <c r="N87" s="140">
        <v>2</v>
      </c>
      <c r="O87" s="139">
        <v>1</v>
      </c>
      <c r="P87" s="139">
        <v>1</v>
      </c>
      <c r="Q87" s="139">
        <v>1</v>
      </c>
      <c r="R87" s="139">
        <v>0</v>
      </c>
      <c r="S87" s="139">
        <v>1</v>
      </c>
      <c r="T87" s="139">
        <v>1</v>
      </c>
      <c r="U87" s="139">
        <v>1</v>
      </c>
      <c r="V87" s="139">
        <v>1</v>
      </c>
      <c r="W87" s="139">
        <v>2</v>
      </c>
      <c r="X87" s="139">
        <v>1</v>
      </c>
      <c r="Y87" s="139">
        <v>1</v>
      </c>
      <c r="Z87" s="140">
        <v>2</v>
      </c>
      <c r="AA87" s="139">
        <v>1</v>
      </c>
      <c r="AB87" s="139">
        <v>1</v>
      </c>
      <c r="AC87" s="139">
        <v>1</v>
      </c>
      <c r="AD87" s="139">
        <v>1</v>
      </c>
      <c r="AE87" s="139">
        <v>0</v>
      </c>
      <c r="AF87" s="139">
        <v>0</v>
      </c>
      <c r="AG87" s="139">
        <v>0</v>
      </c>
      <c r="AH87" s="139">
        <v>1</v>
      </c>
      <c r="AI87" s="139">
        <v>3</v>
      </c>
      <c r="AJ87" s="139">
        <v>2</v>
      </c>
      <c r="AK87" s="139">
        <v>1</v>
      </c>
      <c r="AL87" s="139">
        <v>1</v>
      </c>
      <c r="AM87" s="140">
        <v>3</v>
      </c>
      <c r="AN87" s="139">
        <v>2</v>
      </c>
      <c r="AO87" s="139">
        <v>2</v>
      </c>
      <c r="AP87" s="139">
        <v>2</v>
      </c>
      <c r="AQ87" s="139">
        <v>2</v>
      </c>
      <c r="AR87" s="139">
        <v>0</v>
      </c>
      <c r="AS87" s="139">
        <v>0</v>
      </c>
      <c r="AT87" s="139">
        <v>0</v>
      </c>
      <c r="AU87" s="139">
        <v>1</v>
      </c>
      <c r="AV87" s="139">
        <v>1</v>
      </c>
      <c r="AW87" s="139">
        <v>1</v>
      </c>
      <c r="AX87" s="139">
        <v>1</v>
      </c>
      <c r="AY87" s="139">
        <v>2</v>
      </c>
      <c r="AZ87" s="140">
        <v>1</v>
      </c>
      <c r="BA87" s="139">
        <v>4</v>
      </c>
      <c r="BB87" s="139">
        <v>0</v>
      </c>
      <c r="BC87" s="139">
        <v>3</v>
      </c>
      <c r="BD87" s="140">
        <v>1</v>
      </c>
      <c r="BE87" s="139">
        <v>1</v>
      </c>
      <c r="BF87" s="139">
        <v>0</v>
      </c>
      <c r="BG87" s="139">
        <v>2</v>
      </c>
      <c r="BH87" s="140">
        <v>1</v>
      </c>
      <c r="BI87" s="139">
        <v>0</v>
      </c>
      <c r="BJ87" s="139">
        <v>1</v>
      </c>
      <c r="BK87" s="139">
        <v>2</v>
      </c>
      <c r="BL87" s="139">
        <v>0</v>
      </c>
      <c r="BM87" s="139">
        <v>2</v>
      </c>
      <c r="BN87" s="139">
        <v>1</v>
      </c>
      <c r="BO87" s="139">
        <v>-1</v>
      </c>
      <c r="BP87" s="139">
        <v>2</v>
      </c>
      <c r="BQ87" s="140">
        <v>0</v>
      </c>
      <c r="BR87" s="139">
        <v>0</v>
      </c>
      <c r="BS87" s="139">
        <v>1</v>
      </c>
      <c r="BT87" s="139">
        <v>1</v>
      </c>
      <c r="BU87" s="139">
        <v>0</v>
      </c>
      <c r="BV87" s="139">
        <v>1</v>
      </c>
      <c r="BW87" s="139">
        <v>2</v>
      </c>
      <c r="BX87" s="139">
        <v>-2</v>
      </c>
      <c r="BY87" s="139">
        <v>2</v>
      </c>
      <c r="BZ87" s="140">
        <v>0</v>
      </c>
      <c r="CA87" s="139">
        <v>0</v>
      </c>
      <c r="CB87" s="139">
        <v>0</v>
      </c>
      <c r="CC87" s="139">
        <v>0</v>
      </c>
      <c r="CD87" s="140">
        <v>0</v>
      </c>
      <c r="CE87" s="139">
        <v>0</v>
      </c>
      <c r="CF87" s="139">
        <v>0</v>
      </c>
      <c r="CG87" s="139">
        <v>0</v>
      </c>
      <c r="CH87" s="140">
        <v>0</v>
      </c>
    </row>
    <row r="88" spans="1:86" x14ac:dyDescent="0.2">
      <c r="A88" s="137" t="s">
        <v>71</v>
      </c>
      <c r="B88" s="138" t="s">
        <v>144</v>
      </c>
      <c r="C88" s="139">
        <v>1</v>
      </c>
      <c r="D88" s="139">
        <v>4</v>
      </c>
      <c r="E88" s="139">
        <v>1</v>
      </c>
      <c r="F88" s="139">
        <v>0</v>
      </c>
      <c r="G88" s="139">
        <v>1</v>
      </c>
      <c r="H88" s="139">
        <v>4</v>
      </c>
      <c r="I88" s="139">
        <v>0</v>
      </c>
      <c r="J88" s="139">
        <v>0</v>
      </c>
      <c r="K88" s="139">
        <v>0</v>
      </c>
      <c r="L88" s="139">
        <v>0</v>
      </c>
      <c r="M88" s="139">
        <v>1</v>
      </c>
      <c r="N88" s="140">
        <v>2</v>
      </c>
      <c r="O88" s="139">
        <v>1</v>
      </c>
      <c r="P88" s="139">
        <v>1</v>
      </c>
      <c r="Q88" s="139">
        <v>1</v>
      </c>
      <c r="R88" s="139">
        <v>0</v>
      </c>
      <c r="S88" s="139">
        <v>1</v>
      </c>
      <c r="T88" s="139">
        <v>1</v>
      </c>
      <c r="U88" s="139">
        <v>0</v>
      </c>
      <c r="V88" s="139">
        <v>0</v>
      </c>
      <c r="W88" s="139">
        <v>0</v>
      </c>
      <c r="X88" s="139">
        <v>0</v>
      </c>
      <c r="Y88" s="139">
        <v>1</v>
      </c>
      <c r="Z88" s="140">
        <v>2</v>
      </c>
      <c r="AA88" s="139">
        <v>3</v>
      </c>
      <c r="AB88" s="139">
        <v>2</v>
      </c>
      <c r="AC88" s="139">
        <v>2</v>
      </c>
      <c r="AD88" s="139">
        <v>0</v>
      </c>
      <c r="AE88" s="139">
        <v>3</v>
      </c>
      <c r="AF88" s="139">
        <v>1</v>
      </c>
      <c r="AG88" s="139">
        <v>1</v>
      </c>
      <c r="AH88" s="139">
        <v>0</v>
      </c>
      <c r="AI88" s="139">
        <v>0</v>
      </c>
      <c r="AJ88" s="139">
        <v>0</v>
      </c>
      <c r="AK88" s="139">
        <v>0</v>
      </c>
      <c r="AL88" s="139">
        <v>1</v>
      </c>
      <c r="AM88" s="140">
        <v>2</v>
      </c>
      <c r="AN88" s="139">
        <v>2</v>
      </c>
      <c r="AO88" s="139">
        <v>2</v>
      </c>
      <c r="AP88" s="139">
        <v>1</v>
      </c>
      <c r="AQ88" s="139">
        <v>0</v>
      </c>
      <c r="AR88" s="139">
        <v>1</v>
      </c>
      <c r="AS88" s="139">
        <v>1</v>
      </c>
      <c r="AT88" s="139">
        <v>1</v>
      </c>
      <c r="AU88" s="139">
        <v>0</v>
      </c>
      <c r="AV88" s="139">
        <v>0</v>
      </c>
      <c r="AW88" s="139">
        <v>0</v>
      </c>
      <c r="AX88" s="139">
        <v>0</v>
      </c>
      <c r="AY88" s="139">
        <v>2</v>
      </c>
      <c r="AZ88" s="140">
        <v>1</v>
      </c>
      <c r="BA88" s="139">
        <v>3</v>
      </c>
      <c r="BB88" s="139">
        <v>0</v>
      </c>
      <c r="BC88" s="139">
        <v>1</v>
      </c>
      <c r="BD88" s="140">
        <v>2</v>
      </c>
      <c r="BE88" s="139">
        <v>1</v>
      </c>
      <c r="BF88" s="139">
        <v>0</v>
      </c>
      <c r="BG88" s="139">
        <v>1</v>
      </c>
      <c r="BH88" s="140">
        <v>2</v>
      </c>
      <c r="BI88" s="139">
        <v>0</v>
      </c>
      <c r="BJ88" s="139">
        <v>2</v>
      </c>
      <c r="BK88" s="139">
        <v>3</v>
      </c>
      <c r="BL88" s="139">
        <v>1</v>
      </c>
      <c r="BM88" s="139">
        <v>3</v>
      </c>
      <c r="BN88" s="139">
        <v>1</v>
      </c>
      <c r="BO88" s="139">
        <v>-1</v>
      </c>
      <c r="BP88" s="139">
        <v>1</v>
      </c>
      <c r="BQ88" s="140">
        <v>0</v>
      </c>
      <c r="BR88" s="139">
        <v>0</v>
      </c>
      <c r="BS88" s="139">
        <v>2</v>
      </c>
      <c r="BT88" s="139">
        <v>1</v>
      </c>
      <c r="BU88" s="139">
        <v>1</v>
      </c>
      <c r="BV88" s="139">
        <v>1</v>
      </c>
      <c r="BW88" s="139">
        <v>2</v>
      </c>
      <c r="BX88" s="139">
        <v>-2</v>
      </c>
      <c r="BY88" s="139">
        <v>1</v>
      </c>
      <c r="BZ88" s="140">
        <v>0</v>
      </c>
      <c r="CA88" s="139">
        <v>0</v>
      </c>
      <c r="CB88" s="139">
        <v>0</v>
      </c>
      <c r="CC88" s="139">
        <v>0</v>
      </c>
      <c r="CD88" s="140">
        <v>0</v>
      </c>
      <c r="CE88" s="139">
        <v>0</v>
      </c>
      <c r="CF88" s="139">
        <v>0</v>
      </c>
      <c r="CG88" s="139">
        <v>0</v>
      </c>
      <c r="CH88" s="140">
        <v>0</v>
      </c>
    </row>
    <row r="89" spans="1:86" x14ac:dyDescent="0.2">
      <c r="A89" s="137" t="s">
        <v>58</v>
      </c>
      <c r="B89" s="138" t="s">
        <v>145</v>
      </c>
      <c r="C89" s="139">
        <v>0</v>
      </c>
      <c r="D89" s="139">
        <v>3</v>
      </c>
      <c r="E89" s="139">
        <v>1</v>
      </c>
      <c r="F89" s="139">
        <v>0</v>
      </c>
      <c r="G89" s="139">
        <v>2</v>
      </c>
      <c r="H89" s="139">
        <v>2</v>
      </c>
      <c r="I89" s="139">
        <v>1</v>
      </c>
      <c r="J89" s="139">
        <v>0</v>
      </c>
      <c r="K89" s="139">
        <v>1</v>
      </c>
      <c r="L89" s="139">
        <v>0</v>
      </c>
      <c r="M89" s="139">
        <v>1</v>
      </c>
      <c r="N89" s="140">
        <v>2</v>
      </c>
      <c r="O89" s="139">
        <v>0</v>
      </c>
      <c r="P89" s="139">
        <v>1</v>
      </c>
      <c r="Q89" s="139">
        <v>1</v>
      </c>
      <c r="R89" s="139">
        <v>0</v>
      </c>
      <c r="S89" s="139">
        <v>1</v>
      </c>
      <c r="T89" s="139">
        <v>1</v>
      </c>
      <c r="U89" s="139">
        <v>1</v>
      </c>
      <c r="V89" s="139">
        <v>0</v>
      </c>
      <c r="W89" s="139">
        <v>1</v>
      </c>
      <c r="X89" s="139">
        <v>0</v>
      </c>
      <c r="Y89" s="139">
        <v>1</v>
      </c>
      <c r="Z89" s="140">
        <v>2</v>
      </c>
      <c r="AA89" s="139">
        <v>2</v>
      </c>
      <c r="AB89" s="139">
        <v>2</v>
      </c>
      <c r="AC89" s="139">
        <v>4</v>
      </c>
      <c r="AD89" s="139">
        <v>2</v>
      </c>
      <c r="AE89" s="139">
        <v>3</v>
      </c>
      <c r="AF89" s="139">
        <v>2</v>
      </c>
      <c r="AG89" s="139">
        <v>2</v>
      </c>
      <c r="AH89" s="139">
        <v>2</v>
      </c>
      <c r="AI89" s="139">
        <v>3</v>
      </c>
      <c r="AJ89" s="139">
        <v>0</v>
      </c>
      <c r="AK89" s="139">
        <v>0</v>
      </c>
      <c r="AL89" s="139">
        <v>1</v>
      </c>
      <c r="AM89" s="140">
        <v>2</v>
      </c>
      <c r="AN89" s="139">
        <v>1</v>
      </c>
      <c r="AO89" s="139">
        <v>2</v>
      </c>
      <c r="AP89" s="139">
        <v>2</v>
      </c>
      <c r="AQ89" s="139">
        <v>2</v>
      </c>
      <c r="AR89" s="139">
        <v>1</v>
      </c>
      <c r="AS89" s="139">
        <v>2</v>
      </c>
      <c r="AT89" s="139">
        <v>1</v>
      </c>
      <c r="AU89" s="139">
        <v>2</v>
      </c>
      <c r="AV89" s="139">
        <v>1</v>
      </c>
      <c r="AW89" s="139">
        <v>0</v>
      </c>
      <c r="AX89" s="139">
        <v>0</v>
      </c>
      <c r="AY89" s="139">
        <v>2</v>
      </c>
      <c r="AZ89" s="140">
        <v>1</v>
      </c>
      <c r="BA89" s="139">
        <v>4</v>
      </c>
      <c r="BB89" s="139">
        <v>0</v>
      </c>
      <c r="BC89" s="139">
        <v>3</v>
      </c>
      <c r="BD89" s="140">
        <v>2</v>
      </c>
      <c r="BE89" s="139">
        <v>1</v>
      </c>
      <c r="BF89" s="139">
        <v>0</v>
      </c>
      <c r="BG89" s="139">
        <v>2</v>
      </c>
      <c r="BH89" s="140">
        <v>2</v>
      </c>
      <c r="BI89" s="139">
        <v>0</v>
      </c>
      <c r="BJ89" s="139">
        <v>1</v>
      </c>
      <c r="BK89" s="139">
        <v>2</v>
      </c>
      <c r="BL89" s="139">
        <v>2</v>
      </c>
      <c r="BM89" s="139">
        <v>5</v>
      </c>
      <c r="BN89" s="139">
        <v>1</v>
      </c>
      <c r="BO89" s="139">
        <v>-1</v>
      </c>
      <c r="BP89" s="139">
        <v>2</v>
      </c>
      <c r="BQ89" s="140">
        <v>0</v>
      </c>
      <c r="BR89" s="139">
        <v>0</v>
      </c>
      <c r="BS89" s="139">
        <v>1</v>
      </c>
      <c r="BT89" s="139">
        <v>1</v>
      </c>
      <c r="BU89" s="139">
        <v>1</v>
      </c>
      <c r="BV89" s="139">
        <v>1</v>
      </c>
      <c r="BW89" s="139">
        <v>2</v>
      </c>
      <c r="BX89" s="139">
        <v>-2</v>
      </c>
      <c r="BY89" s="139">
        <v>2</v>
      </c>
      <c r="BZ89" s="140">
        <v>0</v>
      </c>
      <c r="CA89" s="139">
        <v>0</v>
      </c>
      <c r="CB89" s="139">
        <v>0</v>
      </c>
      <c r="CC89" s="139">
        <v>0</v>
      </c>
      <c r="CD89" s="140">
        <v>0</v>
      </c>
      <c r="CE89" s="139">
        <v>0</v>
      </c>
      <c r="CF89" s="139">
        <v>0</v>
      </c>
      <c r="CG89" s="139">
        <v>0</v>
      </c>
      <c r="CH89" s="140">
        <v>0</v>
      </c>
    </row>
    <row r="90" spans="1:86" x14ac:dyDescent="0.2">
      <c r="A90" s="137" t="s">
        <v>56</v>
      </c>
      <c r="B90" s="138" t="s">
        <v>146</v>
      </c>
      <c r="C90" s="139">
        <v>0</v>
      </c>
      <c r="D90" s="139">
        <v>3</v>
      </c>
      <c r="E90" s="139">
        <v>2</v>
      </c>
      <c r="F90" s="139">
        <v>0</v>
      </c>
      <c r="G90" s="139">
        <v>3</v>
      </c>
      <c r="H90" s="139">
        <v>3</v>
      </c>
      <c r="I90" s="139">
        <v>3</v>
      </c>
      <c r="J90" s="139">
        <v>0</v>
      </c>
      <c r="K90" s="139">
        <v>2</v>
      </c>
      <c r="L90" s="139">
        <v>1</v>
      </c>
      <c r="M90" s="139">
        <v>1</v>
      </c>
      <c r="N90" s="140">
        <v>2</v>
      </c>
      <c r="O90" s="139">
        <v>0</v>
      </c>
      <c r="P90" s="139">
        <v>1</v>
      </c>
      <c r="Q90" s="139">
        <v>2</v>
      </c>
      <c r="R90" s="139">
        <v>0</v>
      </c>
      <c r="S90" s="139">
        <v>2</v>
      </c>
      <c r="T90" s="139">
        <v>1</v>
      </c>
      <c r="U90" s="139">
        <v>1</v>
      </c>
      <c r="V90" s="139">
        <v>0</v>
      </c>
      <c r="W90" s="139">
        <v>2</v>
      </c>
      <c r="X90" s="139">
        <v>1</v>
      </c>
      <c r="Y90" s="139">
        <v>1</v>
      </c>
      <c r="Z90" s="140">
        <v>2</v>
      </c>
      <c r="AA90" s="139">
        <v>1</v>
      </c>
      <c r="AB90" s="139">
        <v>2</v>
      </c>
      <c r="AC90" s="139">
        <v>2</v>
      </c>
      <c r="AD90" s="139">
        <v>0</v>
      </c>
      <c r="AE90" s="139">
        <v>3</v>
      </c>
      <c r="AF90" s="139">
        <v>1</v>
      </c>
      <c r="AG90" s="139">
        <v>1</v>
      </c>
      <c r="AH90" s="139">
        <v>2</v>
      </c>
      <c r="AI90" s="139">
        <v>3</v>
      </c>
      <c r="AJ90" s="139">
        <v>2</v>
      </c>
      <c r="AK90" s="139">
        <v>1</v>
      </c>
      <c r="AL90" s="139">
        <v>1</v>
      </c>
      <c r="AM90" s="140">
        <v>2</v>
      </c>
      <c r="AN90" s="139">
        <v>1</v>
      </c>
      <c r="AO90" s="139">
        <v>2</v>
      </c>
      <c r="AP90" s="139">
        <v>1</v>
      </c>
      <c r="AQ90" s="139">
        <v>0</v>
      </c>
      <c r="AR90" s="139">
        <v>1</v>
      </c>
      <c r="AS90" s="139">
        <v>1</v>
      </c>
      <c r="AT90" s="139">
        <v>1</v>
      </c>
      <c r="AU90" s="139">
        <v>1</v>
      </c>
      <c r="AV90" s="139">
        <v>1</v>
      </c>
      <c r="AW90" s="139">
        <v>1</v>
      </c>
      <c r="AX90" s="139">
        <v>1</v>
      </c>
      <c r="AY90" s="139">
        <v>1</v>
      </c>
      <c r="AZ90" s="140">
        <v>1</v>
      </c>
      <c r="BA90" s="139">
        <v>4</v>
      </c>
      <c r="BB90" s="139">
        <v>0</v>
      </c>
      <c r="BC90" s="139">
        <v>3</v>
      </c>
      <c r="BD90" s="140">
        <v>1</v>
      </c>
      <c r="BE90" s="139">
        <v>1</v>
      </c>
      <c r="BF90" s="139">
        <v>0</v>
      </c>
      <c r="BG90" s="139">
        <v>2</v>
      </c>
      <c r="BH90" s="140">
        <v>1</v>
      </c>
      <c r="BI90" s="139">
        <v>0</v>
      </c>
      <c r="BJ90" s="139">
        <v>2</v>
      </c>
      <c r="BK90" s="139">
        <v>2</v>
      </c>
      <c r="BL90" s="139">
        <v>0</v>
      </c>
      <c r="BM90" s="139">
        <v>3</v>
      </c>
      <c r="BN90" s="139">
        <v>1</v>
      </c>
      <c r="BO90" s="139">
        <v>-1</v>
      </c>
      <c r="BP90" s="139">
        <v>2</v>
      </c>
      <c r="BQ90" s="140">
        <v>0</v>
      </c>
      <c r="BR90" s="139">
        <v>0</v>
      </c>
      <c r="BS90" s="139">
        <v>2</v>
      </c>
      <c r="BT90" s="139">
        <v>1</v>
      </c>
      <c r="BU90" s="139">
        <v>0</v>
      </c>
      <c r="BV90" s="139">
        <v>1</v>
      </c>
      <c r="BW90" s="139">
        <v>2</v>
      </c>
      <c r="BX90" s="139">
        <v>-2</v>
      </c>
      <c r="BY90" s="139">
        <v>2</v>
      </c>
      <c r="BZ90" s="140">
        <v>0</v>
      </c>
      <c r="CA90" s="139">
        <v>0</v>
      </c>
      <c r="CB90" s="139">
        <v>0</v>
      </c>
      <c r="CC90" s="139">
        <v>0</v>
      </c>
      <c r="CD90" s="140">
        <v>0</v>
      </c>
      <c r="CE90" s="139">
        <v>0</v>
      </c>
      <c r="CF90" s="139">
        <v>0</v>
      </c>
      <c r="CG90" s="139">
        <v>0</v>
      </c>
      <c r="CH90" s="140">
        <v>0</v>
      </c>
    </row>
    <row r="91" spans="1:86" x14ac:dyDescent="0.2">
      <c r="A91" s="137" t="s">
        <v>58</v>
      </c>
      <c r="B91" s="138" t="s">
        <v>147</v>
      </c>
      <c r="C91" s="139">
        <v>1</v>
      </c>
      <c r="D91" s="139">
        <v>3</v>
      </c>
      <c r="E91" s="139">
        <v>1</v>
      </c>
      <c r="F91" s="139">
        <v>0</v>
      </c>
      <c r="G91" s="139">
        <v>3</v>
      </c>
      <c r="H91" s="139">
        <v>4</v>
      </c>
      <c r="I91" s="139">
        <v>2</v>
      </c>
      <c r="J91" s="139">
        <v>2</v>
      </c>
      <c r="K91" s="139">
        <v>1</v>
      </c>
      <c r="L91" s="139">
        <v>1</v>
      </c>
      <c r="M91" s="139">
        <v>1</v>
      </c>
      <c r="N91" s="140">
        <v>2</v>
      </c>
      <c r="O91" s="139">
        <v>1</v>
      </c>
      <c r="P91" s="139">
        <v>1</v>
      </c>
      <c r="Q91" s="139">
        <v>1</v>
      </c>
      <c r="R91" s="139">
        <v>0</v>
      </c>
      <c r="S91" s="139">
        <v>2</v>
      </c>
      <c r="T91" s="139">
        <v>2</v>
      </c>
      <c r="U91" s="139">
        <v>1</v>
      </c>
      <c r="V91" s="139">
        <v>1</v>
      </c>
      <c r="W91" s="139">
        <v>1</v>
      </c>
      <c r="X91" s="139">
        <v>1</v>
      </c>
      <c r="Y91" s="139">
        <v>1</v>
      </c>
      <c r="Z91" s="140">
        <v>2</v>
      </c>
      <c r="AA91" s="139">
        <v>1</v>
      </c>
      <c r="AB91" s="139">
        <v>2</v>
      </c>
      <c r="AC91" s="139">
        <v>3</v>
      </c>
      <c r="AD91" s="139">
        <v>0</v>
      </c>
      <c r="AE91" s="139">
        <v>3</v>
      </c>
      <c r="AF91" s="139">
        <v>1</v>
      </c>
      <c r="AG91" s="139">
        <v>1</v>
      </c>
      <c r="AH91" s="139">
        <v>2</v>
      </c>
      <c r="AI91" s="139">
        <v>4</v>
      </c>
      <c r="AJ91" s="139">
        <v>2</v>
      </c>
      <c r="AK91" s="139">
        <v>2</v>
      </c>
      <c r="AL91" s="139">
        <v>1</v>
      </c>
      <c r="AM91" s="140">
        <v>3</v>
      </c>
      <c r="AN91" s="139">
        <v>1</v>
      </c>
      <c r="AO91" s="139">
        <v>2</v>
      </c>
      <c r="AP91" s="139">
        <v>1</v>
      </c>
      <c r="AQ91" s="139">
        <v>0</v>
      </c>
      <c r="AR91" s="139">
        <v>1</v>
      </c>
      <c r="AS91" s="139">
        <v>1</v>
      </c>
      <c r="AT91" s="139">
        <v>1</v>
      </c>
      <c r="AU91" s="139">
        <v>2</v>
      </c>
      <c r="AV91" s="139">
        <v>2</v>
      </c>
      <c r="AW91" s="139">
        <v>1</v>
      </c>
      <c r="AX91" s="139">
        <v>2</v>
      </c>
      <c r="AY91" s="139">
        <v>2</v>
      </c>
      <c r="AZ91" s="140">
        <v>1</v>
      </c>
      <c r="BA91" s="139">
        <v>3</v>
      </c>
      <c r="BB91" s="139">
        <v>1</v>
      </c>
      <c r="BC91" s="139">
        <v>2</v>
      </c>
      <c r="BD91" s="140">
        <v>2</v>
      </c>
      <c r="BE91" s="139">
        <v>1</v>
      </c>
      <c r="BF91" s="139">
        <v>1</v>
      </c>
      <c r="BG91" s="139">
        <v>1</v>
      </c>
      <c r="BH91" s="140">
        <v>2</v>
      </c>
      <c r="BI91" s="139">
        <v>1</v>
      </c>
      <c r="BJ91" s="139">
        <v>1</v>
      </c>
      <c r="BK91" s="139">
        <v>3</v>
      </c>
      <c r="BL91" s="139">
        <v>2</v>
      </c>
      <c r="BM91" s="139">
        <v>4</v>
      </c>
      <c r="BN91" s="139">
        <v>1</v>
      </c>
      <c r="BO91" s="139">
        <v>0</v>
      </c>
      <c r="BP91" s="139">
        <v>1</v>
      </c>
      <c r="BQ91" s="140">
        <v>0</v>
      </c>
      <c r="BR91" s="139">
        <v>1</v>
      </c>
      <c r="BS91" s="139">
        <v>1</v>
      </c>
      <c r="BT91" s="139">
        <v>1</v>
      </c>
      <c r="BU91" s="139">
        <v>1</v>
      </c>
      <c r="BV91" s="139">
        <v>1</v>
      </c>
      <c r="BW91" s="139">
        <v>2</v>
      </c>
      <c r="BX91" s="139">
        <v>0</v>
      </c>
      <c r="BY91" s="139">
        <v>1</v>
      </c>
      <c r="BZ91" s="140">
        <v>0</v>
      </c>
      <c r="CA91" s="139">
        <v>1</v>
      </c>
      <c r="CB91" s="139">
        <v>2</v>
      </c>
      <c r="CC91" s="139">
        <v>0</v>
      </c>
      <c r="CD91" s="140">
        <v>0</v>
      </c>
      <c r="CE91" s="139">
        <v>1</v>
      </c>
      <c r="CF91" s="139">
        <v>1</v>
      </c>
      <c r="CG91" s="139">
        <v>0</v>
      </c>
      <c r="CH91" s="140">
        <v>0</v>
      </c>
    </row>
    <row r="92" spans="1:86" x14ac:dyDescent="0.2">
      <c r="A92" s="137" t="s">
        <v>71</v>
      </c>
      <c r="B92" s="138" t="s">
        <v>148</v>
      </c>
      <c r="C92" s="139">
        <v>2</v>
      </c>
      <c r="D92" s="139">
        <v>3</v>
      </c>
      <c r="E92" s="139">
        <v>2</v>
      </c>
      <c r="F92" s="139">
        <v>0</v>
      </c>
      <c r="G92" s="139">
        <v>2</v>
      </c>
      <c r="H92" s="139">
        <v>1</v>
      </c>
      <c r="I92" s="139">
        <v>0</v>
      </c>
      <c r="J92" s="139">
        <v>0</v>
      </c>
      <c r="K92" s="139">
        <v>1</v>
      </c>
      <c r="L92" s="139">
        <v>0</v>
      </c>
      <c r="M92" s="139">
        <v>0</v>
      </c>
      <c r="N92" s="140">
        <v>0</v>
      </c>
      <c r="O92" s="139">
        <v>1</v>
      </c>
      <c r="P92" s="139">
        <v>1</v>
      </c>
      <c r="Q92" s="139">
        <v>2</v>
      </c>
      <c r="R92" s="139">
        <v>0</v>
      </c>
      <c r="S92" s="139">
        <v>1</v>
      </c>
      <c r="T92" s="139">
        <v>1</v>
      </c>
      <c r="U92" s="139">
        <v>0</v>
      </c>
      <c r="V92" s="139">
        <v>0</v>
      </c>
      <c r="W92" s="139">
        <v>1</v>
      </c>
      <c r="X92" s="139">
        <v>0</v>
      </c>
      <c r="Y92" s="139">
        <v>0</v>
      </c>
      <c r="Z92" s="140">
        <v>0</v>
      </c>
      <c r="AA92" s="139">
        <v>0</v>
      </c>
      <c r="AB92" s="139">
        <v>2</v>
      </c>
      <c r="AC92" s="139">
        <v>2</v>
      </c>
      <c r="AD92" s="139">
        <v>0</v>
      </c>
      <c r="AE92" s="139">
        <v>2</v>
      </c>
      <c r="AF92" s="139">
        <v>1</v>
      </c>
      <c r="AG92" s="139">
        <v>1</v>
      </c>
      <c r="AH92" s="139">
        <v>1</v>
      </c>
      <c r="AI92" s="139">
        <v>2</v>
      </c>
      <c r="AJ92" s="139">
        <v>1</v>
      </c>
      <c r="AK92" s="139">
        <v>0</v>
      </c>
      <c r="AL92" s="139">
        <v>1</v>
      </c>
      <c r="AM92" s="140">
        <v>1</v>
      </c>
      <c r="AN92" s="139">
        <v>0</v>
      </c>
      <c r="AO92" s="139">
        <v>2</v>
      </c>
      <c r="AP92" s="139">
        <v>1</v>
      </c>
      <c r="AQ92" s="139">
        <v>0</v>
      </c>
      <c r="AR92" s="139">
        <v>1</v>
      </c>
      <c r="AS92" s="139">
        <v>1</v>
      </c>
      <c r="AT92" s="139">
        <v>1</v>
      </c>
      <c r="AU92" s="139">
        <v>1</v>
      </c>
      <c r="AV92" s="139">
        <v>1</v>
      </c>
      <c r="AW92" s="139">
        <v>1</v>
      </c>
      <c r="AX92" s="139">
        <v>0</v>
      </c>
      <c r="AY92" s="139">
        <v>1</v>
      </c>
      <c r="AZ92" s="140">
        <v>1</v>
      </c>
      <c r="BA92" s="139">
        <v>2</v>
      </c>
      <c r="BB92" s="139">
        <v>0</v>
      </c>
      <c r="BC92" s="139">
        <v>2</v>
      </c>
      <c r="BD92" s="140">
        <v>2</v>
      </c>
      <c r="BE92" s="139">
        <v>1</v>
      </c>
      <c r="BF92" s="139">
        <v>0</v>
      </c>
      <c r="BG92" s="139">
        <v>1</v>
      </c>
      <c r="BH92" s="140">
        <v>2</v>
      </c>
      <c r="BI92" s="139">
        <v>1</v>
      </c>
      <c r="BJ92" s="139">
        <v>0</v>
      </c>
      <c r="BK92" s="139">
        <v>3</v>
      </c>
      <c r="BL92" s="139">
        <v>2</v>
      </c>
      <c r="BM92" s="139">
        <v>2</v>
      </c>
      <c r="BN92" s="139">
        <v>1</v>
      </c>
      <c r="BO92" s="139">
        <v>-1</v>
      </c>
      <c r="BP92" s="139">
        <v>0</v>
      </c>
      <c r="BQ92" s="140">
        <v>0</v>
      </c>
      <c r="BR92" s="139">
        <v>1</v>
      </c>
      <c r="BS92" s="139">
        <v>0</v>
      </c>
      <c r="BT92" s="139">
        <v>1</v>
      </c>
      <c r="BU92" s="139">
        <v>1</v>
      </c>
      <c r="BV92" s="139">
        <v>1</v>
      </c>
      <c r="BW92" s="139">
        <v>2</v>
      </c>
      <c r="BX92" s="139">
        <v>-2</v>
      </c>
      <c r="BY92" s="139">
        <v>0</v>
      </c>
      <c r="BZ92" s="140">
        <v>0</v>
      </c>
      <c r="CA92" s="139">
        <v>0</v>
      </c>
      <c r="CB92" s="139">
        <v>0</v>
      </c>
      <c r="CC92" s="139">
        <v>0</v>
      </c>
      <c r="CD92" s="140">
        <v>0</v>
      </c>
      <c r="CE92" s="139">
        <v>0</v>
      </c>
      <c r="CF92" s="139">
        <v>0</v>
      </c>
      <c r="CG92" s="139">
        <v>0</v>
      </c>
      <c r="CH92" s="140">
        <v>0</v>
      </c>
    </row>
    <row r="93" spans="1:86" x14ac:dyDescent="0.2">
      <c r="A93" s="137" t="s">
        <v>60</v>
      </c>
      <c r="B93" s="138" t="s">
        <v>149</v>
      </c>
      <c r="C93" s="139">
        <v>0</v>
      </c>
      <c r="D93" s="139">
        <v>2</v>
      </c>
      <c r="E93" s="139">
        <v>2</v>
      </c>
      <c r="F93" s="139">
        <v>0</v>
      </c>
      <c r="G93" s="139">
        <v>3</v>
      </c>
      <c r="H93" s="139">
        <v>0</v>
      </c>
      <c r="I93" s="139">
        <v>1</v>
      </c>
      <c r="J93" s="139">
        <v>3</v>
      </c>
      <c r="K93" s="139">
        <v>1</v>
      </c>
      <c r="L93" s="139">
        <v>0</v>
      </c>
      <c r="M93" s="139">
        <v>0</v>
      </c>
      <c r="N93" s="140">
        <v>0</v>
      </c>
      <c r="O93" s="139">
        <v>0</v>
      </c>
      <c r="P93" s="139">
        <v>1</v>
      </c>
      <c r="Q93" s="139">
        <v>2</v>
      </c>
      <c r="R93" s="139">
        <v>0</v>
      </c>
      <c r="S93" s="139">
        <v>2</v>
      </c>
      <c r="T93" s="139">
        <v>0</v>
      </c>
      <c r="U93" s="139">
        <v>1</v>
      </c>
      <c r="V93" s="139">
        <v>1</v>
      </c>
      <c r="W93" s="139">
        <v>1</v>
      </c>
      <c r="X93" s="139">
        <v>0</v>
      </c>
      <c r="Y93" s="139">
        <v>0</v>
      </c>
      <c r="Z93" s="140">
        <v>0</v>
      </c>
      <c r="AA93" s="139">
        <v>2</v>
      </c>
      <c r="AB93" s="139">
        <v>1</v>
      </c>
      <c r="AC93" s="139">
        <v>4</v>
      </c>
      <c r="AD93" s="139">
        <v>0</v>
      </c>
      <c r="AE93" s="139">
        <v>4</v>
      </c>
      <c r="AF93" s="139">
        <v>2</v>
      </c>
      <c r="AG93" s="139">
        <v>2</v>
      </c>
      <c r="AH93" s="139">
        <v>0</v>
      </c>
      <c r="AI93" s="139">
        <v>2</v>
      </c>
      <c r="AJ93" s="139">
        <v>1</v>
      </c>
      <c r="AK93" s="139">
        <v>1</v>
      </c>
      <c r="AL93" s="139">
        <v>1</v>
      </c>
      <c r="AM93" s="140">
        <v>1</v>
      </c>
      <c r="AN93" s="139">
        <v>1</v>
      </c>
      <c r="AO93" s="139">
        <v>1</v>
      </c>
      <c r="AP93" s="139">
        <v>2</v>
      </c>
      <c r="AQ93" s="139">
        <v>0</v>
      </c>
      <c r="AR93" s="139">
        <v>1</v>
      </c>
      <c r="AS93" s="139">
        <v>2</v>
      </c>
      <c r="AT93" s="139">
        <v>1</v>
      </c>
      <c r="AU93" s="139">
        <v>0</v>
      </c>
      <c r="AV93" s="139">
        <v>1</v>
      </c>
      <c r="AW93" s="139">
        <v>1</v>
      </c>
      <c r="AX93" s="139">
        <v>1</v>
      </c>
      <c r="AY93" s="139">
        <v>1</v>
      </c>
      <c r="AZ93" s="140">
        <v>1</v>
      </c>
      <c r="BA93" s="139">
        <v>4</v>
      </c>
      <c r="BB93" s="139">
        <v>0</v>
      </c>
      <c r="BC93" s="139">
        <v>2</v>
      </c>
      <c r="BD93" s="140">
        <v>2</v>
      </c>
      <c r="BE93" s="139">
        <v>1</v>
      </c>
      <c r="BF93" s="139">
        <v>0</v>
      </c>
      <c r="BG93" s="139">
        <v>1</v>
      </c>
      <c r="BH93" s="140">
        <v>2</v>
      </c>
      <c r="BI93" s="139">
        <v>0</v>
      </c>
      <c r="BJ93" s="139">
        <v>2</v>
      </c>
      <c r="BK93" s="139">
        <v>3</v>
      </c>
      <c r="BL93" s="139">
        <v>0</v>
      </c>
      <c r="BM93" s="139">
        <v>3</v>
      </c>
      <c r="BN93" s="139">
        <v>1</v>
      </c>
      <c r="BO93" s="139">
        <v>-1</v>
      </c>
      <c r="BP93" s="139">
        <v>2</v>
      </c>
      <c r="BQ93" s="140">
        <v>0</v>
      </c>
      <c r="BR93" s="139">
        <v>0</v>
      </c>
      <c r="BS93" s="139">
        <v>2</v>
      </c>
      <c r="BT93" s="139">
        <v>1</v>
      </c>
      <c r="BU93" s="139">
        <v>0</v>
      </c>
      <c r="BV93" s="139">
        <v>1</v>
      </c>
      <c r="BW93" s="139">
        <v>2</v>
      </c>
      <c r="BX93" s="139">
        <v>-2</v>
      </c>
      <c r="BY93" s="139">
        <v>2</v>
      </c>
      <c r="BZ93" s="140">
        <v>0</v>
      </c>
      <c r="CA93" s="139">
        <v>0</v>
      </c>
      <c r="CB93" s="139">
        <v>0</v>
      </c>
      <c r="CC93" s="139">
        <v>0</v>
      </c>
      <c r="CD93" s="140">
        <v>0</v>
      </c>
      <c r="CE93" s="139">
        <v>0</v>
      </c>
      <c r="CF93" s="139">
        <v>0</v>
      </c>
      <c r="CG93" s="139">
        <v>0</v>
      </c>
      <c r="CH93" s="140">
        <v>0</v>
      </c>
    </row>
    <row r="94" spans="1:86" x14ac:dyDescent="0.2">
      <c r="A94" s="137" t="s">
        <v>60</v>
      </c>
      <c r="B94" s="138" t="s">
        <v>150</v>
      </c>
      <c r="C94" s="139">
        <v>0</v>
      </c>
      <c r="D94" s="139">
        <v>2</v>
      </c>
      <c r="E94" s="139">
        <v>2</v>
      </c>
      <c r="F94" s="139">
        <v>0</v>
      </c>
      <c r="G94" s="139">
        <v>2</v>
      </c>
      <c r="H94" s="139">
        <v>2</v>
      </c>
      <c r="I94" s="139">
        <v>0</v>
      </c>
      <c r="J94" s="139">
        <v>1</v>
      </c>
      <c r="K94" s="139">
        <v>2</v>
      </c>
      <c r="L94" s="139">
        <v>1</v>
      </c>
      <c r="M94" s="139">
        <v>1</v>
      </c>
      <c r="N94" s="140">
        <v>1</v>
      </c>
      <c r="O94" s="139">
        <v>0</v>
      </c>
      <c r="P94" s="139">
        <v>1</v>
      </c>
      <c r="Q94" s="139">
        <v>2</v>
      </c>
      <c r="R94" s="139">
        <v>0</v>
      </c>
      <c r="S94" s="139">
        <v>1</v>
      </c>
      <c r="T94" s="139">
        <v>1</v>
      </c>
      <c r="U94" s="139">
        <v>0</v>
      </c>
      <c r="V94" s="139">
        <v>1</v>
      </c>
      <c r="W94" s="139">
        <v>2</v>
      </c>
      <c r="X94" s="139">
        <v>1</v>
      </c>
      <c r="Y94" s="139">
        <v>1</v>
      </c>
      <c r="Z94" s="140">
        <v>1</v>
      </c>
      <c r="AA94" s="139">
        <v>1</v>
      </c>
      <c r="AB94" s="139">
        <v>2</v>
      </c>
      <c r="AC94" s="139">
        <v>3</v>
      </c>
      <c r="AD94" s="139">
        <v>1</v>
      </c>
      <c r="AE94" s="139">
        <v>3</v>
      </c>
      <c r="AF94" s="139">
        <v>1</v>
      </c>
      <c r="AG94" s="139">
        <v>1</v>
      </c>
      <c r="AH94" s="139">
        <v>1</v>
      </c>
      <c r="AI94" s="139">
        <v>1</v>
      </c>
      <c r="AJ94" s="139">
        <v>0</v>
      </c>
      <c r="AK94" s="139">
        <v>0</v>
      </c>
      <c r="AL94" s="139">
        <v>1</v>
      </c>
      <c r="AM94" s="140">
        <v>0</v>
      </c>
      <c r="AN94" s="139">
        <v>1</v>
      </c>
      <c r="AO94" s="139">
        <v>2</v>
      </c>
      <c r="AP94" s="139">
        <v>1</v>
      </c>
      <c r="AQ94" s="139">
        <v>1</v>
      </c>
      <c r="AR94" s="139">
        <v>1</v>
      </c>
      <c r="AS94" s="139">
        <v>1</v>
      </c>
      <c r="AT94" s="139">
        <v>1</v>
      </c>
      <c r="AU94" s="139">
        <v>1</v>
      </c>
      <c r="AV94" s="139">
        <v>1</v>
      </c>
      <c r="AW94" s="139">
        <v>0</v>
      </c>
      <c r="AX94" s="139">
        <v>0</v>
      </c>
      <c r="AY94" s="139">
        <v>1</v>
      </c>
      <c r="AZ94" s="140">
        <v>0</v>
      </c>
      <c r="BA94" s="139">
        <v>4</v>
      </c>
      <c r="BB94" s="139">
        <v>0</v>
      </c>
      <c r="BC94" s="139">
        <v>3</v>
      </c>
      <c r="BD94" s="140">
        <v>1</v>
      </c>
      <c r="BE94" s="139">
        <v>1</v>
      </c>
      <c r="BF94" s="139">
        <v>0</v>
      </c>
      <c r="BG94" s="139">
        <v>2</v>
      </c>
      <c r="BH94" s="140">
        <v>1</v>
      </c>
      <c r="BI94" s="139">
        <v>0</v>
      </c>
      <c r="BJ94" s="139">
        <v>1</v>
      </c>
      <c r="BK94" s="139">
        <v>2</v>
      </c>
      <c r="BL94" s="139">
        <v>1</v>
      </c>
      <c r="BM94" s="139">
        <v>2</v>
      </c>
      <c r="BN94" s="139">
        <v>1</v>
      </c>
      <c r="BO94" s="139">
        <v>-1</v>
      </c>
      <c r="BP94" s="139">
        <v>2</v>
      </c>
      <c r="BQ94" s="140">
        <v>0</v>
      </c>
      <c r="BR94" s="139">
        <v>0</v>
      </c>
      <c r="BS94" s="139">
        <v>1</v>
      </c>
      <c r="BT94" s="139">
        <v>1</v>
      </c>
      <c r="BU94" s="139">
        <v>1</v>
      </c>
      <c r="BV94" s="139">
        <v>1</v>
      </c>
      <c r="BW94" s="139">
        <v>2</v>
      </c>
      <c r="BX94" s="139">
        <v>-2</v>
      </c>
      <c r="BY94" s="139">
        <v>2</v>
      </c>
      <c r="BZ94" s="140">
        <v>0</v>
      </c>
      <c r="CA94" s="139">
        <v>0</v>
      </c>
      <c r="CB94" s="139">
        <v>0</v>
      </c>
      <c r="CC94" s="139">
        <v>0</v>
      </c>
      <c r="CD94" s="140">
        <v>0</v>
      </c>
      <c r="CE94" s="139">
        <v>0</v>
      </c>
      <c r="CF94" s="139">
        <v>0</v>
      </c>
      <c r="CG94" s="139">
        <v>0</v>
      </c>
      <c r="CH94" s="140">
        <v>0</v>
      </c>
    </row>
    <row r="95" spans="1:86" x14ac:dyDescent="0.2">
      <c r="A95" s="137" t="s">
        <v>60</v>
      </c>
      <c r="B95" s="5" t="s">
        <v>151</v>
      </c>
      <c r="C95" s="139">
        <v>0</v>
      </c>
      <c r="D95" s="139">
        <v>0</v>
      </c>
      <c r="E95" s="139">
        <v>0</v>
      </c>
      <c r="F95" s="139">
        <v>-1</v>
      </c>
      <c r="G95" s="139">
        <v>0</v>
      </c>
      <c r="H95" s="139">
        <v>0</v>
      </c>
      <c r="I95" s="139">
        <v>0</v>
      </c>
      <c r="J95" s="139">
        <v>0</v>
      </c>
      <c r="K95" s="139">
        <v>0</v>
      </c>
      <c r="L95" s="139">
        <v>0</v>
      </c>
      <c r="M95" s="139">
        <v>0</v>
      </c>
      <c r="N95" s="140">
        <v>0</v>
      </c>
      <c r="O95" s="139">
        <v>0</v>
      </c>
      <c r="P95" s="139">
        <v>0</v>
      </c>
      <c r="Q95" s="139">
        <v>0</v>
      </c>
      <c r="R95" s="139">
        <v>-2</v>
      </c>
      <c r="S95" s="139">
        <v>0</v>
      </c>
      <c r="T95" s="139">
        <v>0</v>
      </c>
      <c r="U95" s="139">
        <v>0</v>
      </c>
      <c r="V95" s="139">
        <v>0</v>
      </c>
      <c r="W95" s="139">
        <v>0</v>
      </c>
      <c r="X95" s="139">
        <v>0</v>
      </c>
      <c r="Y95" s="139">
        <v>0</v>
      </c>
      <c r="Z95" s="140">
        <v>0</v>
      </c>
      <c r="AA95" s="139">
        <v>3</v>
      </c>
      <c r="AB95" s="139">
        <v>1</v>
      </c>
      <c r="AC95" s="139">
        <v>2</v>
      </c>
      <c r="AD95" s="139">
        <v>1</v>
      </c>
      <c r="AE95" s="139">
        <v>3</v>
      </c>
      <c r="AF95" s="139">
        <v>2</v>
      </c>
      <c r="AG95" s="139">
        <v>2</v>
      </c>
      <c r="AH95" s="139">
        <v>0</v>
      </c>
      <c r="AI95" s="139">
        <v>0</v>
      </c>
      <c r="AJ95" s="139">
        <v>0</v>
      </c>
      <c r="AK95" s="139">
        <v>0</v>
      </c>
      <c r="AL95" s="139">
        <v>0</v>
      </c>
      <c r="AM95" s="140">
        <v>0</v>
      </c>
      <c r="AN95" s="139">
        <v>2</v>
      </c>
      <c r="AO95" s="139">
        <v>1</v>
      </c>
      <c r="AP95" s="139">
        <v>1</v>
      </c>
      <c r="AQ95" s="139">
        <v>1</v>
      </c>
      <c r="AR95" s="139">
        <v>1</v>
      </c>
      <c r="AS95" s="139">
        <v>2</v>
      </c>
      <c r="AT95" s="139">
        <v>1</v>
      </c>
      <c r="AU95" s="139">
        <v>0</v>
      </c>
      <c r="AV95" s="139">
        <v>0</v>
      </c>
      <c r="AW95" s="139">
        <v>0</v>
      </c>
      <c r="AX95" s="139">
        <v>0</v>
      </c>
      <c r="AY95" s="139">
        <v>0</v>
      </c>
      <c r="AZ95" s="140">
        <v>0</v>
      </c>
      <c r="BA95" s="139">
        <v>0</v>
      </c>
      <c r="BB95" s="139">
        <v>0</v>
      </c>
      <c r="BC95" s="139">
        <v>3</v>
      </c>
      <c r="BD95" s="140">
        <v>0</v>
      </c>
      <c r="BE95" s="139">
        <v>0</v>
      </c>
      <c r="BF95" s="139">
        <v>0</v>
      </c>
      <c r="BG95" s="139">
        <v>2</v>
      </c>
      <c r="BH95" s="140">
        <v>0</v>
      </c>
      <c r="BI95" s="139">
        <v>0</v>
      </c>
      <c r="BJ95" s="139">
        <v>0</v>
      </c>
      <c r="BK95" s="139">
        <v>0</v>
      </c>
      <c r="BL95" s="139">
        <v>0</v>
      </c>
      <c r="BM95" s="139">
        <v>2</v>
      </c>
      <c r="BN95" s="139">
        <v>1</v>
      </c>
      <c r="BO95" s="139">
        <v>-1</v>
      </c>
      <c r="BP95" s="139">
        <v>0</v>
      </c>
      <c r="BQ95" s="140">
        <v>-1</v>
      </c>
      <c r="BR95" s="139">
        <v>0</v>
      </c>
      <c r="BS95" s="139">
        <v>0</v>
      </c>
      <c r="BT95" s="139">
        <v>0</v>
      </c>
      <c r="BU95" s="139">
        <v>0</v>
      </c>
      <c r="BV95" s="139">
        <v>1</v>
      </c>
      <c r="BW95" s="139">
        <v>2</v>
      </c>
      <c r="BX95" s="139">
        <v>-2</v>
      </c>
      <c r="BY95" s="139">
        <v>0</v>
      </c>
      <c r="BZ95" s="140">
        <v>-2</v>
      </c>
      <c r="CA95" s="139">
        <v>0</v>
      </c>
      <c r="CB95" s="139">
        <v>0</v>
      </c>
      <c r="CC95" s="139">
        <v>0</v>
      </c>
      <c r="CD95" s="140">
        <v>0</v>
      </c>
      <c r="CE95" s="139">
        <v>0</v>
      </c>
      <c r="CF95" s="139">
        <v>0</v>
      </c>
      <c r="CG95" s="139">
        <v>0</v>
      </c>
      <c r="CH95" s="140">
        <v>0</v>
      </c>
    </row>
    <row r="96" spans="1:86" x14ac:dyDescent="0.2">
      <c r="A96" s="137" t="s">
        <v>58</v>
      </c>
      <c r="B96" s="138" t="s">
        <v>152</v>
      </c>
      <c r="C96" s="139">
        <v>0</v>
      </c>
      <c r="D96" s="139">
        <v>0</v>
      </c>
      <c r="E96" s="139">
        <v>0</v>
      </c>
      <c r="F96" s="139">
        <v>0</v>
      </c>
      <c r="G96" s="139">
        <v>1</v>
      </c>
      <c r="H96" s="139">
        <v>3</v>
      </c>
      <c r="I96" s="139">
        <v>3</v>
      </c>
      <c r="J96" s="139">
        <v>2</v>
      </c>
      <c r="K96" s="139">
        <v>1</v>
      </c>
      <c r="L96" s="139">
        <v>0</v>
      </c>
      <c r="M96" s="139">
        <v>3</v>
      </c>
      <c r="N96" s="140">
        <v>0</v>
      </c>
      <c r="O96" s="139">
        <v>0</v>
      </c>
      <c r="P96" s="139">
        <v>0</v>
      </c>
      <c r="Q96" s="139">
        <v>0</v>
      </c>
      <c r="R96" s="139">
        <v>0</v>
      </c>
      <c r="S96" s="139">
        <v>1</v>
      </c>
      <c r="T96" s="139">
        <v>1</v>
      </c>
      <c r="U96" s="139">
        <v>1</v>
      </c>
      <c r="V96" s="139">
        <v>1</v>
      </c>
      <c r="W96" s="139">
        <v>1</v>
      </c>
      <c r="X96" s="139">
        <v>0</v>
      </c>
      <c r="Y96" s="139">
        <v>1</v>
      </c>
      <c r="Z96" s="140">
        <v>0</v>
      </c>
      <c r="AA96" s="139">
        <v>1</v>
      </c>
      <c r="AB96" s="139">
        <v>2</v>
      </c>
      <c r="AC96" s="139">
        <v>0</v>
      </c>
      <c r="AD96" s="139">
        <v>0</v>
      </c>
      <c r="AE96" s="139">
        <v>3</v>
      </c>
      <c r="AF96" s="139">
        <v>1</v>
      </c>
      <c r="AG96" s="139">
        <v>2</v>
      </c>
      <c r="AH96" s="139">
        <v>1</v>
      </c>
      <c r="AI96" s="139">
        <v>4</v>
      </c>
      <c r="AJ96" s="139">
        <v>0</v>
      </c>
      <c r="AK96" s="139">
        <v>0</v>
      </c>
      <c r="AL96" s="139">
        <v>1</v>
      </c>
      <c r="AM96" s="140">
        <v>0</v>
      </c>
      <c r="AN96" s="139">
        <v>1</v>
      </c>
      <c r="AO96" s="139">
        <v>2</v>
      </c>
      <c r="AP96" s="139">
        <v>0</v>
      </c>
      <c r="AQ96" s="139">
        <v>0</v>
      </c>
      <c r="AR96" s="139">
        <v>1</v>
      </c>
      <c r="AS96" s="139">
        <v>1</v>
      </c>
      <c r="AT96" s="139">
        <v>1</v>
      </c>
      <c r="AU96" s="139">
        <v>1</v>
      </c>
      <c r="AV96" s="139">
        <v>2</v>
      </c>
      <c r="AW96" s="139">
        <v>0</v>
      </c>
      <c r="AX96" s="139">
        <v>0</v>
      </c>
      <c r="AY96" s="139">
        <v>2</v>
      </c>
      <c r="AZ96" s="140">
        <v>0</v>
      </c>
      <c r="BA96" s="139">
        <v>1</v>
      </c>
      <c r="BB96" s="139">
        <v>0</v>
      </c>
      <c r="BC96" s="139">
        <v>2</v>
      </c>
      <c r="BD96" s="140">
        <v>0</v>
      </c>
      <c r="BE96" s="139">
        <v>1</v>
      </c>
      <c r="BF96" s="139">
        <v>0</v>
      </c>
      <c r="BG96" s="139">
        <v>1</v>
      </c>
      <c r="BH96" s="140">
        <v>0</v>
      </c>
      <c r="BI96" s="139">
        <v>0</v>
      </c>
      <c r="BJ96" s="139">
        <v>0</v>
      </c>
      <c r="BK96" s="139">
        <v>1</v>
      </c>
      <c r="BL96" s="139">
        <v>0</v>
      </c>
      <c r="BM96" s="139">
        <v>4</v>
      </c>
      <c r="BN96" s="139">
        <v>1</v>
      </c>
      <c r="BO96" s="139">
        <v>0</v>
      </c>
      <c r="BP96" s="139">
        <v>0</v>
      </c>
      <c r="BQ96" s="140">
        <v>0</v>
      </c>
      <c r="BR96" s="139">
        <v>0</v>
      </c>
      <c r="BS96" s="139">
        <v>0</v>
      </c>
      <c r="BT96" s="139">
        <v>1</v>
      </c>
      <c r="BU96" s="139">
        <v>0</v>
      </c>
      <c r="BV96" s="139">
        <v>1</v>
      </c>
      <c r="BW96" s="139">
        <v>2</v>
      </c>
      <c r="BX96" s="139">
        <v>0</v>
      </c>
      <c r="BY96" s="139">
        <v>0</v>
      </c>
      <c r="BZ96" s="140">
        <v>0</v>
      </c>
      <c r="CA96" s="139">
        <v>0</v>
      </c>
      <c r="CB96" s="139">
        <v>0</v>
      </c>
      <c r="CC96" s="139">
        <v>0</v>
      </c>
      <c r="CD96" s="140">
        <v>1</v>
      </c>
      <c r="CE96" s="139">
        <v>0</v>
      </c>
      <c r="CF96" s="139">
        <v>0</v>
      </c>
      <c r="CG96" s="139">
        <v>0</v>
      </c>
      <c r="CH96" s="140">
        <v>1</v>
      </c>
    </row>
    <row r="97" spans="1:86" x14ac:dyDescent="0.2">
      <c r="A97" s="137" t="s">
        <v>58</v>
      </c>
      <c r="B97" s="138" t="s">
        <v>153</v>
      </c>
      <c r="C97" s="139">
        <v>1</v>
      </c>
      <c r="D97" s="139">
        <v>3</v>
      </c>
      <c r="E97" s="139">
        <v>1</v>
      </c>
      <c r="F97" s="139">
        <v>0</v>
      </c>
      <c r="G97" s="139">
        <v>3</v>
      </c>
      <c r="H97" s="139">
        <v>3</v>
      </c>
      <c r="I97" s="139">
        <v>1</v>
      </c>
      <c r="J97" s="139">
        <v>1</v>
      </c>
      <c r="K97" s="139">
        <v>1</v>
      </c>
      <c r="L97" s="139">
        <v>2</v>
      </c>
      <c r="M97" s="139">
        <v>1</v>
      </c>
      <c r="N97" s="140">
        <v>1</v>
      </c>
      <c r="O97" s="139">
        <v>1</v>
      </c>
      <c r="P97" s="139">
        <v>1</v>
      </c>
      <c r="Q97" s="139">
        <v>1</v>
      </c>
      <c r="R97" s="139">
        <v>0</v>
      </c>
      <c r="S97" s="139">
        <v>2</v>
      </c>
      <c r="T97" s="139">
        <v>1</v>
      </c>
      <c r="U97" s="139">
        <v>1</v>
      </c>
      <c r="V97" s="139">
        <v>1</v>
      </c>
      <c r="W97" s="139">
        <v>1</v>
      </c>
      <c r="X97" s="139">
        <v>2</v>
      </c>
      <c r="Y97" s="139">
        <v>1</v>
      </c>
      <c r="Z97" s="140">
        <v>1</v>
      </c>
      <c r="AA97" s="139">
        <v>0</v>
      </c>
      <c r="AB97" s="139">
        <v>2</v>
      </c>
      <c r="AC97" s="139">
        <v>4</v>
      </c>
      <c r="AD97" s="139">
        <v>0</v>
      </c>
      <c r="AE97" s="139">
        <v>5</v>
      </c>
      <c r="AF97" s="139">
        <v>1</v>
      </c>
      <c r="AG97" s="139">
        <v>2</v>
      </c>
      <c r="AH97" s="139">
        <v>2</v>
      </c>
      <c r="AI97" s="139">
        <v>4</v>
      </c>
      <c r="AJ97" s="139">
        <v>2</v>
      </c>
      <c r="AK97" s="139">
        <v>2</v>
      </c>
      <c r="AL97" s="139">
        <v>1</v>
      </c>
      <c r="AM97" s="140">
        <v>3</v>
      </c>
      <c r="AN97" s="139">
        <v>0</v>
      </c>
      <c r="AO97" s="139">
        <v>2</v>
      </c>
      <c r="AP97" s="139">
        <v>2</v>
      </c>
      <c r="AQ97" s="139">
        <v>0</v>
      </c>
      <c r="AR97" s="139">
        <v>2</v>
      </c>
      <c r="AS97" s="139">
        <v>1</v>
      </c>
      <c r="AT97" s="139">
        <v>1</v>
      </c>
      <c r="AU97" s="139">
        <v>1</v>
      </c>
      <c r="AV97" s="139">
        <v>2</v>
      </c>
      <c r="AW97" s="139">
        <v>1</v>
      </c>
      <c r="AX97" s="139">
        <v>2</v>
      </c>
      <c r="AY97" s="139">
        <v>2</v>
      </c>
      <c r="AZ97" s="140">
        <v>1</v>
      </c>
      <c r="BA97" s="139">
        <v>4</v>
      </c>
      <c r="BB97" s="139">
        <v>0</v>
      </c>
      <c r="BC97" s="139">
        <v>3</v>
      </c>
      <c r="BD97" s="140">
        <v>1</v>
      </c>
      <c r="BE97" s="139">
        <v>1</v>
      </c>
      <c r="BF97" s="139">
        <v>0</v>
      </c>
      <c r="BG97" s="139">
        <v>2</v>
      </c>
      <c r="BH97" s="140">
        <v>1</v>
      </c>
      <c r="BI97" s="139">
        <v>1</v>
      </c>
      <c r="BJ97" s="139">
        <v>1</v>
      </c>
      <c r="BK97" s="139">
        <v>2</v>
      </c>
      <c r="BL97" s="139">
        <v>2</v>
      </c>
      <c r="BM97" s="139">
        <v>4</v>
      </c>
      <c r="BN97" s="139">
        <v>1</v>
      </c>
      <c r="BO97" s="139">
        <v>0</v>
      </c>
      <c r="BP97" s="139">
        <v>2</v>
      </c>
      <c r="BQ97" s="140">
        <v>0</v>
      </c>
      <c r="BR97" s="139">
        <v>1</v>
      </c>
      <c r="BS97" s="139">
        <v>1</v>
      </c>
      <c r="BT97" s="139">
        <v>1</v>
      </c>
      <c r="BU97" s="139">
        <v>1</v>
      </c>
      <c r="BV97" s="139">
        <v>1</v>
      </c>
      <c r="BW97" s="139">
        <v>2</v>
      </c>
      <c r="BX97" s="139">
        <v>0</v>
      </c>
      <c r="BY97" s="139">
        <v>2</v>
      </c>
      <c r="BZ97" s="140">
        <v>0</v>
      </c>
      <c r="CA97" s="139">
        <v>1</v>
      </c>
      <c r="CB97" s="139">
        <v>2</v>
      </c>
      <c r="CC97" s="139">
        <v>0</v>
      </c>
      <c r="CD97" s="140">
        <v>0</v>
      </c>
      <c r="CE97" s="139">
        <v>1</v>
      </c>
      <c r="CF97" s="139">
        <v>1</v>
      </c>
      <c r="CG97" s="139">
        <v>0</v>
      </c>
      <c r="CH97" s="140">
        <v>0</v>
      </c>
    </row>
    <row r="98" spans="1:86" x14ac:dyDescent="0.2">
      <c r="A98" s="137" t="s">
        <v>58</v>
      </c>
      <c r="B98" s="138" t="s">
        <v>154</v>
      </c>
      <c r="C98" s="139">
        <v>1</v>
      </c>
      <c r="D98" s="139">
        <v>2</v>
      </c>
      <c r="E98" s="139">
        <v>1</v>
      </c>
      <c r="F98" s="139">
        <v>0</v>
      </c>
      <c r="G98" s="139">
        <v>3</v>
      </c>
      <c r="H98" s="139">
        <v>3</v>
      </c>
      <c r="I98" s="139">
        <v>0</v>
      </c>
      <c r="J98" s="139">
        <v>3</v>
      </c>
      <c r="K98" s="139">
        <v>2</v>
      </c>
      <c r="L98" s="139">
        <v>1</v>
      </c>
      <c r="M98" s="139">
        <v>0</v>
      </c>
      <c r="N98" s="140">
        <v>1</v>
      </c>
      <c r="O98" s="139">
        <v>1</v>
      </c>
      <c r="P98" s="139">
        <v>1</v>
      </c>
      <c r="Q98" s="139">
        <v>1</v>
      </c>
      <c r="R98" s="139">
        <v>0</v>
      </c>
      <c r="S98" s="139">
        <v>2</v>
      </c>
      <c r="T98" s="139">
        <v>1</v>
      </c>
      <c r="U98" s="139">
        <v>0</v>
      </c>
      <c r="V98" s="139">
        <v>1</v>
      </c>
      <c r="W98" s="139">
        <v>2</v>
      </c>
      <c r="X98" s="139">
        <v>1</v>
      </c>
      <c r="Y98" s="139">
        <v>0</v>
      </c>
      <c r="Z98" s="140">
        <v>1</v>
      </c>
      <c r="AA98" s="139">
        <v>1</v>
      </c>
      <c r="AB98" s="139">
        <v>2</v>
      </c>
      <c r="AC98" s="139">
        <v>3</v>
      </c>
      <c r="AD98" s="139">
        <v>1</v>
      </c>
      <c r="AE98" s="139">
        <v>3</v>
      </c>
      <c r="AF98" s="139">
        <v>1</v>
      </c>
      <c r="AG98" s="139">
        <v>2</v>
      </c>
      <c r="AH98" s="139">
        <v>1</v>
      </c>
      <c r="AI98" s="139">
        <v>4</v>
      </c>
      <c r="AJ98" s="139">
        <v>0</v>
      </c>
      <c r="AK98" s="139">
        <v>2</v>
      </c>
      <c r="AL98" s="139">
        <v>1</v>
      </c>
      <c r="AM98" s="140">
        <v>3</v>
      </c>
      <c r="AN98" s="139">
        <v>1</v>
      </c>
      <c r="AO98" s="139">
        <v>2</v>
      </c>
      <c r="AP98" s="139">
        <v>1</v>
      </c>
      <c r="AQ98" s="139">
        <v>1</v>
      </c>
      <c r="AR98" s="139">
        <v>1</v>
      </c>
      <c r="AS98" s="139">
        <v>1</v>
      </c>
      <c r="AT98" s="139">
        <v>1</v>
      </c>
      <c r="AU98" s="139">
        <v>1</v>
      </c>
      <c r="AV98" s="139">
        <v>2</v>
      </c>
      <c r="AW98" s="139">
        <v>0</v>
      </c>
      <c r="AX98" s="139">
        <v>2</v>
      </c>
      <c r="AY98" s="139">
        <v>2</v>
      </c>
      <c r="AZ98" s="140">
        <v>1</v>
      </c>
      <c r="BA98" s="139">
        <v>4</v>
      </c>
      <c r="BB98" s="139">
        <v>1</v>
      </c>
      <c r="BC98" s="139">
        <v>2</v>
      </c>
      <c r="BD98" s="140">
        <v>1</v>
      </c>
      <c r="BE98" s="139">
        <v>1</v>
      </c>
      <c r="BF98" s="139">
        <v>1</v>
      </c>
      <c r="BG98" s="139">
        <v>1</v>
      </c>
      <c r="BH98" s="140">
        <v>1</v>
      </c>
      <c r="BI98" s="139">
        <v>0</v>
      </c>
      <c r="BJ98" s="139">
        <v>1</v>
      </c>
      <c r="BK98" s="139">
        <v>2</v>
      </c>
      <c r="BL98" s="139">
        <v>1</v>
      </c>
      <c r="BM98" s="139">
        <v>6</v>
      </c>
      <c r="BN98" s="139">
        <v>1</v>
      </c>
      <c r="BO98" s="139">
        <v>0</v>
      </c>
      <c r="BP98" s="139">
        <v>1</v>
      </c>
      <c r="BQ98" s="140">
        <v>0</v>
      </c>
      <c r="BR98" s="139">
        <v>0</v>
      </c>
      <c r="BS98" s="139">
        <v>1</v>
      </c>
      <c r="BT98" s="139">
        <v>1</v>
      </c>
      <c r="BU98" s="139">
        <v>1</v>
      </c>
      <c r="BV98" s="139">
        <v>1</v>
      </c>
      <c r="BW98" s="139">
        <v>2</v>
      </c>
      <c r="BX98" s="139">
        <v>0</v>
      </c>
      <c r="BY98" s="139">
        <v>1</v>
      </c>
      <c r="BZ98" s="140">
        <v>0</v>
      </c>
      <c r="CA98" s="139">
        <v>1</v>
      </c>
      <c r="CB98" s="139">
        <v>2</v>
      </c>
      <c r="CC98" s="139">
        <v>0</v>
      </c>
      <c r="CD98" s="140">
        <v>0</v>
      </c>
      <c r="CE98" s="139">
        <v>1</v>
      </c>
      <c r="CF98" s="139">
        <v>1</v>
      </c>
      <c r="CG98" s="139">
        <v>0</v>
      </c>
      <c r="CH98" s="140">
        <v>0</v>
      </c>
    </row>
    <row r="99" spans="1:86" x14ac:dyDescent="0.2">
      <c r="A99" s="137" t="s">
        <v>60</v>
      </c>
      <c r="B99" s="138" t="s">
        <v>155</v>
      </c>
      <c r="C99" s="139">
        <v>0</v>
      </c>
      <c r="D99" s="139">
        <v>2</v>
      </c>
      <c r="E99" s="139">
        <v>2</v>
      </c>
      <c r="F99" s="139">
        <v>0</v>
      </c>
      <c r="G99" s="139">
        <v>2</v>
      </c>
      <c r="H99" s="139">
        <v>3</v>
      </c>
      <c r="I99" s="139">
        <v>1</v>
      </c>
      <c r="J99" s="139">
        <v>2</v>
      </c>
      <c r="K99" s="139">
        <v>1</v>
      </c>
      <c r="L99" s="139">
        <v>1</v>
      </c>
      <c r="M99" s="139">
        <v>0</v>
      </c>
      <c r="N99" s="140">
        <v>0</v>
      </c>
      <c r="O99" s="139">
        <v>0</v>
      </c>
      <c r="P99" s="139">
        <v>1</v>
      </c>
      <c r="Q99" s="139">
        <v>2</v>
      </c>
      <c r="R99" s="139">
        <v>0</v>
      </c>
      <c r="S99" s="139">
        <v>1</v>
      </c>
      <c r="T99" s="139">
        <v>1</v>
      </c>
      <c r="U99" s="139">
        <v>1</v>
      </c>
      <c r="V99" s="139">
        <v>1</v>
      </c>
      <c r="W99" s="139">
        <v>1</v>
      </c>
      <c r="X99" s="139">
        <v>1</v>
      </c>
      <c r="Y99" s="139">
        <v>0</v>
      </c>
      <c r="Z99" s="140">
        <v>0</v>
      </c>
      <c r="AA99" s="139">
        <v>3</v>
      </c>
      <c r="AB99" s="139">
        <v>2</v>
      </c>
      <c r="AC99" s="139">
        <v>4</v>
      </c>
      <c r="AD99" s="139">
        <v>1</v>
      </c>
      <c r="AE99" s="139">
        <v>3</v>
      </c>
      <c r="AF99" s="139">
        <v>2</v>
      </c>
      <c r="AG99" s="139">
        <v>2</v>
      </c>
      <c r="AH99" s="139">
        <v>1</v>
      </c>
      <c r="AI99" s="139">
        <v>2</v>
      </c>
      <c r="AJ99" s="139">
        <v>1</v>
      </c>
      <c r="AK99" s="139">
        <v>0</v>
      </c>
      <c r="AL99" s="139">
        <v>1</v>
      </c>
      <c r="AM99" s="140">
        <v>2</v>
      </c>
      <c r="AN99" s="139">
        <v>2</v>
      </c>
      <c r="AO99" s="139">
        <v>2</v>
      </c>
      <c r="AP99" s="139">
        <v>2</v>
      </c>
      <c r="AQ99" s="139">
        <v>1</v>
      </c>
      <c r="AR99" s="139">
        <v>1</v>
      </c>
      <c r="AS99" s="139">
        <v>2</v>
      </c>
      <c r="AT99" s="139">
        <v>1</v>
      </c>
      <c r="AU99" s="139">
        <v>1</v>
      </c>
      <c r="AV99" s="139">
        <v>1</v>
      </c>
      <c r="AW99" s="139">
        <v>1</v>
      </c>
      <c r="AX99" s="139">
        <v>0</v>
      </c>
      <c r="AY99" s="139">
        <v>2</v>
      </c>
      <c r="AZ99" s="140">
        <v>1</v>
      </c>
      <c r="BA99" s="139">
        <v>2</v>
      </c>
      <c r="BB99" s="139">
        <v>0</v>
      </c>
      <c r="BC99" s="139">
        <v>1</v>
      </c>
      <c r="BD99" s="140">
        <v>0</v>
      </c>
      <c r="BE99" s="139">
        <v>1</v>
      </c>
      <c r="BF99" s="139">
        <v>0</v>
      </c>
      <c r="BG99" s="139">
        <v>1</v>
      </c>
      <c r="BH99" s="140">
        <v>0</v>
      </c>
      <c r="BI99" s="139">
        <v>0</v>
      </c>
      <c r="BJ99" s="139">
        <v>1</v>
      </c>
      <c r="BK99" s="139">
        <v>2</v>
      </c>
      <c r="BL99" s="139">
        <v>1</v>
      </c>
      <c r="BM99" s="139">
        <v>2</v>
      </c>
      <c r="BN99" s="139">
        <v>1</v>
      </c>
      <c r="BO99" s="139">
        <v>-1</v>
      </c>
      <c r="BP99" s="139">
        <v>1</v>
      </c>
      <c r="BQ99" s="140">
        <v>0</v>
      </c>
      <c r="BR99" s="139">
        <v>0</v>
      </c>
      <c r="BS99" s="139">
        <v>1</v>
      </c>
      <c r="BT99" s="139">
        <v>1</v>
      </c>
      <c r="BU99" s="139">
        <v>1</v>
      </c>
      <c r="BV99" s="139">
        <v>1</v>
      </c>
      <c r="BW99" s="139">
        <v>2</v>
      </c>
      <c r="BX99" s="139">
        <v>-2</v>
      </c>
      <c r="BY99" s="139">
        <v>1</v>
      </c>
      <c r="BZ99" s="140">
        <v>0</v>
      </c>
      <c r="CA99" s="139">
        <v>0</v>
      </c>
      <c r="CB99" s="139">
        <v>0</v>
      </c>
      <c r="CC99" s="139">
        <v>0</v>
      </c>
      <c r="CD99" s="140">
        <v>0</v>
      </c>
      <c r="CE99" s="139">
        <v>0</v>
      </c>
      <c r="CF99" s="139">
        <v>0</v>
      </c>
      <c r="CG99" s="139">
        <v>0</v>
      </c>
      <c r="CH99" s="140">
        <v>0</v>
      </c>
    </row>
    <row r="100" spans="1:86" x14ac:dyDescent="0.2">
      <c r="A100" s="137" t="s">
        <v>60</v>
      </c>
      <c r="B100" s="138" t="s">
        <v>156</v>
      </c>
      <c r="C100" s="139">
        <v>0</v>
      </c>
      <c r="D100" s="139">
        <v>1</v>
      </c>
      <c r="E100" s="139">
        <v>2</v>
      </c>
      <c r="F100" s="139">
        <v>0</v>
      </c>
      <c r="G100" s="139">
        <v>3</v>
      </c>
      <c r="H100" s="139">
        <v>3</v>
      </c>
      <c r="I100" s="139">
        <v>2</v>
      </c>
      <c r="J100" s="139">
        <v>1</v>
      </c>
      <c r="K100" s="139">
        <v>1</v>
      </c>
      <c r="L100" s="139">
        <v>0</v>
      </c>
      <c r="M100" s="139">
        <v>1</v>
      </c>
      <c r="N100" s="140">
        <v>2</v>
      </c>
      <c r="O100" s="139">
        <v>0</v>
      </c>
      <c r="P100" s="139">
        <v>1</v>
      </c>
      <c r="Q100" s="139">
        <v>2</v>
      </c>
      <c r="R100" s="139">
        <v>0</v>
      </c>
      <c r="S100" s="139">
        <v>2</v>
      </c>
      <c r="T100" s="139">
        <v>1</v>
      </c>
      <c r="U100" s="139">
        <v>1</v>
      </c>
      <c r="V100" s="139">
        <v>1</v>
      </c>
      <c r="W100" s="139">
        <v>1</v>
      </c>
      <c r="X100" s="139">
        <v>0</v>
      </c>
      <c r="Y100" s="139">
        <v>1</v>
      </c>
      <c r="Z100" s="140">
        <v>2</v>
      </c>
      <c r="AA100" s="139">
        <v>3</v>
      </c>
      <c r="AB100" s="139">
        <v>2</v>
      </c>
      <c r="AC100" s="139">
        <v>4</v>
      </c>
      <c r="AD100" s="139">
        <v>0</v>
      </c>
      <c r="AE100" s="139">
        <v>3</v>
      </c>
      <c r="AF100" s="139">
        <v>1</v>
      </c>
      <c r="AG100" s="139">
        <v>1</v>
      </c>
      <c r="AH100" s="139">
        <v>1</v>
      </c>
      <c r="AI100" s="139">
        <v>2</v>
      </c>
      <c r="AJ100" s="139">
        <v>0</v>
      </c>
      <c r="AK100" s="139">
        <v>0</v>
      </c>
      <c r="AL100" s="139">
        <v>0</v>
      </c>
      <c r="AM100" s="140">
        <v>2</v>
      </c>
      <c r="AN100" s="139">
        <v>2</v>
      </c>
      <c r="AO100" s="139">
        <v>2</v>
      </c>
      <c r="AP100" s="139">
        <v>2</v>
      </c>
      <c r="AQ100" s="139">
        <v>0</v>
      </c>
      <c r="AR100" s="139">
        <v>1</v>
      </c>
      <c r="AS100" s="139">
        <v>1</v>
      </c>
      <c r="AT100" s="139">
        <v>1</v>
      </c>
      <c r="AU100" s="139">
        <v>1</v>
      </c>
      <c r="AV100" s="139">
        <v>1</v>
      </c>
      <c r="AW100" s="139">
        <v>0</v>
      </c>
      <c r="AX100" s="139">
        <v>0</v>
      </c>
      <c r="AY100" s="139">
        <v>0</v>
      </c>
      <c r="AZ100" s="140">
        <v>1</v>
      </c>
      <c r="BA100" s="139">
        <v>3</v>
      </c>
      <c r="BB100" s="139">
        <v>0</v>
      </c>
      <c r="BC100" s="139">
        <v>3</v>
      </c>
      <c r="BD100" s="140">
        <v>0</v>
      </c>
      <c r="BE100" s="139">
        <v>1</v>
      </c>
      <c r="BF100" s="139">
        <v>0</v>
      </c>
      <c r="BG100" s="139">
        <v>2</v>
      </c>
      <c r="BH100" s="140">
        <v>0</v>
      </c>
      <c r="BI100" s="139">
        <v>0</v>
      </c>
      <c r="BJ100" s="139">
        <v>1</v>
      </c>
      <c r="BK100" s="139">
        <v>3</v>
      </c>
      <c r="BL100" s="139">
        <v>0</v>
      </c>
      <c r="BM100" s="139">
        <v>3</v>
      </c>
      <c r="BN100" s="139">
        <v>1</v>
      </c>
      <c r="BO100" s="139">
        <v>-1</v>
      </c>
      <c r="BP100" s="139">
        <v>0</v>
      </c>
      <c r="BQ100" s="140">
        <v>0</v>
      </c>
      <c r="BR100" s="139">
        <v>0</v>
      </c>
      <c r="BS100" s="139">
        <v>1</v>
      </c>
      <c r="BT100" s="139">
        <v>1</v>
      </c>
      <c r="BU100" s="139">
        <v>0</v>
      </c>
      <c r="BV100" s="139">
        <v>1</v>
      </c>
      <c r="BW100" s="139">
        <v>2</v>
      </c>
      <c r="BX100" s="139">
        <v>-2</v>
      </c>
      <c r="BY100" s="139">
        <v>0</v>
      </c>
      <c r="BZ100" s="140">
        <v>0</v>
      </c>
      <c r="CA100" s="139">
        <v>0</v>
      </c>
      <c r="CB100" s="139">
        <v>0</v>
      </c>
      <c r="CC100" s="139">
        <v>0</v>
      </c>
      <c r="CD100" s="140">
        <v>0</v>
      </c>
      <c r="CE100" s="139">
        <v>0</v>
      </c>
      <c r="CF100" s="139">
        <v>0</v>
      </c>
      <c r="CG100" s="139">
        <v>0</v>
      </c>
      <c r="CH100" s="140">
        <v>0</v>
      </c>
    </row>
    <row r="101" spans="1:86" x14ac:dyDescent="0.2">
      <c r="A101" s="137" t="s">
        <v>56</v>
      </c>
      <c r="B101" s="138" t="s">
        <v>157</v>
      </c>
      <c r="C101" s="139">
        <v>2</v>
      </c>
      <c r="D101" s="139">
        <v>2</v>
      </c>
      <c r="E101" s="139">
        <v>1</v>
      </c>
      <c r="F101" s="139">
        <v>0</v>
      </c>
      <c r="G101" s="139">
        <v>2</v>
      </c>
      <c r="H101" s="139">
        <v>2</v>
      </c>
      <c r="I101" s="139">
        <v>2</v>
      </c>
      <c r="J101" s="139">
        <v>2</v>
      </c>
      <c r="K101" s="139">
        <v>1</v>
      </c>
      <c r="L101" s="139">
        <v>1</v>
      </c>
      <c r="M101" s="139">
        <v>0</v>
      </c>
      <c r="N101" s="140">
        <v>0</v>
      </c>
      <c r="O101" s="139">
        <v>1</v>
      </c>
      <c r="P101" s="139">
        <v>1</v>
      </c>
      <c r="Q101" s="139">
        <v>1</v>
      </c>
      <c r="R101" s="139">
        <v>0</v>
      </c>
      <c r="S101" s="139">
        <v>1</v>
      </c>
      <c r="T101" s="139">
        <v>1</v>
      </c>
      <c r="U101" s="139">
        <v>1</v>
      </c>
      <c r="V101" s="139">
        <v>1</v>
      </c>
      <c r="W101" s="139">
        <v>1</v>
      </c>
      <c r="X101" s="139">
        <v>1</v>
      </c>
      <c r="Y101" s="139">
        <v>0</v>
      </c>
      <c r="Z101" s="140">
        <v>0</v>
      </c>
      <c r="AA101" s="139">
        <v>2</v>
      </c>
      <c r="AB101" s="139">
        <v>2</v>
      </c>
      <c r="AC101" s="139">
        <v>3</v>
      </c>
      <c r="AD101" s="139">
        <v>1</v>
      </c>
      <c r="AE101" s="139">
        <v>4</v>
      </c>
      <c r="AF101" s="139">
        <v>0</v>
      </c>
      <c r="AG101" s="139">
        <v>1</v>
      </c>
      <c r="AH101" s="139">
        <v>1</v>
      </c>
      <c r="AI101" s="139">
        <v>3</v>
      </c>
      <c r="AJ101" s="139">
        <v>1</v>
      </c>
      <c r="AK101" s="139">
        <v>1</v>
      </c>
      <c r="AL101" s="139">
        <v>1</v>
      </c>
      <c r="AM101" s="140">
        <v>3</v>
      </c>
      <c r="AN101" s="139">
        <v>1</v>
      </c>
      <c r="AO101" s="139">
        <v>2</v>
      </c>
      <c r="AP101" s="139">
        <v>1</v>
      </c>
      <c r="AQ101" s="139">
        <v>1</v>
      </c>
      <c r="AR101" s="139">
        <v>1</v>
      </c>
      <c r="AS101" s="139">
        <v>0</v>
      </c>
      <c r="AT101" s="139">
        <v>1</v>
      </c>
      <c r="AU101" s="139">
        <v>1</v>
      </c>
      <c r="AV101" s="139">
        <v>1</v>
      </c>
      <c r="AW101" s="139">
        <v>1</v>
      </c>
      <c r="AX101" s="139">
        <v>1</v>
      </c>
      <c r="AY101" s="139">
        <v>2</v>
      </c>
      <c r="AZ101" s="140">
        <v>2</v>
      </c>
      <c r="BA101" s="139">
        <v>4</v>
      </c>
      <c r="BB101" s="139">
        <v>0</v>
      </c>
      <c r="BC101" s="139">
        <v>2</v>
      </c>
      <c r="BD101" s="140">
        <v>2</v>
      </c>
      <c r="BE101" s="139">
        <v>1</v>
      </c>
      <c r="BF101" s="139">
        <v>0</v>
      </c>
      <c r="BG101" s="139">
        <v>1</v>
      </c>
      <c r="BH101" s="140">
        <v>2</v>
      </c>
      <c r="BI101" s="139">
        <v>1</v>
      </c>
      <c r="BJ101" s="139">
        <v>2</v>
      </c>
      <c r="BK101" s="139">
        <v>2</v>
      </c>
      <c r="BL101" s="139">
        <v>2</v>
      </c>
      <c r="BM101" s="139">
        <v>3</v>
      </c>
      <c r="BN101" s="139">
        <v>1</v>
      </c>
      <c r="BO101" s="139">
        <v>-1</v>
      </c>
      <c r="BP101" s="139">
        <v>1</v>
      </c>
      <c r="BQ101" s="140">
        <v>0</v>
      </c>
      <c r="BR101" s="139">
        <v>1</v>
      </c>
      <c r="BS101" s="139">
        <v>2</v>
      </c>
      <c r="BT101" s="139">
        <v>1</v>
      </c>
      <c r="BU101" s="139">
        <v>1</v>
      </c>
      <c r="BV101" s="139">
        <v>1</v>
      </c>
      <c r="BW101" s="139">
        <v>2</v>
      </c>
      <c r="BX101" s="139">
        <v>-2</v>
      </c>
      <c r="BY101" s="139">
        <v>1</v>
      </c>
      <c r="BZ101" s="140">
        <v>0</v>
      </c>
      <c r="CA101" s="139">
        <v>0</v>
      </c>
      <c r="CB101" s="139">
        <v>0</v>
      </c>
      <c r="CC101" s="139">
        <v>0</v>
      </c>
      <c r="CD101" s="140">
        <v>0</v>
      </c>
      <c r="CE101" s="139">
        <v>0</v>
      </c>
      <c r="CF101" s="139">
        <v>0</v>
      </c>
      <c r="CG101" s="139">
        <v>0</v>
      </c>
      <c r="CH101" s="140">
        <v>0</v>
      </c>
    </row>
    <row r="102" spans="1:86" x14ac:dyDescent="0.2">
      <c r="A102" s="137" t="s">
        <v>56</v>
      </c>
      <c r="B102" s="138" t="s">
        <v>158</v>
      </c>
      <c r="C102" s="139">
        <v>0</v>
      </c>
      <c r="D102" s="139">
        <v>2</v>
      </c>
      <c r="E102" s="139">
        <v>2</v>
      </c>
      <c r="F102" s="139">
        <v>0</v>
      </c>
      <c r="G102" s="139">
        <v>3</v>
      </c>
      <c r="H102" s="139">
        <v>3</v>
      </c>
      <c r="I102" s="139">
        <v>0</v>
      </c>
      <c r="J102" s="139">
        <v>3</v>
      </c>
      <c r="K102" s="139">
        <v>1</v>
      </c>
      <c r="L102" s="139">
        <v>0</v>
      </c>
      <c r="M102" s="139">
        <v>1</v>
      </c>
      <c r="N102" s="140">
        <v>0</v>
      </c>
      <c r="O102" s="139">
        <v>0</v>
      </c>
      <c r="P102" s="139">
        <v>1</v>
      </c>
      <c r="Q102" s="139">
        <v>2</v>
      </c>
      <c r="R102" s="139">
        <v>0</v>
      </c>
      <c r="S102" s="139">
        <v>2</v>
      </c>
      <c r="T102" s="139">
        <v>1</v>
      </c>
      <c r="U102" s="139">
        <v>0</v>
      </c>
      <c r="V102" s="139">
        <v>1</v>
      </c>
      <c r="W102" s="139">
        <v>1</v>
      </c>
      <c r="X102" s="139">
        <v>0</v>
      </c>
      <c r="Y102" s="139">
        <v>1</v>
      </c>
      <c r="Z102" s="140">
        <v>0</v>
      </c>
      <c r="AA102" s="139">
        <v>0</v>
      </c>
      <c r="AB102" s="139">
        <v>2</v>
      </c>
      <c r="AC102" s="139">
        <v>3</v>
      </c>
      <c r="AD102" s="139">
        <v>0</v>
      </c>
      <c r="AE102" s="139">
        <v>3</v>
      </c>
      <c r="AF102" s="139">
        <v>0</v>
      </c>
      <c r="AG102" s="139">
        <v>2</v>
      </c>
      <c r="AH102" s="139">
        <v>1</v>
      </c>
      <c r="AI102" s="139">
        <v>1</v>
      </c>
      <c r="AJ102" s="139">
        <v>0</v>
      </c>
      <c r="AK102" s="139">
        <v>0</v>
      </c>
      <c r="AL102" s="139">
        <v>1</v>
      </c>
      <c r="AM102" s="140">
        <v>2</v>
      </c>
      <c r="AN102" s="139">
        <v>0</v>
      </c>
      <c r="AO102" s="139">
        <v>2</v>
      </c>
      <c r="AP102" s="139">
        <v>1</v>
      </c>
      <c r="AQ102" s="139">
        <v>0</v>
      </c>
      <c r="AR102" s="139">
        <v>1</v>
      </c>
      <c r="AS102" s="139">
        <v>0</v>
      </c>
      <c r="AT102" s="139">
        <v>1</v>
      </c>
      <c r="AU102" s="139">
        <v>1</v>
      </c>
      <c r="AV102" s="139">
        <v>1</v>
      </c>
      <c r="AW102" s="139">
        <v>0</v>
      </c>
      <c r="AX102" s="139">
        <v>0</v>
      </c>
      <c r="AY102" s="139">
        <v>2</v>
      </c>
      <c r="AZ102" s="140">
        <v>1</v>
      </c>
      <c r="BA102" s="139">
        <v>4</v>
      </c>
      <c r="BB102" s="139">
        <v>0</v>
      </c>
      <c r="BC102" s="139">
        <v>1</v>
      </c>
      <c r="BD102" s="140">
        <v>1</v>
      </c>
      <c r="BE102" s="139">
        <v>1</v>
      </c>
      <c r="BF102" s="139">
        <v>0</v>
      </c>
      <c r="BG102" s="139">
        <v>1</v>
      </c>
      <c r="BH102" s="140">
        <v>1</v>
      </c>
      <c r="BI102" s="139">
        <v>0</v>
      </c>
      <c r="BJ102" s="139">
        <v>1</v>
      </c>
      <c r="BK102" s="139">
        <v>2</v>
      </c>
      <c r="BL102" s="139">
        <v>2</v>
      </c>
      <c r="BM102" s="139">
        <v>2</v>
      </c>
      <c r="BN102" s="139">
        <v>1</v>
      </c>
      <c r="BO102" s="139">
        <v>0</v>
      </c>
      <c r="BP102" s="139">
        <v>1</v>
      </c>
      <c r="BQ102" s="140">
        <v>0</v>
      </c>
      <c r="BR102" s="139">
        <v>0</v>
      </c>
      <c r="BS102" s="139">
        <v>1</v>
      </c>
      <c r="BT102" s="139">
        <v>1</v>
      </c>
      <c r="BU102" s="139">
        <v>1</v>
      </c>
      <c r="BV102" s="139">
        <v>1</v>
      </c>
      <c r="BW102" s="139">
        <v>2</v>
      </c>
      <c r="BX102" s="139">
        <v>0</v>
      </c>
      <c r="BY102" s="139">
        <v>1</v>
      </c>
      <c r="BZ102" s="140">
        <v>0</v>
      </c>
      <c r="CA102" s="139">
        <v>0</v>
      </c>
      <c r="CB102" s="139">
        <v>0</v>
      </c>
      <c r="CC102" s="139">
        <v>0</v>
      </c>
      <c r="CD102" s="140">
        <v>0</v>
      </c>
      <c r="CE102" s="139">
        <v>0</v>
      </c>
      <c r="CF102" s="139">
        <v>0</v>
      </c>
      <c r="CG102" s="139">
        <v>0</v>
      </c>
      <c r="CH102" s="140">
        <v>0</v>
      </c>
    </row>
    <row r="103" spans="1:86" x14ac:dyDescent="0.2">
      <c r="A103" s="137" t="s">
        <v>60</v>
      </c>
      <c r="B103" s="138" t="s">
        <v>159</v>
      </c>
      <c r="C103" s="139">
        <v>0</v>
      </c>
      <c r="D103" s="139">
        <v>1</v>
      </c>
      <c r="E103" s="139">
        <v>1</v>
      </c>
      <c r="F103" s="139">
        <v>0</v>
      </c>
      <c r="G103" s="139">
        <v>0</v>
      </c>
      <c r="H103" s="139">
        <v>2</v>
      </c>
      <c r="I103" s="139">
        <v>1</v>
      </c>
      <c r="J103" s="139">
        <v>0</v>
      </c>
      <c r="K103" s="139">
        <v>1</v>
      </c>
      <c r="L103" s="139">
        <v>0</v>
      </c>
      <c r="M103" s="139">
        <v>0</v>
      </c>
      <c r="N103" s="140">
        <v>0</v>
      </c>
      <c r="O103" s="139">
        <v>0</v>
      </c>
      <c r="P103" s="139">
        <v>1</v>
      </c>
      <c r="Q103" s="139">
        <v>1</v>
      </c>
      <c r="R103" s="139">
        <v>0</v>
      </c>
      <c r="S103" s="139">
        <v>0</v>
      </c>
      <c r="T103" s="139">
        <v>1</v>
      </c>
      <c r="U103" s="139">
        <v>1</v>
      </c>
      <c r="V103" s="139">
        <v>0</v>
      </c>
      <c r="W103" s="139">
        <v>1</v>
      </c>
      <c r="X103" s="139">
        <v>0</v>
      </c>
      <c r="Y103" s="139">
        <v>0</v>
      </c>
      <c r="Z103" s="140">
        <v>0</v>
      </c>
      <c r="AA103" s="139">
        <v>2</v>
      </c>
      <c r="AB103" s="139">
        <v>2</v>
      </c>
      <c r="AC103" s="139">
        <v>4</v>
      </c>
      <c r="AD103" s="139">
        <v>1</v>
      </c>
      <c r="AE103" s="139">
        <v>3</v>
      </c>
      <c r="AF103" s="139">
        <v>2</v>
      </c>
      <c r="AG103" s="139">
        <v>2</v>
      </c>
      <c r="AH103" s="139">
        <v>1</v>
      </c>
      <c r="AI103" s="139">
        <v>1</v>
      </c>
      <c r="AJ103" s="139">
        <v>0</v>
      </c>
      <c r="AK103" s="139">
        <v>0</v>
      </c>
      <c r="AL103" s="139">
        <v>0</v>
      </c>
      <c r="AM103" s="140">
        <v>2</v>
      </c>
      <c r="AN103" s="139">
        <v>1</v>
      </c>
      <c r="AO103" s="139">
        <v>2</v>
      </c>
      <c r="AP103" s="139">
        <v>2</v>
      </c>
      <c r="AQ103" s="139">
        <v>1</v>
      </c>
      <c r="AR103" s="139">
        <v>1</v>
      </c>
      <c r="AS103" s="139">
        <v>2</v>
      </c>
      <c r="AT103" s="139">
        <v>1</v>
      </c>
      <c r="AU103" s="139">
        <v>1</v>
      </c>
      <c r="AV103" s="139">
        <v>1</v>
      </c>
      <c r="AW103" s="139">
        <v>0</v>
      </c>
      <c r="AX103" s="139">
        <v>0</v>
      </c>
      <c r="AY103" s="139">
        <v>0</v>
      </c>
      <c r="AZ103" s="140">
        <v>1</v>
      </c>
      <c r="BA103" s="139">
        <v>4</v>
      </c>
      <c r="BB103" s="139">
        <v>0</v>
      </c>
      <c r="BC103" s="139">
        <v>3</v>
      </c>
      <c r="BD103" s="140">
        <v>1</v>
      </c>
      <c r="BE103" s="139">
        <v>1</v>
      </c>
      <c r="BF103" s="139">
        <v>0</v>
      </c>
      <c r="BG103" s="139">
        <v>2</v>
      </c>
      <c r="BH103" s="140">
        <v>1</v>
      </c>
      <c r="BI103" s="139">
        <v>0</v>
      </c>
      <c r="BJ103" s="139">
        <v>1</v>
      </c>
      <c r="BK103" s="139">
        <v>2</v>
      </c>
      <c r="BL103" s="139">
        <v>1</v>
      </c>
      <c r="BM103" s="139">
        <v>1</v>
      </c>
      <c r="BN103" s="139">
        <v>1</v>
      </c>
      <c r="BO103" s="139">
        <v>-1</v>
      </c>
      <c r="BP103" s="139">
        <v>0</v>
      </c>
      <c r="BQ103" s="140">
        <v>-1</v>
      </c>
      <c r="BR103" s="139">
        <v>0</v>
      </c>
      <c r="BS103" s="139">
        <v>1</v>
      </c>
      <c r="BT103" s="139">
        <v>1</v>
      </c>
      <c r="BU103" s="139">
        <v>1</v>
      </c>
      <c r="BV103" s="139">
        <v>1</v>
      </c>
      <c r="BW103" s="139">
        <v>2</v>
      </c>
      <c r="BX103" s="139">
        <v>-2</v>
      </c>
      <c r="BY103" s="139">
        <v>0</v>
      </c>
      <c r="BZ103" s="140">
        <v>-2</v>
      </c>
      <c r="CA103" s="139">
        <v>0</v>
      </c>
      <c r="CB103" s="139">
        <v>0</v>
      </c>
      <c r="CC103" s="139">
        <v>0</v>
      </c>
      <c r="CD103" s="140">
        <v>0</v>
      </c>
      <c r="CE103" s="139">
        <v>0</v>
      </c>
      <c r="CF103" s="139">
        <v>0</v>
      </c>
      <c r="CG103" s="139">
        <v>0</v>
      </c>
      <c r="CH103" s="140">
        <v>0</v>
      </c>
    </row>
    <row r="104" spans="1:86" x14ac:dyDescent="0.2">
      <c r="A104" s="137" t="s">
        <v>58</v>
      </c>
      <c r="B104" s="138" t="s">
        <v>160</v>
      </c>
      <c r="C104" s="139">
        <v>0</v>
      </c>
      <c r="D104" s="139">
        <v>4</v>
      </c>
      <c r="E104" s="139">
        <v>1</v>
      </c>
      <c r="F104" s="139">
        <v>0</v>
      </c>
      <c r="G104" s="139">
        <v>3</v>
      </c>
      <c r="H104" s="139">
        <v>4</v>
      </c>
      <c r="I104" s="139">
        <v>4</v>
      </c>
      <c r="J104" s="139">
        <v>2</v>
      </c>
      <c r="K104" s="139">
        <v>1</v>
      </c>
      <c r="L104" s="139">
        <v>1</v>
      </c>
      <c r="M104" s="139">
        <v>3</v>
      </c>
      <c r="N104" s="140">
        <v>2</v>
      </c>
      <c r="O104" s="139">
        <v>0</v>
      </c>
      <c r="P104" s="139">
        <v>1</v>
      </c>
      <c r="Q104" s="139">
        <v>1</v>
      </c>
      <c r="R104" s="139">
        <v>0</v>
      </c>
      <c r="S104" s="139">
        <v>2</v>
      </c>
      <c r="T104" s="139">
        <v>2</v>
      </c>
      <c r="U104" s="139">
        <v>2</v>
      </c>
      <c r="V104" s="139">
        <v>1</v>
      </c>
      <c r="W104" s="139">
        <v>1</v>
      </c>
      <c r="X104" s="139">
        <v>1</v>
      </c>
      <c r="Y104" s="139">
        <v>1</v>
      </c>
      <c r="Z104" s="140">
        <v>2</v>
      </c>
      <c r="AA104" s="139">
        <v>2</v>
      </c>
      <c r="AB104" s="139">
        <v>2</v>
      </c>
      <c r="AC104" s="139">
        <v>3</v>
      </c>
      <c r="AD104" s="139">
        <v>1</v>
      </c>
      <c r="AE104" s="139">
        <v>3</v>
      </c>
      <c r="AF104" s="139">
        <v>1</v>
      </c>
      <c r="AG104" s="139">
        <v>3</v>
      </c>
      <c r="AH104" s="139">
        <v>1</v>
      </c>
      <c r="AI104" s="139">
        <v>3</v>
      </c>
      <c r="AJ104" s="139">
        <v>1</v>
      </c>
      <c r="AK104" s="139">
        <v>1</v>
      </c>
      <c r="AL104" s="139">
        <v>1</v>
      </c>
      <c r="AM104" s="140">
        <v>2</v>
      </c>
      <c r="AN104" s="139">
        <v>1</v>
      </c>
      <c r="AO104" s="139">
        <v>2</v>
      </c>
      <c r="AP104" s="139">
        <v>1</v>
      </c>
      <c r="AQ104" s="139">
        <v>1</v>
      </c>
      <c r="AR104" s="139">
        <v>1</v>
      </c>
      <c r="AS104" s="139">
        <v>1</v>
      </c>
      <c r="AT104" s="139">
        <v>2</v>
      </c>
      <c r="AU104" s="139">
        <v>1</v>
      </c>
      <c r="AV104" s="139">
        <v>1</v>
      </c>
      <c r="AW104" s="139">
        <v>1</v>
      </c>
      <c r="AX104" s="139">
        <v>1</v>
      </c>
      <c r="AY104" s="139">
        <v>1</v>
      </c>
      <c r="AZ104" s="140">
        <v>1</v>
      </c>
      <c r="BA104" s="139">
        <v>4</v>
      </c>
      <c r="BB104" s="139">
        <v>0</v>
      </c>
      <c r="BC104" s="139">
        <v>2</v>
      </c>
      <c r="BD104" s="140">
        <v>1</v>
      </c>
      <c r="BE104" s="139">
        <v>1</v>
      </c>
      <c r="BF104" s="139">
        <v>0</v>
      </c>
      <c r="BG104" s="139">
        <v>1</v>
      </c>
      <c r="BH104" s="140">
        <v>1</v>
      </c>
      <c r="BI104" s="139">
        <v>1</v>
      </c>
      <c r="BJ104" s="139">
        <v>0</v>
      </c>
      <c r="BK104" s="139">
        <v>2</v>
      </c>
      <c r="BL104" s="139">
        <v>2</v>
      </c>
      <c r="BM104" s="139">
        <v>4</v>
      </c>
      <c r="BN104" s="139">
        <v>1</v>
      </c>
      <c r="BO104" s="139">
        <v>-1</v>
      </c>
      <c r="BP104" s="139">
        <v>0</v>
      </c>
      <c r="BQ104" s="140">
        <v>0</v>
      </c>
      <c r="BR104" s="139">
        <v>1</v>
      </c>
      <c r="BS104" s="139">
        <v>0</v>
      </c>
      <c r="BT104" s="139">
        <v>1</v>
      </c>
      <c r="BU104" s="139">
        <v>1</v>
      </c>
      <c r="BV104" s="139">
        <v>1</v>
      </c>
      <c r="BW104" s="139">
        <v>2</v>
      </c>
      <c r="BX104" s="139">
        <v>-2</v>
      </c>
      <c r="BY104" s="139">
        <v>0</v>
      </c>
      <c r="BZ104" s="140">
        <v>0</v>
      </c>
      <c r="CA104" s="139">
        <v>2</v>
      </c>
      <c r="CB104" s="139">
        <v>2</v>
      </c>
      <c r="CC104" s="139">
        <v>0</v>
      </c>
      <c r="CD104" s="140">
        <v>0</v>
      </c>
      <c r="CE104" s="139">
        <v>1</v>
      </c>
      <c r="CF104" s="139">
        <v>1</v>
      </c>
      <c r="CG104" s="139">
        <v>0</v>
      </c>
      <c r="CH104" s="140">
        <v>0</v>
      </c>
    </row>
    <row r="105" spans="1:86" x14ac:dyDescent="0.2">
      <c r="A105" s="137" t="s">
        <v>60</v>
      </c>
      <c r="B105" s="138" t="s">
        <v>161</v>
      </c>
      <c r="C105" s="139">
        <v>0</v>
      </c>
      <c r="D105" s="139">
        <v>3</v>
      </c>
      <c r="E105" s="139">
        <v>0</v>
      </c>
      <c r="F105" s="139">
        <v>0</v>
      </c>
      <c r="G105" s="139">
        <v>2</v>
      </c>
      <c r="H105" s="139">
        <v>2</v>
      </c>
      <c r="I105" s="139">
        <v>2</v>
      </c>
      <c r="J105" s="139">
        <v>2</v>
      </c>
      <c r="K105" s="139">
        <v>1</v>
      </c>
      <c r="L105" s="139">
        <v>0</v>
      </c>
      <c r="M105" s="139">
        <v>0</v>
      </c>
      <c r="N105" s="140">
        <v>0</v>
      </c>
      <c r="O105" s="139">
        <v>0</v>
      </c>
      <c r="P105" s="139">
        <v>1</v>
      </c>
      <c r="Q105" s="139">
        <v>0</v>
      </c>
      <c r="R105" s="139">
        <v>0</v>
      </c>
      <c r="S105" s="139">
        <v>1</v>
      </c>
      <c r="T105" s="139">
        <v>1</v>
      </c>
      <c r="U105" s="139">
        <v>1</v>
      </c>
      <c r="V105" s="139">
        <v>1</v>
      </c>
      <c r="W105" s="139">
        <v>1</v>
      </c>
      <c r="X105" s="139">
        <v>0</v>
      </c>
      <c r="Y105" s="139">
        <v>0</v>
      </c>
      <c r="Z105" s="140">
        <v>0</v>
      </c>
      <c r="AA105" s="139">
        <v>3</v>
      </c>
      <c r="AB105" s="139">
        <v>2</v>
      </c>
      <c r="AC105" s="139">
        <v>4</v>
      </c>
      <c r="AD105" s="139">
        <v>0</v>
      </c>
      <c r="AE105" s="139">
        <v>3</v>
      </c>
      <c r="AF105" s="139">
        <v>2</v>
      </c>
      <c r="AG105" s="139">
        <v>1</v>
      </c>
      <c r="AH105" s="139">
        <v>1</v>
      </c>
      <c r="AI105" s="139">
        <v>2</v>
      </c>
      <c r="AJ105" s="139">
        <v>1</v>
      </c>
      <c r="AK105" s="139">
        <v>0</v>
      </c>
      <c r="AL105" s="139">
        <v>0</v>
      </c>
      <c r="AM105" s="140">
        <v>2</v>
      </c>
      <c r="AN105" s="139">
        <v>2</v>
      </c>
      <c r="AO105" s="139">
        <v>2</v>
      </c>
      <c r="AP105" s="139">
        <v>2</v>
      </c>
      <c r="AQ105" s="139">
        <v>0</v>
      </c>
      <c r="AR105" s="139">
        <v>1</v>
      </c>
      <c r="AS105" s="139">
        <v>2</v>
      </c>
      <c r="AT105" s="139">
        <v>1</v>
      </c>
      <c r="AU105" s="139">
        <v>1</v>
      </c>
      <c r="AV105" s="139">
        <v>1</v>
      </c>
      <c r="AW105" s="139">
        <v>1</v>
      </c>
      <c r="AX105" s="139">
        <v>0</v>
      </c>
      <c r="AY105" s="139">
        <v>0</v>
      </c>
      <c r="AZ105" s="140">
        <v>1</v>
      </c>
      <c r="BA105" s="139">
        <v>3</v>
      </c>
      <c r="BB105" s="139">
        <v>0</v>
      </c>
      <c r="BC105" s="139">
        <v>2</v>
      </c>
      <c r="BD105" s="140">
        <v>1</v>
      </c>
      <c r="BE105" s="139">
        <v>1</v>
      </c>
      <c r="BF105" s="139">
        <v>0</v>
      </c>
      <c r="BG105" s="139">
        <v>1</v>
      </c>
      <c r="BH105" s="140">
        <v>1</v>
      </c>
      <c r="BI105" s="139">
        <v>0</v>
      </c>
      <c r="BJ105" s="139">
        <v>1</v>
      </c>
      <c r="BK105" s="139">
        <v>2</v>
      </c>
      <c r="BL105" s="139">
        <v>1</v>
      </c>
      <c r="BM105" s="139">
        <v>3</v>
      </c>
      <c r="BN105" s="139">
        <v>1</v>
      </c>
      <c r="BO105" s="139">
        <v>-1</v>
      </c>
      <c r="BP105" s="139">
        <v>0</v>
      </c>
      <c r="BQ105" s="140">
        <v>0</v>
      </c>
      <c r="BR105" s="139">
        <v>0</v>
      </c>
      <c r="BS105" s="139">
        <v>1</v>
      </c>
      <c r="BT105" s="139">
        <v>1</v>
      </c>
      <c r="BU105" s="139">
        <v>1</v>
      </c>
      <c r="BV105" s="139">
        <v>1</v>
      </c>
      <c r="BW105" s="139">
        <v>2</v>
      </c>
      <c r="BX105" s="139">
        <v>-2</v>
      </c>
      <c r="BY105" s="139">
        <v>0</v>
      </c>
      <c r="BZ105" s="140">
        <v>0</v>
      </c>
      <c r="CA105" s="139">
        <v>0</v>
      </c>
      <c r="CB105" s="139">
        <v>0</v>
      </c>
      <c r="CC105" s="139">
        <v>0</v>
      </c>
      <c r="CD105" s="140">
        <v>0</v>
      </c>
      <c r="CE105" s="139">
        <v>0</v>
      </c>
      <c r="CF105" s="139">
        <v>0</v>
      </c>
      <c r="CG105" s="139">
        <v>0</v>
      </c>
      <c r="CH105" s="140">
        <v>0</v>
      </c>
    </row>
    <row r="106" spans="1:86" x14ac:dyDescent="0.2">
      <c r="A106" s="137" t="s">
        <v>60</v>
      </c>
      <c r="B106" s="138" t="s">
        <v>162</v>
      </c>
      <c r="C106" s="139">
        <v>0</v>
      </c>
      <c r="D106" s="139">
        <v>3</v>
      </c>
      <c r="E106" s="139">
        <v>1</v>
      </c>
      <c r="F106" s="139">
        <v>0</v>
      </c>
      <c r="G106" s="139">
        <v>2</v>
      </c>
      <c r="H106" s="139">
        <v>3</v>
      </c>
      <c r="I106" s="139">
        <v>1</v>
      </c>
      <c r="J106" s="139">
        <v>1</v>
      </c>
      <c r="K106" s="139">
        <v>1</v>
      </c>
      <c r="L106" s="139">
        <v>0</v>
      </c>
      <c r="M106" s="139">
        <v>0</v>
      </c>
      <c r="N106" s="140">
        <v>0</v>
      </c>
      <c r="O106" s="139">
        <v>0</v>
      </c>
      <c r="P106" s="139">
        <v>1</v>
      </c>
      <c r="Q106" s="139">
        <v>1</v>
      </c>
      <c r="R106" s="139">
        <v>0</v>
      </c>
      <c r="S106" s="139">
        <v>1</v>
      </c>
      <c r="T106" s="139">
        <v>1</v>
      </c>
      <c r="U106" s="139">
        <v>1</v>
      </c>
      <c r="V106" s="139">
        <v>1</v>
      </c>
      <c r="W106" s="139">
        <v>1</v>
      </c>
      <c r="X106" s="139">
        <v>0</v>
      </c>
      <c r="Y106" s="139">
        <v>0</v>
      </c>
      <c r="Z106" s="140">
        <v>0</v>
      </c>
      <c r="AA106" s="139">
        <v>2</v>
      </c>
      <c r="AB106" s="139">
        <v>2</v>
      </c>
      <c r="AC106" s="139">
        <v>2</v>
      </c>
      <c r="AD106" s="139">
        <v>0</v>
      </c>
      <c r="AE106" s="139">
        <v>4</v>
      </c>
      <c r="AF106" s="139">
        <v>1</v>
      </c>
      <c r="AG106" s="139">
        <v>3</v>
      </c>
      <c r="AH106" s="139">
        <v>0</v>
      </c>
      <c r="AI106" s="139">
        <v>1</v>
      </c>
      <c r="AJ106" s="139">
        <v>0</v>
      </c>
      <c r="AK106" s="139">
        <v>1</v>
      </c>
      <c r="AL106" s="139">
        <v>1</v>
      </c>
      <c r="AM106" s="140">
        <v>2</v>
      </c>
      <c r="AN106" s="139">
        <v>1</v>
      </c>
      <c r="AO106" s="139">
        <v>2</v>
      </c>
      <c r="AP106" s="139">
        <v>1</v>
      </c>
      <c r="AQ106" s="139">
        <v>0</v>
      </c>
      <c r="AR106" s="139">
        <v>1</v>
      </c>
      <c r="AS106" s="139">
        <v>1</v>
      </c>
      <c r="AT106" s="139">
        <v>2</v>
      </c>
      <c r="AU106" s="139">
        <v>0</v>
      </c>
      <c r="AV106" s="139">
        <v>1</v>
      </c>
      <c r="AW106" s="139">
        <v>0</v>
      </c>
      <c r="AX106" s="139">
        <v>1</v>
      </c>
      <c r="AY106" s="139">
        <v>2</v>
      </c>
      <c r="AZ106" s="140">
        <v>1</v>
      </c>
      <c r="BA106" s="139">
        <v>1</v>
      </c>
      <c r="BB106" s="139">
        <v>0</v>
      </c>
      <c r="BC106" s="139">
        <v>1</v>
      </c>
      <c r="BD106" s="140">
        <v>0</v>
      </c>
      <c r="BE106" s="139">
        <v>1</v>
      </c>
      <c r="BF106" s="139">
        <v>0</v>
      </c>
      <c r="BG106" s="139">
        <v>1</v>
      </c>
      <c r="BH106" s="140">
        <v>0</v>
      </c>
      <c r="BI106" s="139">
        <v>0</v>
      </c>
      <c r="BJ106" s="139">
        <v>1</v>
      </c>
      <c r="BK106" s="139">
        <v>3</v>
      </c>
      <c r="BL106" s="139">
        <v>0</v>
      </c>
      <c r="BM106" s="139">
        <v>2</v>
      </c>
      <c r="BN106" s="139">
        <v>1</v>
      </c>
      <c r="BO106" s="139">
        <v>0</v>
      </c>
      <c r="BP106" s="139">
        <v>1</v>
      </c>
      <c r="BQ106" s="140">
        <v>0</v>
      </c>
      <c r="BR106" s="139">
        <v>0</v>
      </c>
      <c r="BS106" s="139">
        <v>1</v>
      </c>
      <c r="BT106" s="139">
        <v>1</v>
      </c>
      <c r="BU106" s="139">
        <v>0</v>
      </c>
      <c r="BV106" s="139">
        <v>1</v>
      </c>
      <c r="BW106" s="139">
        <v>2</v>
      </c>
      <c r="BX106" s="139">
        <v>0</v>
      </c>
      <c r="BY106" s="139">
        <v>1</v>
      </c>
      <c r="BZ106" s="140">
        <v>0</v>
      </c>
      <c r="CA106" s="139">
        <v>0</v>
      </c>
      <c r="CB106" s="139">
        <v>0</v>
      </c>
      <c r="CC106" s="139">
        <v>0</v>
      </c>
      <c r="CD106" s="140">
        <v>0</v>
      </c>
      <c r="CE106" s="139">
        <v>0</v>
      </c>
      <c r="CF106" s="139">
        <v>0</v>
      </c>
      <c r="CG106" s="139">
        <v>0</v>
      </c>
      <c r="CH106" s="140">
        <v>0</v>
      </c>
    </row>
    <row r="107" spans="1:86" x14ac:dyDescent="0.2">
      <c r="A107" s="137" t="s">
        <v>63</v>
      </c>
      <c r="B107" s="138" t="s">
        <v>163</v>
      </c>
      <c r="C107" s="139">
        <v>2</v>
      </c>
      <c r="D107" s="139">
        <v>5</v>
      </c>
      <c r="E107" s="139">
        <v>1</v>
      </c>
      <c r="F107" s="139">
        <v>0</v>
      </c>
      <c r="G107" s="139">
        <v>2</v>
      </c>
      <c r="H107" s="139">
        <v>3</v>
      </c>
      <c r="I107" s="139">
        <v>2</v>
      </c>
      <c r="J107" s="139">
        <v>4</v>
      </c>
      <c r="K107" s="139">
        <v>1</v>
      </c>
      <c r="L107" s="139">
        <v>1</v>
      </c>
      <c r="M107" s="139">
        <v>0</v>
      </c>
      <c r="N107" s="140">
        <v>0</v>
      </c>
      <c r="O107" s="139">
        <v>1</v>
      </c>
      <c r="P107" s="139">
        <v>2</v>
      </c>
      <c r="Q107" s="139">
        <v>1</v>
      </c>
      <c r="R107" s="139">
        <v>0</v>
      </c>
      <c r="S107" s="139">
        <v>1</v>
      </c>
      <c r="T107" s="139">
        <v>1</v>
      </c>
      <c r="U107" s="139">
        <v>1</v>
      </c>
      <c r="V107" s="139">
        <v>2</v>
      </c>
      <c r="W107" s="139">
        <v>1</v>
      </c>
      <c r="X107" s="139">
        <v>1</v>
      </c>
      <c r="Y107" s="139">
        <v>0</v>
      </c>
      <c r="Z107" s="140">
        <v>0</v>
      </c>
      <c r="AA107" s="139">
        <v>3</v>
      </c>
      <c r="AB107" s="139">
        <v>1</v>
      </c>
      <c r="AC107" s="139">
        <v>3</v>
      </c>
      <c r="AD107" s="139">
        <v>2</v>
      </c>
      <c r="AE107" s="139">
        <v>3</v>
      </c>
      <c r="AF107" s="139">
        <v>2</v>
      </c>
      <c r="AG107" s="139">
        <v>3</v>
      </c>
      <c r="AH107" s="139">
        <v>2</v>
      </c>
      <c r="AI107" s="139">
        <v>4</v>
      </c>
      <c r="AJ107" s="139">
        <v>2</v>
      </c>
      <c r="AK107" s="139">
        <v>0</v>
      </c>
      <c r="AL107" s="139">
        <v>1</v>
      </c>
      <c r="AM107" s="140">
        <v>3</v>
      </c>
      <c r="AN107" s="139">
        <v>2</v>
      </c>
      <c r="AO107" s="139">
        <v>1</v>
      </c>
      <c r="AP107" s="139">
        <v>1</v>
      </c>
      <c r="AQ107" s="139">
        <v>2</v>
      </c>
      <c r="AR107" s="139">
        <v>1</v>
      </c>
      <c r="AS107" s="139">
        <v>2</v>
      </c>
      <c r="AT107" s="139">
        <v>2</v>
      </c>
      <c r="AU107" s="139">
        <v>1</v>
      </c>
      <c r="AV107" s="139">
        <v>2</v>
      </c>
      <c r="AW107" s="139">
        <v>1</v>
      </c>
      <c r="AX107" s="139">
        <v>0</v>
      </c>
      <c r="AY107" s="139">
        <v>1</v>
      </c>
      <c r="AZ107" s="140">
        <v>1</v>
      </c>
      <c r="BA107" s="139">
        <v>4</v>
      </c>
      <c r="BB107" s="139">
        <v>2</v>
      </c>
      <c r="BC107" s="139">
        <v>3</v>
      </c>
      <c r="BD107" s="140">
        <v>2</v>
      </c>
      <c r="BE107" s="139">
        <v>1</v>
      </c>
      <c r="BF107" s="139">
        <v>2</v>
      </c>
      <c r="BG107" s="139">
        <v>2</v>
      </c>
      <c r="BH107" s="140">
        <v>2</v>
      </c>
      <c r="BI107" s="139">
        <v>1</v>
      </c>
      <c r="BJ107" s="139">
        <v>2</v>
      </c>
      <c r="BK107" s="139">
        <v>2</v>
      </c>
      <c r="BL107" s="139">
        <v>2</v>
      </c>
      <c r="BM107" s="139">
        <v>4</v>
      </c>
      <c r="BN107" s="139">
        <v>1</v>
      </c>
      <c r="BO107" s="139">
        <v>-1</v>
      </c>
      <c r="BP107" s="139">
        <v>2</v>
      </c>
      <c r="BQ107" s="140">
        <v>0</v>
      </c>
      <c r="BR107" s="139">
        <v>1</v>
      </c>
      <c r="BS107" s="139">
        <v>2</v>
      </c>
      <c r="BT107" s="139">
        <v>1</v>
      </c>
      <c r="BU107" s="139">
        <v>1</v>
      </c>
      <c r="BV107" s="139">
        <v>1</v>
      </c>
      <c r="BW107" s="139">
        <v>2</v>
      </c>
      <c r="BX107" s="139">
        <v>-2</v>
      </c>
      <c r="BY107" s="139">
        <v>2</v>
      </c>
      <c r="BZ107" s="140">
        <v>0</v>
      </c>
      <c r="CA107" s="139">
        <v>0</v>
      </c>
      <c r="CB107" s="139">
        <v>0</v>
      </c>
      <c r="CC107" s="139">
        <v>0</v>
      </c>
      <c r="CD107" s="140">
        <v>0</v>
      </c>
      <c r="CE107" s="139">
        <v>0</v>
      </c>
      <c r="CF107" s="139">
        <v>0</v>
      </c>
      <c r="CG107" s="139">
        <v>0</v>
      </c>
      <c r="CH107" s="140">
        <v>0</v>
      </c>
    </row>
    <row r="108" spans="1:86" x14ac:dyDescent="0.2">
      <c r="A108" s="137" t="s">
        <v>58</v>
      </c>
      <c r="B108" s="138" t="s">
        <v>164</v>
      </c>
      <c r="C108" s="139">
        <v>0</v>
      </c>
      <c r="D108" s="139">
        <v>3</v>
      </c>
      <c r="E108" s="139">
        <v>1</v>
      </c>
      <c r="F108" s="139">
        <v>0</v>
      </c>
      <c r="G108" s="139">
        <v>3</v>
      </c>
      <c r="H108" s="139">
        <v>4</v>
      </c>
      <c r="I108" s="139">
        <v>0</v>
      </c>
      <c r="J108" s="139">
        <v>1</v>
      </c>
      <c r="K108" s="139">
        <v>1</v>
      </c>
      <c r="L108" s="139">
        <v>1</v>
      </c>
      <c r="M108" s="139">
        <v>2</v>
      </c>
      <c r="N108" s="140">
        <v>0</v>
      </c>
      <c r="O108" s="139">
        <v>0</v>
      </c>
      <c r="P108" s="139">
        <v>1</v>
      </c>
      <c r="Q108" s="139">
        <v>1</v>
      </c>
      <c r="R108" s="139">
        <v>0</v>
      </c>
      <c r="S108" s="139">
        <v>2</v>
      </c>
      <c r="T108" s="139">
        <v>2</v>
      </c>
      <c r="U108" s="139">
        <v>0</v>
      </c>
      <c r="V108" s="139">
        <v>1</v>
      </c>
      <c r="W108" s="139">
        <v>1</v>
      </c>
      <c r="X108" s="139">
        <v>1</v>
      </c>
      <c r="Y108" s="139">
        <v>1</v>
      </c>
      <c r="Z108" s="140">
        <v>0</v>
      </c>
      <c r="AA108" s="139">
        <v>1</v>
      </c>
      <c r="AB108" s="139">
        <v>2</v>
      </c>
      <c r="AC108" s="139">
        <v>3</v>
      </c>
      <c r="AD108" s="139">
        <v>0</v>
      </c>
      <c r="AE108" s="139">
        <v>3</v>
      </c>
      <c r="AF108" s="139">
        <v>1</v>
      </c>
      <c r="AG108" s="139">
        <v>2</v>
      </c>
      <c r="AH108" s="139">
        <v>2</v>
      </c>
      <c r="AI108" s="139">
        <v>4</v>
      </c>
      <c r="AJ108" s="139">
        <v>0</v>
      </c>
      <c r="AK108" s="139">
        <v>1</v>
      </c>
      <c r="AL108" s="139">
        <v>1</v>
      </c>
      <c r="AM108" s="140">
        <v>3</v>
      </c>
      <c r="AN108" s="139">
        <v>1</v>
      </c>
      <c r="AO108" s="139">
        <v>2</v>
      </c>
      <c r="AP108" s="139">
        <v>1</v>
      </c>
      <c r="AQ108" s="139">
        <v>0</v>
      </c>
      <c r="AR108" s="139">
        <v>1</v>
      </c>
      <c r="AS108" s="139">
        <v>1</v>
      </c>
      <c r="AT108" s="139">
        <v>1</v>
      </c>
      <c r="AU108" s="139">
        <v>1</v>
      </c>
      <c r="AV108" s="139">
        <v>2</v>
      </c>
      <c r="AW108" s="139">
        <v>0</v>
      </c>
      <c r="AX108" s="139">
        <v>1</v>
      </c>
      <c r="AY108" s="139">
        <v>1</v>
      </c>
      <c r="AZ108" s="140">
        <v>1</v>
      </c>
      <c r="BA108" s="139">
        <v>4</v>
      </c>
      <c r="BB108" s="139">
        <v>0</v>
      </c>
      <c r="BC108" s="139">
        <v>3</v>
      </c>
      <c r="BD108" s="140">
        <v>2</v>
      </c>
      <c r="BE108" s="139">
        <v>1</v>
      </c>
      <c r="BF108" s="139">
        <v>0</v>
      </c>
      <c r="BG108" s="139">
        <v>2</v>
      </c>
      <c r="BH108" s="140">
        <v>2</v>
      </c>
      <c r="BI108" s="139">
        <v>1</v>
      </c>
      <c r="BJ108" s="139">
        <v>2</v>
      </c>
      <c r="BK108" s="139">
        <v>3</v>
      </c>
      <c r="BL108" s="139">
        <v>2</v>
      </c>
      <c r="BM108" s="139">
        <v>4</v>
      </c>
      <c r="BN108" s="139">
        <v>1</v>
      </c>
      <c r="BO108" s="139">
        <v>-1</v>
      </c>
      <c r="BP108" s="139">
        <v>2</v>
      </c>
      <c r="BQ108" s="140">
        <v>0</v>
      </c>
      <c r="BR108" s="139">
        <v>1</v>
      </c>
      <c r="BS108" s="139">
        <v>2</v>
      </c>
      <c r="BT108" s="139">
        <v>1</v>
      </c>
      <c r="BU108" s="139">
        <v>1</v>
      </c>
      <c r="BV108" s="139">
        <v>1</v>
      </c>
      <c r="BW108" s="139">
        <v>2</v>
      </c>
      <c r="BX108" s="139">
        <v>-2</v>
      </c>
      <c r="BY108" s="139">
        <v>2</v>
      </c>
      <c r="BZ108" s="140">
        <v>0</v>
      </c>
      <c r="CA108" s="139">
        <v>2</v>
      </c>
      <c r="CB108" s="139">
        <v>0</v>
      </c>
      <c r="CC108" s="139">
        <v>0</v>
      </c>
      <c r="CD108" s="140">
        <v>0</v>
      </c>
      <c r="CE108" s="139">
        <v>1</v>
      </c>
      <c r="CF108" s="139">
        <v>0</v>
      </c>
      <c r="CG108" s="139">
        <v>0</v>
      </c>
      <c r="CH108" s="140">
        <v>0</v>
      </c>
    </row>
    <row r="109" spans="1:86" x14ac:dyDescent="0.2">
      <c r="A109" s="137" t="s">
        <v>56</v>
      </c>
      <c r="B109" s="138" t="s">
        <v>165</v>
      </c>
      <c r="C109" s="139">
        <v>2</v>
      </c>
      <c r="D109" s="139">
        <v>4</v>
      </c>
      <c r="E109" s="139">
        <v>2</v>
      </c>
      <c r="F109" s="139">
        <v>0</v>
      </c>
      <c r="G109" s="139">
        <v>3</v>
      </c>
      <c r="H109" s="139">
        <v>2</v>
      </c>
      <c r="I109" s="139">
        <v>2</v>
      </c>
      <c r="J109" s="139">
        <v>0</v>
      </c>
      <c r="K109" s="139">
        <v>0</v>
      </c>
      <c r="L109" s="139">
        <v>0</v>
      </c>
      <c r="M109" s="139">
        <v>0</v>
      </c>
      <c r="N109" s="140">
        <v>0</v>
      </c>
      <c r="O109" s="139">
        <v>1</v>
      </c>
      <c r="P109" s="139">
        <v>1</v>
      </c>
      <c r="Q109" s="139">
        <v>2</v>
      </c>
      <c r="R109" s="139">
        <v>0</v>
      </c>
      <c r="S109" s="139">
        <v>2</v>
      </c>
      <c r="T109" s="139">
        <v>1</v>
      </c>
      <c r="U109" s="139">
        <v>1</v>
      </c>
      <c r="V109" s="139">
        <v>0</v>
      </c>
      <c r="W109" s="139">
        <v>0</v>
      </c>
      <c r="X109" s="139">
        <v>0</v>
      </c>
      <c r="Y109" s="139">
        <v>0</v>
      </c>
      <c r="Z109" s="140">
        <v>0</v>
      </c>
      <c r="AA109" s="139">
        <v>3</v>
      </c>
      <c r="AB109" s="139">
        <v>1</v>
      </c>
      <c r="AC109" s="139">
        <v>2</v>
      </c>
      <c r="AD109" s="139">
        <v>1</v>
      </c>
      <c r="AE109" s="139">
        <v>3</v>
      </c>
      <c r="AF109" s="139">
        <v>1</v>
      </c>
      <c r="AG109" s="139">
        <v>2</v>
      </c>
      <c r="AH109" s="139">
        <v>1</v>
      </c>
      <c r="AI109" s="139">
        <v>3</v>
      </c>
      <c r="AJ109" s="139">
        <v>2</v>
      </c>
      <c r="AK109" s="139">
        <v>0</v>
      </c>
      <c r="AL109" s="139">
        <v>1</v>
      </c>
      <c r="AM109" s="140">
        <v>3</v>
      </c>
      <c r="AN109" s="139">
        <v>2</v>
      </c>
      <c r="AO109" s="139">
        <v>1</v>
      </c>
      <c r="AP109" s="139">
        <v>1</v>
      </c>
      <c r="AQ109" s="139">
        <v>1</v>
      </c>
      <c r="AR109" s="139">
        <v>1</v>
      </c>
      <c r="AS109" s="139">
        <v>1</v>
      </c>
      <c r="AT109" s="139">
        <v>1</v>
      </c>
      <c r="AU109" s="139">
        <v>1</v>
      </c>
      <c r="AV109" s="139">
        <v>1</v>
      </c>
      <c r="AW109" s="139">
        <v>1</v>
      </c>
      <c r="AX109" s="139">
        <v>0</v>
      </c>
      <c r="AY109" s="139">
        <v>1</v>
      </c>
      <c r="AZ109" s="140">
        <v>2</v>
      </c>
      <c r="BA109" s="139">
        <v>4</v>
      </c>
      <c r="BB109" s="139">
        <v>0</v>
      </c>
      <c r="BC109" s="139">
        <v>2</v>
      </c>
      <c r="BD109" s="140">
        <v>0</v>
      </c>
      <c r="BE109" s="139">
        <v>1</v>
      </c>
      <c r="BF109" s="139">
        <v>0</v>
      </c>
      <c r="BG109" s="139">
        <v>1</v>
      </c>
      <c r="BH109" s="140">
        <v>0</v>
      </c>
      <c r="BI109" s="139">
        <v>1</v>
      </c>
      <c r="BJ109" s="139">
        <v>2</v>
      </c>
      <c r="BK109" s="139">
        <v>3</v>
      </c>
      <c r="BL109" s="139">
        <v>2</v>
      </c>
      <c r="BM109" s="139">
        <v>5</v>
      </c>
      <c r="BN109" s="139">
        <v>1</v>
      </c>
      <c r="BO109" s="139">
        <v>-1</v>
      </c>
      <c r="BP109" s="139">
        <v>2</v>
      </c>
      <c r="BQ109" s="140">
        <v>-1</v>
      </c>
      <c r="BR109" s="139">
        <v>1</v>
      </c>
      <c r="BS109" s="139">
        <v>2</v>
      </c>
      <c r="BT109" s="139">
        <v>1</v>
      </c>
      <c r="BU109" s="139">
        <v>1</v>
      </c>
      <c r="BV109" s="139">
        <v>1</v>
      </c>
      <c r="BW109" s="139">
        <v>2</v>
      </c>
      <c r="BX109" s="139">
        <v>-2</v>
      </c>
      <c r="BY109" s="139">
        <v>2</v>
      </c>
      <c r="BZ109" s="140">
        <v>-2</v>
      </c>
      <c r="CA109" s="139">
        <v>1</v>
      </c>
      <c r="CB109" s="139">
        <v>0</v>
      </c>
      <c r="CC109" s="139">
        <v>0</v>
      </c>
      <c r="CD109" s="140">
        <v>0</v>
      </c>
      <c r="CE109" s="139">
        <v>1</v>
      </c>
      <c r="CF109" s="139">
        <v>0</v>
      </c>
      <c r="CG109" s="139">
        <v>0</v>
      </c>
      <c r="CH109" s="140">
        <v>0</v>
      </c>
    </row>
    <row r="110" spans="1:86" x14ac:dyDescent="0.2">
      <c r="A110" s="137" t="s">
        <v>58</v>
      </c>
      <c r="B110" s="138" t="s">
        <v>166</v>
      </c>
      <c r="C110" s="139">
        <v>2</v>
      </c>
      <c r="D110" s="139">
        <v>5</v>
      </c>
      <c r="E110" s="139">
        <v>1</v>
      </c>
      <c r="F110" s="139">
        <v>0</v>
      </c>
      <c r="G110" s="139">
        <v>3</v>
      </c>
      <c r="H110" s="139">
        <v>4</v>
      </c>
      <c r="I110" s="139">
        <v>2</v>
      </c>
      <c r="J110" s="139">
        <v>2</v>
      </c>
      <c r="K110" s="139">
        <v>1</v>
      </c>
      <c r="L110" s="139">
        <v>1</v>
      </c>
      <c r="M110" s="139">
        <v>3</v>
      </c>
      <c r="N110" s="140">
        <v>2</v>
      </c>
      <c r="O110" s="139">
        <v>1</v>
      </c>
      <c r="P110" s="139">
        <v>2</v>
      </c>
      <c r="Q110" s="139">
        <v>1</v>
      </c>
      <c r="R110" s="139">
        <v>0</v>
      </c>
      <c r="S110" s="139">
        <v>2</v>
      </c>
      <c r="T110" s="139">
        <v>2</v>
      </c>
      <c r="U110" s="139">
        <v>1</v>
      </c>
      <c r="V110" s="139">
        <v>1</v>
      </c>
      <c r="W110" s="139">
        <v>1</v>
      </c>
      <c r="X110" s="139">
        <v>1</v>
      </c>
      <c r="Y110" s="139">
        <v>1</v>
      </c>
      <c r="Z110" s="140">
        <v>2</v>
      </c>
      <c r="AA110" s="139">
        <v>3</v>
      </c>
      <c r="AB110" s="139">
        <v>2</v>
      </c>
      <c r="AC110" s="139">
        <v>2</v>
      </c>
      <c r="AD110" s="139">
        <v>1</v>
      </c>
      <c r="AE110" s="139">
        <v>3</v>
      </c>
      <c r="AF110" s="139">
        <v>1</v>
      </c>
      <c r="AG110" s="139">
        <v>2</v>
      </c>
      <c r="AH110" s="139">
        <v>1</v>
      </c>
      <c r="AI110" s="139">
        <v>4</v>
      </c>
      <c r="AJ110" s="139">
        <v>2</v>
      </c>
      <c r="AK110" s="139">
        <v>2</v>
      </c>
      <c r="AL110" s="139">
        <v>1</v>
      </c>
      <c r="AM110" s="140">
        <v>3</v>
      </c>
      <c r="AN110" s="139">
        <v>2</v>
      </c>
      <c r="AO110" s="139">
        <v>2</v>
      </c>
      <c r="AP110" s="139">
        <v>1</v>
      </c>
      <c r="AQ110" s="139">
        <v>1</v>
      </c>
      <c r="AR110" s="139">
        <v>1</v>
      </c>
      <c r="AS110" s="139">
        <v>1</v>
      </c>
      <c r="AT110" s="139">
        <v>1</v>
      </c>
      <c r="AU110" s="139">
        <v>1</v>
      </c>
      <c r="AV110" s="139">
        <v>2</v>
      </c>
      <c r="AW110" s="139">
        <v>1</v>
      </c>
      <c r="AX110" s="139">
        <v>2</v>
      </c>
      <c r="AY110" s="139">
        <v>2</v>
      </c>
      <c r="AZ110" s="140">
        <v>2</v>
      </c>
      <c r="BA110" s="139">
        <v>5</v>
      </c>
      <c r="BB110" s="139">
        <v>1</v>
      </c>
      <c r="BC110" s="139">
        <v>3</v>
      </c>
      <c r="BD110" s="140">
        <v>1</v>
      </c>
      <c r="BE110" s="139">
        <v>1</v>
      </c>
      <c r="BF110" s="139">
        <v>1</v>
      </c>
      <c r="BG110" s="139">
        <v>2</v>
      </c>
      <c r="BH110" s="140">
        <v>1</v>
      </c>
      <c r="BI110" s="139">
        <v>1</v>
      </c>
      <c r="BJ110" s="139">
        <v>2</v>
      </c>
      <c r="BK110" s="139">
        <v>3</v>
      </c>
      <c r="BL110" s="139">
        <v>0</v>
      </c>
      <c r="BM110" s="139">
        <v>3</v>
      </c>
      <c r="BN110" s="139">
        <v>1</v>
      </c>
      <c r="BO110" s="139">
        <v>0</v>
      </c>
      <c r="BP110" s="139">
        <v>1</v>
      </c>
      <c r="BQ110" s="140">
        <v>0</v>
      </c>
      <c r="BR110" s="139">
        <v>1</v>
      </c>
      <c r="BS110" s="139">
        <v>2</v>
      </c>
      <c r="BT110" s="139">
        <v>1</v>
      </c>
      <c r="BU110" s="139">
        <v>0</v>
      </c>
      <c r="BV110" s="139">
        <v>1</v>
      </c>
      <c r="BW110" s="139">
        <v>2</v>
      </c>
      <c r="BX110" s="139">
        <v>0</v>
      </c>
      <c r="BY110" s="139">
        <v>1</v>
      </c>
      <c r="BZ110" s="140">
        <v>0</v>
      </c>
      <c r="CA110" s="139">
        <v>0</v>
      </c>
      <c r="CB110" s="139">
        <v>0</v>
      </c>
      <c r="CC110" s="139">
        <v>0</v>
      </c>
      <c r="CD110" s="140">
        <v>0</v>
      </c>
      <c r="CE110" s="139">
        <v>0</v>
      </c>
      <c r="CF110" s="139">
        <v>0</v>
      </c>
      <c r="CG110" s="139">
        <v>0</v>
      </c>
      <c r="CH110" s="140">
        <v>0</v>
      </c>
    </row>
    <row r="111" spans="1:86" x14ac:dyDescent="0.2">
      <c r="A111" s="137" t="s">
        <v>60</v>
      </c>
      <c r="B111" s="138" t="s">
        <v>167</v>
      </c>
      <c r="C111" s="139">
        <v>0</v>
      </c>
      <c r="D111" s="139">
        <v>1</v>
      </c>
      <c r="E111" s="139">
        <v>1</v>
      </c>
      <c r="F111" s="139">
        <v>0</v>
      </c>
      <c r="G111" s="139">
        <v>2</v>
      </c>
      <c r="H111" s="139">
        <v>0</v>
      </c>
      <c r="I111" s="139">
        <v>0</v>
      </c>
      <c r="J111" s="139">
        <v>2</v>
      </c>
      <c r="K111" s="139">
        <v>1</v>
      </c>
      <c r="L111" s="139">
        <v>0</v>
      </c>
      <c r="M111" s="139">
        <v>0</v>
      </c>
      <c r="N111" s="140">
        <v>0</v>
      </c>
      <c r="O111" s="139">
        <v>0</v>
      </c>
      <c r="P111" s="139">
        <v>1</v>
      </c>
      <c r="Q111" s="139">
        <v>1</v>
      </c>
      <c r="R111" s="139">
        <v>0</v>
      </c>
      <c r="S111" s="139">
        <v>1</v>
      </c>
      <c r="T111" s="139">
        <v>0</v>
      </c>
      <c r="U111" s="139">
        <v>0</v>
      </c>
      <c r="V111" s="139">
        <v>1</v>
      </c>
      <c r="W111" s="139">
        <v>1</v>
      </c>
      <c r="X111" s="139">
        <v>0</v>
      </c>
      <c r="Y111" s="139">
        <v>0</v>
      </c>
      <c r="Z111" s="140">
        <v>0</v>
      </c>
      <c r="AA111" s="139">
        <v>2</v>
      </c>
      <c r="AB111" s="139">
        <v>2</v>
      </c>
      <c r="AC111" s="139">
        <v>3</v>
      </c>
      <c r="AD111" s="139">
        <v>1</v>
      </c>
      <c r="AE111" s="139">
        <v>3</v>
      </c>
      <c r="AF111" s="139">
        <v>1</v>
      </c>
      <c r="AG111" s="139">
        <v>2</v>
      </c>
      <c r="AH111" s="139">
        <v>2</v>
      </c>
      <c r="AI111" s="139">
        <v>2</v>
      </c>
      <c r="AJ111" s="139">
        <v>2</v>
      </c>
      <c r="AK111" s="139">
        <v>0</v>
      </c>
      <c r="AL111" s="139">
        <v>0</v>
      </c>
      <c r="AM111" s="140">
        <v>3</v>
      </c>
      <c r="AN111" s="139">
        <v>1</v>
      </c>
      <c r="AO111" s="139">
        <v>2</v>
      </c>
      <c r="AP111" s="139">
        <v>1</v>
      </c>
      <c r="AQ111" s="139">
        <v>1</v>
      </c>
      <c r="AR111" s="139">
        <v>1</v>
      </c>
      <c r="AS111" s="139">
        <v>1</v>
      </c>
      <c r="AT111" s="139">
        <v>1</v>
      </c>
      <c r="AU111" s="139">
        <v>2</v>
      </c>
      <c r="AV111" s="139">
        <v>1</v>
      </c>
      <c r="AW111" s="139">
        <v>1</v>
      </c>
      <c r="AX111" s="139">
        <v>0</v>
      </c>
      <c r="AY111" s="139">
        <v>0</v>
      </c>
      <c r="AZ111" s="140">
        <v>2</v>
      </c>
      <c r="BA111" s="139">
        <v>2</v>
      </c>
      <c r="BB111" s="139">
        <v>0</v>
      </c>
      <c r="BC111" s="139">
        <v>3</v>
      </c>
      <c r="BD111" s="140">
        <v>1</v>
      </c>
      <c r="BE111" s="139">
        <v>1</v>
      </c>
      <c r="BF111" s="139">
        <v>0</v>
      </c>
      <c r="BG111" s="139">
        <v>2</v>
      </c>
      <c r="BH111" s="140">
        <v>1</v>
      </c>
      <c r="BI111" s="139">
        <v>1</v>
      </c>
      <c r="BJ111" s="139">
        <v>1</v>
      </c>
      <c r="BK111" s="139">
        <v>3</v>
      </c>
      <c r="BL111" s="139">
        <v>1</v>
      </c>
      <c r="BM111" s="139">
        <v>3</v>
      </c>
      <c r="BN111" s="139">
        <v>1</v>
      </c>
      <c r="BO111" s="139">
        <v>0</v>
      </c>
      <c r="BP111" s="139">
        <v>2</v>
      </c>
      <c r="BQ111" s="140">
        <v>0</v>
      </c>
      <c r="BR111" s="139">
        <v>1</v>
      </c>
      <c r="BS111" s="139">
        <v>1</v>
      </c>
      <c r="BT111" s="139">
        <v>1</v>
      </c>
      <c r="BU111" s="139">
        <v>1</v>
      </c>
      <c r="BV111" s="139">
        <v>1</v>
      </c>
      <c r="BW111" s="139">
        <v>2</v>
      </c>
      <c r="BX111" s="139">
        <v>0</v>
      </c>
      <c r="BY111" s="139">
        <v>1</v>
      </c>
      <c r="BZ111" s="140">
        <v>0</v>
      </c>
      <c r="CA111" s="139">
        <v>0</v>
      </c>
      <c r="CB111" s="139">
        <v>0</v>
      </c>
      <c r="CC111" s="139">
        <v>0</v>
      </c>
      <c r="CD111" s="140">
        <v>0</v>
      </c>
      <c r="CE111" s="139">
        <v>0</v>
      </c>
      <c r="CF111" s="139">
        <v>0</v>
      </c>
      <c r="CG111" s="139">
        <v>0</v>
      </c>
      <c r="CH111" s="140">
        <v>0</v>
      </c>
    </row>
    <row r="112" spans="1:86" x14ac:dyDescent="0.2">
      <c r="A112" s="137" t="s">
        <v>60</v>
      </c>
      <c r="B112" s="138" t="s">
        <v>168</v>
      </c>
      <c r="C112" s="139">
        <v>0</v>
      </c>
      <c r="D112" s="139">
        <v>3</v>
      </c>
      <c r="E112" s="139">
        <v>2</v>
      </c>
      <c r="F112" s="139">
        <v>0</v>
      </c>
      <c r="G112" s="139">
        <v>3</v>
      </c>
      <c r="H112" s="139">
        <v>3</v>
      </c>
      <c r="I112" s="139">
        <v>2</v>
      </c>
      <c r="J112" s="139">
        <v>1</v>
      </c>
      <c r="K112" s="139">
        <v>2</v>
      </c>
      <c r="L112" s="139">
        <v>1</v>
      </c>
      <c r="M112" s="139">
        <v>0</v>
      </c>
      <c r="N112" s="140">
        <v>0</v>
      </c>
      <c r="O112" s="139">
        <v>0</v>
      </c>
      <c r="P112" s="139">
        <v>1</v>
      </c>
      <c r="Q112" s="139">
        <v>2</v>
      </c>
      <c r="R112" s="139">
        <v>0</v>
      </c>
      <c r="S112" s="139">
        <v>2</v>
      </c>
      <c r="T112" s="139">
        <v>1</v>
      </c>
      <c r="U112" s="139">
        <v>1</v>
      </c>
      <c r="V112" s="139">
        <v>1</v>
      </c>
      <c r="W112" s="139">
        <v>2</v>
      </c>
      <c r="X112" s="139">
        <v>1</v>
      </c>
      <c r="Y112" s="139">
        <v>0</v>
      </c>
      <c r="Z112" s="140">
        <v>0</v>
      </c>
      <c r="AA112" s="139">
        <v>1</v>
      </c>
      <c r="AB112" s="139">
        <v>2</v>
      </c>
      <c r="AC112" s="139">
        <v>3</v>
      </c>
      <c r="AD112" s="139">
        <v>0</v>
      </c>
      <c r="AE112" s="139">
        <v>3</v>
      </c>
      <c r="AF112" s="139">
        <v>2</v>
      </c>
      <c r="AG112" s="139">
        <v>2</v>
      </c>
      <c r="AH112" s="139">
        <v>1</v>
      </c>
      <c r="AI112" s="139">
        <v>4</v>
      </c>
      <c r="AJ112" s="139">
        <v>0</v>
      </c>
      <c r="AK112" s="139">
        <v>0</v>
      </c>
      <c r="AL112" s="139">
        <v>1</v>
      </c>
      <c r="AM112" s="140">
        <v>2</v>
      </c>
      <c r="AN112" s="139">
        <v>1</v>
      </c>
      <c r="AO112" s="139">
        <v>2</v>
      </c>
      <c r="AP112" s="139">
        <v>1</v>
      </c>
      <c r="AQ112" s="139">
        <v>0</v>
      </c>
      <c r="AR112" s="139">
        <v>1</v>
      </c>
      <c r="AS112" s="139">
        <v>2</v>
      </c>
      <c r="AT112" s="139">
        <v>1</v>
      </c>
      <c r="AU112" s="139">
        <v>1</v>
      </c>
      <c r="AV112" s="139">
        <v>2</v>
      </c>
      <c r="AW112" s="139">
        <v>0</v>
      </c>
      <c r="AX112" s="139">
        <v>0</v>
      </c>
      <c r="AY112" s="139">
        <v>2</v>
      </c>
      <c r="AZ112" s="140">
        <v>1</v>
      </c>
      <c r="BA112" s="139">
        <v>4</v>
      </c>
      <c r="BB112" s="139">
        <v>0</v>
      </c>
      <c r="BC112" s="139">
        <v>3</v>
      </c>
      <c r="BD112" s="140">
        <v>1</v>
      </c>
      <c r="BE112" s="139">
        <v>1</v>
      </c>
      <c r="BF112" s="139">
        <v>0</v>
      </c>
      <c r="BG112" s="139">
        <v>2</v>
      </c>
      <c r="BH112" s="140">
        <v>1</v>
      </c>
      <c r="BI112" s="139">
        <v>0</v>
      </c>
      <c r="BJ112" s="139">
        <v>2</v>
      </c>
      <c r="BK112" s="139">
        <v>2</v>
      </c>
      <c r="BL112" s="139">
        <v>1</v>
      </c>
      <c r="BM112" s="139">
        <v>4</v>
      </c>
      <c r="BN112" s="139">
        <v>1</v>
      </c>
      <c r="BO112" s="139">
        <v>-1</v>
      </c>
      <c r="BP112" s="139">
        <v>1</v>
      </c>
      <c r="BQ112" s="140">
        <v>0</v>
      </c>
      <c r="BR112" s="139">
        <v>0</v>
      </c>
      <c r="BS112" s="139">
        <v>2</v>
      </c>
      <c r="BT112" s="139">
        <v>1</v>
      </c>
      <c r="BU112" s="139">
        <v>1</v>
      </c>
      <c r="BV112" s="139">
        <v>1</v>
      </c>
      <c r="BW112" s="139">
        <v>2</v>
      </c>
      <c r="BX112" s="139">
        <v>-2</v>
      </c>
      <c r="BY112" s="139">
        <v>1</v>
      </c>
      <c r="BZ112" s="140">
        <v>0</v>
      </c>
      <c r="CA112" s="139">
        <v>0</v>
      </c>
      <c r="CB112" s="139">
        <v>0</v>
      </c>
      <c r="CC112" s="139">
        <v>0</v>
      </c>
      <c r="CD112" s="140">
        <v>0</v>
      </c>
      <c r="CE112" s="139">
        <v>0</v>
      </c>
      <c r="CF112" s="139">
        <v>0</v>
      </c>
      <c r="CG112" s="139">
        <v>0</v>
      </c>
      <c r="CH112" s="140">
        <v>0</v>
      </c>
    </row>
    <row r="113" spans="1:86" x14ac:dyDescent="0.2">
      <c r="A113" s="137" t="s">
        <v>56</v>
      </c>
      <c r="B113" s="138" t="s">
        <v>169</v>
      </c>
      <c r="C113" s="139">
        <v>2</v>
      </c>
      <c r="D113" s="139">
        <v>3</v>
      </c>
      <c r="E113" s="139">
        <v>2</v>
      </c>
      <c r="F113" s="139">
        <v>0</v>
      </c>
      <c r="G113" s="139">
        <v>3</v>
      </c>
      <c r="H113" s="139">
        <v>3</v>
      </c>
      <c r="I113" s="139">
        <v>1</v>
      </c>
      <c r="J113" s="139">
        <v>0</v>
      </c>
      <c r="K113" s="139">
        <v>2</v>
      </c>
      <c r="L113" s="139">
        <v>1</v>
      </c>
      <c r="M113" s="139">
        <v>0</v>
      </c>
      <c r="N113" s="140">
        <v>0</v>
      </c>
      <c r="O113" s="139">
        <v>1</v>
      </c>
      <c r="P113" s="139">
        <v>1</v>
      </c>
      <c r="Q113" s="139">
        <v>2</v>
      </c>
      <c r="R113" s="139">
        <v>0</v>
      </c>
      <c r="S113" s="139">
        <v>2</v>
      </c>
      <c r="T113" s="139">
        <v>1</v>
      </c>
      <c r="U113" s="139">
        <v>1</v>
      </c>
      <c r="V113" s="139">
        <v>0</v>
      </c>
      <c r="W113" s="139">
        <v>2</v>
      </c>
      <c r="X113" s="139">
        <v>1</v>
      </c>
      <c r="Y113" s="139">
        <v>0</v>
      </c>
      <c r="Z113" s="140">
        <v>0</v>
      </c>
      <c r="AA113" s="139">
        <v>2</v>
      </c>
      <c r="AB113" s="139">
        <v>1</v>
      </c>
      <c r="AC113" s="139">
        <v>2</v>
      </c>
      <c r="AD113" s="139">
        <v>0</v>
      </c>
      <c r="AE113" s="139">
        <v>4</v>
      </c>
      <c r="AF113" s="139">
        <v>1</v>
      </c>
      <c r="AG113" s="139">
        <v>1</v>
      </c>
      <c r="AH113" s="139">
        <v>0</v>
      </c>
      <c r="AI113" s="139">
        <v>3</v>
      </c>
      <c r="AJ113" s="139">
        <v>1</v>
      </c>
      <c r="AK113" s="139">
        <v>1</v>
      </c>
      <c r="AL113" s="139">
        <v>1</v>
      </c>
      <c r="AM113" s="140">
        <v>2</v>
      </c>
      <c r="AN113" s="139">
        <v>1</v>
      </c>
      <c r="AO113" s="139">
        <v>1</v>
      </c>
      <c r="AP113" s="139">
        <v>1</v>
      </c>
      <c r="AQ113" s="139">
        <v>0</v>
      </c>
      <c r="AR113" s="139">
        <v>1</v>
      </c>
      <c r="AS113" s="139">
        <v>1</v>
      </c>
      <c r="AT113" s="139">
        <v>1</v>
      </c>
      <c r="AU113" s="139">
        <v>0</v>
      </c>
      <c r="AV113" s="139">
        <v>1</v>
      </c>
      <c r="AW113" s="139">
        <v>1</v>
      </c>
      <c r="AX113" s="139">
        <v>1</v>
      </c>
      <c r="AY113" s="139">
        <v>1</v>
      </c>
      <c r="AZ113" s="140">
        <v>1</v>
      </c>
      <c r="BA113" s="139">
        <v>3</v>
      </c>
      <c r="BB113" s="139">
        <v>1</v>
      </c>
      <c r="BC113" s="139">
        <v>3</v>
      </c>
      <c r="BD113" s="140">
        <v>2</v>
      </c>
      <c r="BE113" s="139">
        <v>1</v>
      </c>
      <c r="BF113" s="139">
        <v>1</v>
      </c>
      <c r="BG113" s="139">
        <v>2</v>
      </c>
      <c r="BH113" s="140">
        <v>2</v>
      </c>
      <c r="BI113" s="139">
        <v>1</v>
      </c>
      <c r="BJ113" s="139">
        <v>2</v>
      </c>
      <c r="BK113" s="139">
        <v>1</v>
      </c>
      <c r="BL113" s="139">
        <v>0</v>
      </c>
      <c r="BM113" s="139">
        <v>3</v>
      </c>
      <c r="BN113" s="139">
        <v>1</v>
      </c>
      <c r="BO113" s="139">
        <v>-1</v>
      </c>
      <c r="BP113" s="139">
        <v>2</v>
      </c>
      <c r="BQ113" s="140">
        <v>-1</v>
      </c>
      <c r="BR113" s="139">
        <v>1</v>
      </c>
      <c r="BS113" s="139">
        <v>2</v>
      </c>
      <c r="BT113" s="139">
        <v>1</v>
      </c>
      <c r="BU113" s="139">
        <v>0</v>
      </c>
      <c r="BV113" s="139">
        <v>1</v>
      </c>
      <c r="BW113" s="139">
        <v>2</v>
      </c>
      <c r="BX113" s="139">
        <v>-2</v>
      </c>
      <c r="BY113" s="139">
        <v>2</v>
      </c>
      <c r="BZ113" s="140">
        <v>-2</v>
      </c>
      <c r="CA113" s="139">
        <v>0</v>
      </c>
      <c r="CB113" s="139">
        <v>0</v>
      </c>
      <c r="CC113" s="139">
        <v>0</v>
      </c>
      <c r="CD113" s="140">
        <v>0</v>
      </c>
      <c r="CE113" s="139">
        <v>0</v>
      </c>
      <c r="CF113" s="139">
        <v>0</v>
      </c>
      <c r="CG113" s="139">
        <v>0</v>
      </c>
      <c r="CH113" s="140">
        <v>0</v>
      </c>
    </row>
    <row r="114" spans="1:86" x14ac:dyDescent="0.2">
      <c r="A114" s="137" t="s">
        <v>60</v>
      </c>
      <c r="B114" s="138" t="s">
        <v>170</v>
      </c>
      <c r="C114" s="139">
        <v>1</v>
      </c>
      <c r="D114" s="139">
        <v>2</v>
      </c>
      <c r="E114" s="139">
        <v>1</v>
      </c>
      <c r="F114" s="139">
        <v>0</v>
      </c>
      <c r="G114" s="139">
        <v>3</v>
      </c>
      <c r="H114" s="139">
        <v>3</v>
      </c>
      <c r="I114" s="139">
        <v>3</v>
      </c>
      <c r="J114" s="139">
        <v>1</v>
      </c>
      <c r="K114" s="139">
        <v>1</v>
      </c>
      <c r="L114" s="139">
        <v>0</v>
      </c>
      <c r="M114" s="139">
        <v>2</v>
      </c>
      <c r="N114" s="140">
        <v>2</v>
      </c>
      <c r="O114" s="139">
        <v>1</v>
      </c>
      <c r="P114" s="139">
        <v>1</v>
      </c>
      <c r="Q114" s="139">
        <v>1</v>
      </c>
      <c r="R114" s="139">
        <v>0</v>
      </c>
      <c r="S114" s="139">
        <v>2</v>
      </c>
      <c r="T114" s="139">
        <v>1</v>
      </c>
      <c r="U114" s="139">
        <v>1</v>
      </c>
      <c r="V114" s="139">
        <v>1</v>
      </c>
      <c r="W114" s="139">
        <v>1</v>
      </c>
      <c r="X114" s="139">
        <v>0</v>
      </c>
      <c r="Y114" s="139">
        <v>1</v>
      </c>
      <c r="Z114" s="140">
        <v>2</v>
      </c>
      <c r="AA114" s="139">
        <v>0</v>
      </c>
      <c r="AB114" s="139">
        <v>2</v>
      </c>
      <c r="AC114" s="139">
        <v>4</v>
      </c>
      <c r="AD114" s="139">
        <v>0</v>
      </c>
      <c r="AE114" s="139">
        <v>3</v>
      </c>
      <c r="AF114" s="139">
        <v>1</v>
      </c>
      <c r="AG114" s="139">
        <v>3</v>
      </c>
      <c r="AH114" s="139">
        <v>1</v>
      </c>
      <c r="AI114" s="139">
        <v>3</v>
      </c>
      <c r="AJ114" s="139">
        <v>2</v>
      </c>
      <c r="AK114" s="139">
        <v>0</v>
      </c>
      <c r="AL114" s="139">
        <v>0</v>
      </c>
      <c r="AM114" s="140">
        <v>1</v>
      </c>
      <c r="AN114" s="139">
        <v>0</v>
      </c>
      <c r="AO114" s="139">
        <v>2</v>
      </c>
      <c r="AP114" s="139">
        <v>2</v>
      </c>
      <c r="AQ114" s="139">
        <v>0</v>
      </c>
      <c r="AR114" s="139">
        <v>1</v>
      </c>
      <c r="AS114" s="139">
        <v>1</v>
      </c>
      <c r="AT114" s="139">
        <v>2</v>
      </c>
      <c r="AU114" s="139">
        <v>1</v>
      </c>
      <c r="AV114" s="139">
        <v>1</v>
      </c>
      <c r="AW114" s="139">
        <v>1</v>
      </c>
      <c r="AX114" s="139">
        <v>0</v>
      </c>
      <c r="AY114" s="139">
        <v>0</v>
      </c>
      <c r="AZ114" s="140">
        <v>1</v>
      </c>
      <c r="BA114" s="139">
        <v>3</v>
      </c>
      <c r="BB114" s="139">
        <v>0</v>
      </c>
      <c r="BC114" s="139">
        <v>2</v>
      </c>
      <c r="BD114" s="140">
        <v>0</v>
      </c>
      <c r="BE114" s="139">
        <v>1</v>
      </c>
      <c r="BF114" s="139">
        <v>0</v>
      </c>
      <c r="BG114" s="139">
        <v>1</v>
      </c>
      <c r="BH114" s="140">
        <v>0</v>
      </c>
      <c r="BI114" s="139">
        <v>0</v>
      </c>
      <c r="BJ114" s="139">
        <v>1</v>
      </c>
      <c r="BK114" s="139">
        <v>2</v>
      </c>
      <c r="BL114" s="139">
        <v>2</v>
      </c>
      <c r="BM114" s="139">
        <v>3</v>
      </c>
      <c r="BN114" s="139">
        <v>1</v>
      </c>
      <c r="BO114" s="139">
        <v>0</v>
      </c>
      <c r="BP114" s="139">
        <v>2</v>
      </c>
      <c r="BQ114" s="140">
        <v>0</v>
      </c>
      <c r="BR114" s="139">
        <v>0</v>
      </c>
      <c r="BS114" s="139">
        <v>1</v>
      </c>
      <c r="BT114" s="139">
        <v>1</v>
      </c>
      <c r="BU114" s="139">
        <v>1</v>
      </c>
      <c r="BV114" s="139">
        <v>1</v>
      </c>
      <c r="BW114" s="139">
        <v>2</v>
      </c>
      <c r="BX114" s="139">
        <v>0</v>
      </c>
      <c r="BY114" s="139">
        <v>2</v>
      </c>
      <c r="BZ114" s="140">
        <v>0</v>
      </c>
      <c r="CA114" s="139">
        <v>0</v>
      </c>
      <c r="CB114" s="139">
        <v>0</v>
      </c>
      <c r="CC114" s="139">
        <v>0</v>
      </c>
      <c r="CD114" s="140">
        <v>0</v>
      </c>
      <c r="CE114" s="139">
        <v>0</v>
      </c>
      <c r="CF114" s="139">
        <v>0</v>
      </c>
      <c r="CG114" s="139">
        <v>0</v>
      </c>
      <c r="CH114" s="140">
        <v>0</v>
      </c>
    </row>
    <row r="115" spans="1:86" x14ac:dyDescent="0.2">
      <c r="A115" s="137" t="s">
        <v>56</v>
      </c>
      <c r="B115" s="138" t="s">
        <v>171</v>
      </c>
      <c r="C115" s="139">
        <v>2</v>
      </c>
      <c r="D115" s="139">
        <v>4</v>
      </c>
      <c r="E115" s="139">
        <v>2</v>
      </c>
      <c r="F115" s="139">
        <v>0</v>
      </c>
      <c r="G115" s="139">
        <v>1</v>
      </c>
      <c r="H115" s="139">
        <v>2</v>
      </c>
      <c r="I115" s="139">
        <v>1</v>
      </c>
      <c r="J115" s="139">
        <v>0</v>
      </c>
      <c r="K115" s="139">
        <v>1</v>
      </c>
      <c r="L115" s="139">
        <v>0</v>
      </c>
      <c r="M115" s="139">
        <v>0</v>
      </c>
      <c r="N115" s="140">
        <v>0</v>
      </c>
      <c r="O115" s="139">
        <v>1</v>
      </c>
      <c r="P115" s="139">
        <v>1</v>
      </c>
      <c r="Q115" s="139">
        <v>2</v>
      </c>
      <c r="R115" s="139">
        <v>0</v>
      </c>
      <c r="S115" s="139">
        <v>1</v>
      </c>
      <c r="T115" s="139">
        <v>1</v>
      </c>
      <c r="U115" s="139">
        <v>1</v>
      </c>
      <c r="V115" s="139">
        <v>0</v>
      </c>
      <c r="W115" s="139">
        <v>1</v>
      </c>
      <c r="X115" s="139">
        <v>0</v>
      </c>
      <c r="Y115" s="139">
        <v>0</v>
      </c>
      <c r="Z115" s="140">
        <v>0</v>
      </c>
      <c r="AA115" s="139">
        <v>3</v>
      </c>
      <c r="AB115" s="139">
        <v>1</v>
      </c>
      <c r="AC115" s="139">
        <v>2</v>
      </c>
      <c r="AD115" s="139">
        <v>1</v>
      </c>
      <c r="AE115" s="139">
        <v>3</v>
      </c>
      <c r="AF115" s="139">
        <v>0</v>
      </c>
      <c r="AG115" s="139">
        <v>2</v>
      </c>
      <c r="AH115" s="139">
        <v>1</v>
      </c>
      <c r="AI115" s="139">
        <v>4</v>
      </c>
      <c r="AJ115" s="139">
        <v>1</v>
      </c>
      <c r="AK115" s="139">
        <v>1</v>
      </c>
      <c r="AL115" s="139">
        <v>1</v>
      </c>
      <c r="AM115" s="140">
        <v>3</v>
      </c>
      <c r="AN115" s="139">
        <v>2</v>
      </c>
      <c r="AO115" s="139">
        <v>1</v>
      </c>
      <c r="AP115" s="139">
        <v>1</v>
      </c>
      <c r="AQ115" s="139">
        <v>1</v>
      </c>
      <c r="AR115" s="139">
        <v>1</v>
      </c>
      <c r="AS115" s="139">
        <v>0</v>
      </c>
      <c r="AT115" s="139">
        <v>1</v>
      </c>
      <c r="AU115" s="139">
        <v>1</v>
      </c>
      <c r="AV115" s="139">
        <v>2</v>
      </c>
      <c r="AW115" s="139">
        <v>1</v>
      </c>
      <c r="AX115" s="139">
        <v>1</v>
      </c>
      <c r="AY115" s="139">
        <v>1</v>
      </c>
      <c r="AZ115" s="140">
        <v>2</v>
      </c>
      <c r="BA115" s="139">
        <v>4</v>
      </c>
      <c r="BB115" s="139">
        <v>2</v>
      </c>
      <c r="BC115" s="139">
        <v>2</v>
      </c>
      <c r="BD115" s="140">
        <v>1</v>
      </c>
      <c r="BE115" s="139">
        <v>1</v>
      </c>
      <c r="BF115" s="139">
        <v>2</v>
      </c>
      <c r="BG115" s="139">
        <v>1</v>
      </c>
      <c r="BH115" s="140">
        <v>1</v>
      </c>
      <c r="BI115" s="139">
        <v>1</v>
      </c>
      <c r="BJ115" s="139">
        <v>1</v>
      </c>
      <c r="BK115" s="139">
        <v>2</v>
      </c>
      <c r="BL115" s="139">
        <v>3</v>
      </c>
      <c r="BM115" s="139">
        <v>4</v>
      </c>
      <c r="BN115" s="139">
        <v>1</v>
      </c>
      <c r="BO115" s="139">
        <v>-1</v>
      </c>
      <c r="BP115" s="139">
        <v>2</v>
      </c>
      <c r="BQ115" s="140">
        <v>0</v>
      </c>
      <c r="BR115" s="139">
        <v>1</v>
      </c>
      <c r="BS115" s="139">
        <v>1</v>
      </c>
      <c r="BT115" s="139">
        <v>1</v>
      </c>
      <c r="BU115" s="139">
        <v>1</v>
      </c>
      <c r="BV115" s="139">
        <v>1</v>
      </c>
      <c r="BW115" s="139">
        <v>2</v>
      </c>
      <c r="BX115" s="139">
        <v>-2</v>
      </c>
      <c r="BY115" s="139">
        <v>2</v>
      </c>
      <c r="BZ115" s="140">
        <v>0</v>
      </c>
      <c r="CA115" s="139">
        <v>0</v>
      </c>
      <c r="CB115" s="139">
        <v>0</v>
      </c>
      <c r="CC115" s="139">
        <v>0</v>
      </c>
      <c r="CD115" s="140">
        <v>0</v>
      </c>
      <c r="CE115" s="139">
        <v>0</v>
      </c>
      <c r="CF115" s="139">
        <v>0</v>
      </c>
      <c r="CG115" s="139">
        <v>0</v>
      </c>
      <c r="CH115" s="140">
        <v>0</v>
      </c>
    </row>
    <row r="116" spans="1:86" x14ac:dyDescent="0.2">
      <c r="A116" s="137" t="s">
        <v>58</v>
      </c>
      <c r="B116" s="138" t="s">
        <v>172</v>
      </c>
      <c r="C116" s="139">
        <v>3</v>
      </c>
      <c r="D116" s="139">
        <v>3</v>
      </c>
      <c r="E116" s="139">
        <v>2</v>
      </c>
      <c r="F116" s="139">
        <v>0</v>
      </c>
      <c r="G116" s="139">
        <v>3</v>
      </c>
      <c r="H116" s="139">
        <v>4</v>
      </c>
      <c r="I116" s="139">
        <v>3</v>
      </c>
      <c r="J116" s="139">
        <v>4</v>
      </c>
      <c r="K116" s="139">
        <v>1</v>
      </c>
      <c r="L116" s="139">
        <v>1</v>
      </c>
      <c r="M116" s="139">
        <v>2</v>
      </c>
      <c r="N116" s="140">
        <v>2</v>
      </c>
      <c r="O116" s="139">
        <v>2</v>
      </c>
      <c r="P116" s="139">
        <v>1</v>
      </c>
      <c r="Q116" s="139">
        <v>2</v>
      </c>
      <c r="R116" s="139">
        <v>0</v>
      </c>
      <c r="S116" s="139">
        <v>2</v>
      </c>
      <c r="T116" s="139">
        <v>2</v>
      </c>
      <c r="U116" s="139">
        <v>1</v>
      </c>
      <c r="V116" s="139">
        <v>2</v>
      </c>
      <c r="W116" s="139">
        <v>1</v>
      </c>
      <c r="X116" s="139">
        <v>1</v>
      </c>
      <c r="Y116" s="139">
        <v>1</v>
      </c>
      <c r="Z116" s="140">
        <v>2</v>
      </c>
      <c r="AA116" s="139">
        <v>2</v>
      </c>
      <c r="AB116" s="139">
        <v>2</v>
      </c>
      <c r="AC116" s="139">
        <v>3</v>
      </c>
      <c r="AD116" s="139">
        <v>2</v>
      </c>
      <c r="AE116" s="139">
        <v>3</v>
      </c>
      <c r="AF116" s="139">
        <v>1</v>
      </c>
      <c r="AG116" s="139">
        <v>2</v>
      </c>
      <c r="AH116" s="139">
        <v>1</v>
      </c>
      <c r="AI116" s="139">
        <v>3</v>
      </c>
      <c r="AJ116" s="139">
        <v>3</v>
      </c>
      <c r="AK116" s="139">
        <v>1</v>
      </c>
      <c r="AL116" s="139">
        <v>1</v>
      </c>
      <c r="AM116" s="140">
        <v>3</v>
      </c>
      <c r="AN116" s="139">
        <v>1</v>
      </c>
      <c r="AO116" s="139">
        <v>2</v>
      </c>
      <c r="AP116" s="139">
        <v>1</v>
      </c>
      <c r="AQ116" s="139">
        <v>2</v>
      </c>
      <c r="AR116" s="139">
        <v>1</v>
      </c>
      <c r="AS116" s="139">
        <v>1</v>
      </c>
      <c r="AT116" s="139">
        <v>1</v>
      </c>
      <c r="AU116" s="139">
        <v>1</v>
      </c>
      <c r="AV116" s="139">
        <v>1</v>
      </c>
      <c r="AW116" s="139">
        <v>1</v>
      </c>
      <c r="AX116" s="139">
        <v>1</v>
      </c>
      <c r="AY116" s="139">
        <v>2</v>
      </c>
      <c r="AZ116" s="140">
        <v>1</v>
      </c>
      <c r="BA116" s="139">
        <v>5</v>
      </c>
      <c r="BB116" s="139">
        <v>2</v>
      </c>
      <c r="BC116" s="139">
        <v>3</v>
      </c>
      <c r="BD116" s="140">
        <v>2</v>
      </c>
      <c r="BE116" s="139">
        <v>1</v>
      </c>
      <c r="BF116" s="139">
        <v>2</v>
      </c>
      <c r="BG116" s="139">
        <v>2</v>
      </c>
      <c r="BH116" s="140">
        <v>2</v>
      </c>
      <c r="BI116" s="139">
        <v>2</v>
      </c>
      <c r="BJ116" s="139">
        <v>2</v>
      </c>
      <c r="BK116" s="139">
        <v>3</v>
      </c>
      <c r="BL116" s="139">
        <v>0</v>
      </c>
      <c r="BM116" s="139">
        <v>6</v>
      </c>
      <c r="BN116" s="139">
        <v>1</v>
      </c>
      <c r="BO116" s="139">
        <v>0</v>
      </c>
      <c r="BP116" s="139">
        <v>1</v>
      </c>
      <c r="BQ116" s="140">
        <v>0</v>
      </c>
      <c r="BR116" s="139">
        <v>2</v>
      </c>
      <c r="BS116" s="139">
        <v>2</v>
      </c>
      <c r="BT116" s="139">
        <v>1</v>
      </c>
      <c r="BU116" s="139">
        <v>0</v>
      </c>
      <c r="BV116" s="139">
        <v>1</v>
      </c>
      <c r="BW116" s="139">
        <v>2</v>
      </c>
      <c r="BX116" s="139">
        <v>0</v>
      </c>
      <c r="BY116" s="139">
        <v>1</v>
      </c>
      <c r="BZ116" s="140">
        <v>0</v>
      </c>
      <c r="CA116" s="139">
        <v>2</v>
      </c>
      <c r="CB116" s="139">
        <v>1</v>
      </c>
      <c r="CC116" s="139">
        <v>0</v>
      </c>
      <c r="CD116" s="140">
        <v>2</v>
      </c>
      <c r="CE116" s="139">
        <v>1</v>
      </c>
      <c r="CF116" s="139">
        <v>1</v>
      </c>
      <c r="CG116" s="139">
        <v>0</v>
      </c>
      <c r="CH116" s="140">
        <v>1</v>
      </c>
    </row>
    <row r="117" spans="1:86" x14ac:dyDescent="0.2">
      <c r="A117" s="137" t="s">
        <v>56</v>
      </c>
      <c r="B117" s="138" t="s">
        <v>173</v>
      </c>
      <c r="C117" s="139">
        <v>1</v>
      </c>
      <c r="D117" s="139">
        <v>3</v>
      </c>
      <c r="E117" s="139">
        <v>1</v>
      </c>
      <c r="F117" s="139">
        <v>0</v>
      </c>
      <c r="G117" s="139">
        <v>3</v>
      </c>
      <c r="H117" s="139">
        <v>4</v>
      </c>
      <c r="I117" s="139">
        <v>4</v>
      </c>
      <c r="J117" s="139">
        <v>4</v>
      </c>
      <c r="K117" s="139">
        <v>0</v>
      </c>
      <c r="L117" s="139">
        <v>0</v>
      </c>
      <c r="M117" s="139">
        <v>0</v>
      </c>
      <c r="N117" s="140">
        <v>0</v>
      </c>
      <c r="O117" s="139">
        <v>1</v>
      </c>
      <c r="P117" s="139">
        <v>1</v>
      </c>
      <c r="Q117" s="139">
        <v>1</v>
      </c>
      <c r="R117" s="139">
        <v>0</v>
      </c>
      <c r="S117" s="139">
        <v>2</v>
      </c>
      <c r="T117" s="139">
        <v>1</v>
      </c>
      <c r="U117" s="139">
        <v>2</v>
      </c>
      <c r="V117" s="139">
        <v>2</v>
      </c>
      <c r="W117" s="139">
        <v>0</v>
      </c>
      <c r="X117" s="139">
        <v>0</v>
      </c>
      <c r="Y117" s="139">
        <v>0</v>
      </c>
      <c r="Z117" s="140">
        <v>0</v>
      </c>
      <c r="AA117" s="139">
        <v>3</v>
      </c>
      <c r="AB117" s="139">
        <v>2</v>
      </c>
      <c r="AC117" s="139">
        <v>3</v>
      </c>
      <c r="AD117" s="139">
        <v>2</v>
      </c>
      <c r="AE117" s="139">
        <v>4</v>
      </c>
      <c r="AF117" s="139">
        <v>1</v>
      </c>
      <c r="AG117" s="139">
        <v>2</v>
      </c>
      <c r="AH117" s="139">
        <v>1</v>
      </c>
      <c r="AI117" s="139">
        <v>3</v>
      </c>
      <c r="AJ117" s="139">
        <v>3</v>
      </c>
      <c r="AK117" s="139">
        <v>2</v>
      </c>
      <c r="AL117" s="139">
        <v>1</v>
      </c>
      <c r="AM117" s="140">
        <v>0</v>
      </c>
      <c r="AN117" s="139">
        <v>2</v>
      </c>
      <c r="AO117" s="139">
        <v>2</v>
      </c>
      <c r="AP117" s="139">
        <v>1</v>
      </c>
      <c r="AQ117" s="139">
        <v>2</v>
      </c>
      <c r="AR117" s="139">
        <v>1</v>
      </c>
      <c r="AS117" s="139">
        <v>1</v>
      </c>
      <c r="AT117" s="139">
        <v>1</v>
      </c>
      <c r="AU117" s="139">
        <v>1</v>
      </c>
      <c r="AV117" s="139">
        <v>1</v>
      </c>
      <c r="AW117" s="139">
        <v>1</v>
      </c>
      <c r="AX117" s="139">
        <v>2</v>
      </c>
      <c r="AY117" s="139">
        <v>2</v>
      </c>
      <c r="AZ117" s="140">
        <v>0</v>
      </c>
      <c r="BA117" s="139">
        <v>2</v>
      </c>
      <c r="BB117" s="139">
        <v>1</v>
      </c>
      <c r="BC117" s="139">
        <v>2</v>
      </c>
      <c r="BD117" s="140">
        <v>1</v>
      </c>
      <c r="BE117" s="139">
        <v>1</v>
      </c>
      <c r="BF117" s="139">
        <v>1</v>
      </c>
      <c r="BG117" s="139">
        <v>1</v>
      </c>
      <c r="BH117" s="140">
        <v>1</v>
      </c>
      <c r="BI117" s="139">
        <v>2</v>
      </c>
      <c r="BJ117" s="139">
        <v>0</v>
      </c>
      <c r="BK117" s="139">
        <v>2</v>
      </c>
      <c r="BL117" s="139">
        <v>3</v>
      </c>
      <c r="BM117" s="139">
        <v>5</v>
      </c>
      <c r="BN117" s="139">
        <v>1</v>
      </c>
      <c r="BO117" s="139">
        <v>0</v>
      </c>
      <c r="BP117" s="139">
        <v>2</v>
      </c>
      <c r="BQ117" s="140">
        <v>0</v>
      </c>
      <c r="BR117" s="139">
        <v>2</v>
      </c>
      <c r="BS117" s="139">
        <v>0</v>
      </c>
      <c r="BT117" s="139">
        <v>1</v>
      </c>
      <c r="BU117" s="139">
        <v>1</v>
      </c>
      <c r="BV117" s="139">
        <v>1</v>
      </c>
      <c r="BW117" s="139">
        <v>2</v>
      </c>
      <c r="BX117" s="139">
        <v>0</v>
      </c>
      <c r="BY117" s="139">
        <v>2</v>
      </c>
      <c r="BZ117" s="140">
        <v>0</v>
      </c>
      <c r="CA117" s="139">
        <v>1</v>
      </c>
      <c r="CB117" s="139">
        <v>0</v>
      </c>
      <c r="CC117" s="139">
        <v>0</v>
      </c>
      <c r="CD117" s="140">
        <v>1</v>
      </c>
      <c r="CE117" s="139">
        <v>1</v>
      </c>
      <c r="CF117" s="139">
        <v>0</v>
      </c>
      <c r="CG117" s="139">
        <v>0</v>
      </c>
      <c r="CH117" s="140">
        <v>1</v>
      </c>
    </row>
    <row r="118" spans="1:86" x14ac:dyDescent="0.2">
      <c r="A118" s="137" t="s">
        <v>63</v>
      </c>
      <c r="B118" s="138" t="s">
        <v>174</v>
      </c>
      <c r="C118" s="139">
        <v>0</v>
      </c>
      <c r="D118" s="139">
        <v>4</v>
      </c>
      <c r="E118" s="139">
        <v>1</v>
      </c>
      <c r="F118" s="139">
        <v>0</v>
      </c>
      <c r="G118" s="139">
        <v>2</v>
      </c>
      <c r="H118" s="139">
        <v>1</v>
      </c>
      <c r="I118" s="139">
        <v>2</v>
      </c>
      <c r="J118" s="139">
        <v>2</v>
      </c>
      <c r="K118" s="139">
        <v>0</v>
      </c>
      <c r="L118" s="139">
        <v>0</v>
      </c>
      <c r="M118" s="139">
        <v>0</v>
      </c>
      <c r="N118" s="140">
        <v>0</v>
      </c>
      <c r="O118" s="139">
        <v>0</v>
      </c>
      <c r="P118" s="139">
        <v>1</v>
      </c>
      <c r="Q118" s="139">
        <v>1</v>
      </c>
      <c r="R118" s="139">
        <v>0</v>
      </c>
      <c r="S118" s="139">
        <v>1</v>
      </c>
      <c r="T118" s="139">
        <v>1</v>
      </c>
      <c r="U118" s="139">
        <v>1</v>
      </c>
      <c r="V118" s="139">
        <v>1</v>
      </c>
      <c r="W118" s="139">
        <v>0</v>
      </c>
      <c r="X118" s="139">
        <v>0</v>
      </c>
      <c r="Y118" s="139">
        <v>0</v>
      </c>
      <c r="Z118" s="140">
        <v>0</v>
      </c>
      <c r="AA118" s="139">
        <v>3</v>
      </c>
      <c r="AB118" s="139">
        <v>1</v>
      </c>
      <c r="AC118" s="139">
        <v>3</v>
      </c>
      <c r="AD118" s="139">
        <v>0</v>
      </c>
      <c r="AE118" s="139">
        <v>4</v>
      </c>
      <c r="AF118" s="139">
        <v>2</v>
      </c>
      <c r="AG118" s="139">
        <v>2</v>
      </c>
      <c r="AH118" s="139">
        <v>1</v>
      </c>
      <c r="AI118" s="139">
        <v>3</v>
      </c>
      <c r="AJ118" s="139">
        <v>1</v>
      </c>
      <c r="AK118" s="139">
        <v>0</v>
      </c>
      <c r="AL118" s="139">
        <v>1</v>
      </c>
      <c r="AM118" s="140">
        <v>2</v>
      </c>
      <c r="AN118" s="139">
        <v>2</v>
      </c>
      <c r="AO118" s="139">
        <v>1</v>
      </c>
      <c r="AP118" s="139">
        <v>1</v>
      </c>
      <c r="AQ118" s="139">
        <v>0</v>
      </c>
      <c r="AR118" s="139">
        <v>1</v>
      </c>
      <c r="AS118" s="139">
        <v>2</v>
      </c>
      <c r="AT118" s="139">
        <v>1</v>
      </c>
      <c r="AU118" s="139">
        <v>1</v>
      </c>
      <c r="AV118" s="139">
        <v>1</v>
      </c>
      <c r="AW118" s="139">
        <v>1</v>
      </c>
      <c r="AX118" s="139">
        <v>0</v>
      </c>
      <c r="AY118" s="139">
        <v>1</v>
      </c>
      <c r="AZ118" s="140">
        <v>1</v>
      </c>
      <c r="BA118" s="139">
        <v>2</v>
      </c>
      <c r="BB118" s="139">
        <v>0</v>
      </c>
      <c r="BC118" s="139">
        <v>3</v>
      </c>
      <c r="BD118" s="140">
        <v>0</v>
      </c>
      <c r="BE118" s="139">
        <v>1</v>
      </c>
      <c r="BF118" s="139">
        <v>0</v>
      </c>
      <c r="BG118" s="139">
        <v>2</v>
      </c>
      <c r="BH118" s="140">
        <v>0</v>
      </c>
      <c r="BI118" s="139">
        <v>0</v>
      </c>
      <c r="BJ118" s="139">
        <v>2</v>
      </c>
      <c r="BK118" s="139">
        <v>3</v>
      </c>
      <c r="BL118" s="139">
        <v>1</v>
      </c>
      <c r="BM118" s="139">
        <v>3</v>
      </c>
      <c r="BN118" s="139">
        <v>1</v>
      </c>
      <c r="BO118" s="139">
        <v>-1</v>
      </c>
      <c r="BP118" s="139">
        <v>1</v>
      </c>
      <c r="BQ118" s="140">
        <v>0</v>
      </c>
      <c r="BR118" s="139">
        <v>0</v>
      </c>
      <c r="BS118" s="139">
        <v>2</v>
      </c>
      <c r="BT118" s="139">
        <v>1</v>
      </c>
      <c r="BU118" s="139">
        <v>1</v>
      </c>
      <c r="BV118" s="139">
        <v>1</v>
      </c>
      <c r="BW118" s="139">
        <v>2</v>
      </c>
      <c r="BX118" s="139">
        <v>-2</v>
      </c>
      <c r="BY118" s="139">
        <v>1</v>
      </c>
      <c r="BZ118" s="140">
        <v>0</v>
      </c>
      <c r="CA118" s="139">
        <v>0</v>
      </c>
      <c r="CB118" s="139">
        <v>0</v>
      </c>
      <c r="CC118" s="139">
        <v>0</v>
      </c>
      <c r="CD118" s="140">
        <v>0</v>
      </c>
      <c r="CE118" s="139">
        <v>0</v>
      </c>
      <c r="CF118" s="139">
        <v>0</v>
      </c>
      <c r="CG118" s="139">
        <v>0</v>
      </c>
      <c r="CH118" s="140">
        <v>0</v>
      </c>
    </row>
    <row r="119" spans="1:86" x14ac:dyDescent="0.2">
      <c r="A119" s="137" t="s">
        <v>60</v>
      </c>
      <c r="B119" s="138" t="s">
        <v>175</v>
      </c>
      <c r="C119" s="139">
        <v>2</v>
      </c>
      <c r="D119" s="139">
        <v>0</v>
      </c>
      <c r="E119" s="139">
        <v>1</v>
      </c>
      <c r="F119" s="139">
        <v>0</v>
      </c>
      <c r="G119" s="139">
        <v>0</v>
      </c>
      <c r="H119" s="139">
        <v>0</v>
      </c>
      <c r="I119" s="139">
        <v>0</v>
      </c>
      <c r="J119" s="139">
        <v>2</v>
      </c>
      <c r="K119" s="139">
        <v>1</v>
      </c>
      <c r="L119" s="139">
        <v>0</v>
      </c>
      <c r="M119" s="139">
        <v>0</v>
      </c>
      <c r="N119" s="140">
        <v>1</v>
      </c>
      <c r="O119" s="139">
        <v>1</v>
      </c>
      <c r="P119" s="139">
        <v>0</v>
      </c>
      <c r="Q119" s="139">
        <v>1</v>
      </c>
      <c r="R119" s="139">
        <v>0</v>
      </c>
      <c r="S119" s="139">
        <v>0</v>
      </c>
      <c r="T119" s="139">
        <v>0</v>
      </c>
      <c r="U119" s="139">
        <v>0</v>
      </c>
      <c r="V119" s="139">
        <v>1</v>
      </c>
      <c r="W119" s="139">
        <v>1</v>
      </c>
      <c r="X119" s="139">
        <v>0</v>
      </c>
      <c r="Y119" s="139">
        <v>0</v>
      </c>
      <c r="Z119" s="140">
        <v>1</v>
      </c>
      <c r="AA119" s="139">
        <v>3</v>
      </c>
      <c r="AB119" s="139">
        <v>2</v>
      </c>
      <c r="AC119" s="139">
        <v>4</v>
      </c>
      <c r="AD119" s="139">
        <v>1</v>
      </c>
      <c r="AE119" s="139">
        <v>4</v>
      </c>
      <c r="AF119" s="139">
        <v>2</v>
      </c>
      <c r="AG119" s="139">
        <v>2</v>
      </c>
      <c r="AH119" s="139">
        <v>0</v>
      </c>
      <c r="AI119" s="139">
        <v>3</v>
      </c>
      <c r="AJ119" s="139">
        <v>1</v>
      </c>
      <c r="AK119" s="139">
        <v>0</v>
      </c>
      <c r="AL119" s="139">
        <v>0</v>
      </c>
      <c r="AM119" s="140">
        <v>2</v>
      </c>
      <c r="AN119" s="139">
        <v>2</v>
      </c>
      <c r="AO119" s="139">
        <v>2</v>
      </c>
      <c r="AP119" s="139">
        <v>2</v>
      </c>
      <c r="AQ119" s="139">
        <v>1</v>
      </c>
      <c r="AR119" s="139">
        <v>1</v>
      </c>
      <c r="AS119" s="139">
        <v>2</v>
      </c>
      <c r="AT119" s="139">
        <v>1</v>
      </c>
      <c r="AU119" s="139">
        <v>0</v>
      </c>
      <c r="AV119" s="139">
        <v>1</v>
      </c>
      <c r="AW119" s="139">
        <v>1</v>
      </c>
      <c r="AX119" s="139">
        <v>0</v>
      </c>
      <c r="AY119" s="139">
        <v>0</v>
      </c>
      <c r="AZ119" s="140">
        <v>1</v>
      </c>
      <c r="BA119" s="139">
        <v>3</v>
      </c>
      <c r="BB119" s="139">
        <v>0</v>
      </c>
      <c r="BC119" s="139">
        <v>3</v>
      </c>
      <c r="BD119" s="140">
        <v>1</v>
      </c>
      <c r="BE119" s="139">
        <v>1</v>
      </c>
      <c r="BF119" s="139">
        <v>0</v>
      </c>
      <c r="BG119" s="139">
        <v>2</v>
      </c>
      <c r="BH119" s="140">
        <v>1</v>
      </c>
      <c r="BI119" s="139">
        <v>1</v>
      </c>
      <c r="BJ119" s="139">
        <v>1</v>
      </c>
      <c r="BK119" s="139">
        <v>2</v>
      </c>
      <c r="BL119" s="139">
        <v>1</v>
      </c>
      <c r="BM119" s="139">
        <v>1</v>
      </c>
      <c r="BN119" s="139">
        <v>1</v>
      </c>
      <c r="BO119" s="139">
        <v>-1</v>
      </c>
      <c r="BP119" s="139">
        <v>1</v>
      </c>
      <c r="BQ119" s="140">
        <v>0</v>
      </c>
      <c r="BR119" s="139">
        <v>1</v>
      </c>
      <c r="BS119" s="139">
        <v>1</v>
      </c>
      <c r="BT119" s="139">
        <v>1</v>
      </c>
      <c r="BU119" s="139">
        <v>1</v>
      </c>
      <c r="BV119" s="139">
        <v>1</v>
      </c>
      <c r="BW119" s="139">
        <v>2</v>
      </c>
      <c r="BX119" s="139">
        <v>-2</v>
      </c>
      <c r="BY119" s="139">
        <v>1</v>
      </c>
      <c r="BZ119" s="140">
        <v>0</v>
      </c>
      <c r="CA119" s="139">
        <v>0</v>
      </c>
      <c r="CB119" s="139">
        <v>0</v>
      </c>
      <c r="CC119" s="139">
        <v>0</v>
      </c>
      <c r="CD119" s="140">
        <v>0</v>
      </c>
      <c r="CE119" s="139">
        <v>0</v>
      </c>
      <c r="CF119" s="139">
        <v>0</v>
      </c>
      <c r="CG119" s="139">
        <v>0</v>
      </c>
      <c r="CH119" s="140">
        <v>0</v>
      </c>
    </row>
    <row r="120" spans="1:86" x14ac:dyDescent="0.2">
      <c r="A120" s="137" t="s">
        <v>60</v>
      </c>
      <c r="B120" s="138" t="s">
        <v>176</v>
      </c>
      <c r="C120" s="139">
        <v>2</v>
      </c>
      <c r="D120" s="139">
        <v>5</v>
      </c>
      <c r="E120" s="139">
        <v>1</v>
      </c>
      <c r="F120" s="139">
        <v>0</v>
      </c>
      <c r="G120" s="139">
        <v>3</v>
      </c>
      <c r="H120" s="139">
        <v>4</v>
      </c>
      <c r="I120" s="139">
        <v>3</v>
      </c>
      <c r="J120" s="139">
        <v>1</v>
      </c>
      <c r="K120" s="139">
        <v>2</v>
      </c>
      <c r="L120" s="139">
        <v>1</v>
      </c>
      <c r="M120" s="139">
        <v>1</v>
      </c>
      <c r="N120" s="140">
        <v>2</v>
      </c>
      <c r="O120" s="139">
        <v>1</v>
      </c>
      <c r="P120" s="139">
        <v>2</v>
      </c>
      <c r="Q120" s="139">
        <v>1</v>
      </c>
      <c r="R120" s="139">
        <v>0</v>
      </c>
      <c r="S120" s="139">
        <v>2</v>
      </c>
      <c r="T120" s="139">
        <v>1</v>
      </c>
      <c r="U120" s="139">
        <v>1</v>
      </c>
      <c r="V120" s="139">
        <v>1</v>
      </c>
      <c r="W120" s="139">
        <v>2</v>
      </c>
      <c r="X120" s="139">
        <v>1</v>
      </c>
      <c r="Y120" s="139">
        <v>1</v>
      </c>
      <c r="Z120" s="140">
        <v>2</v>
      </c>
      <c r="AA120" s="139">
        <v>3</v>
      </c>
      <c r="AB120" s="139">
        <v>2</v>
      </c>
      <c r="AC120" s="139">
        <v>3</v>
      </c>
      <c r="AD120" s="139">
        <v>0</v>
      </c>
      <c r="AE120" s="139">
        <v>4</v>
      </c>
      <c r="AF120" s="139">
        <v>2</v>
      </c>
      <c r="AG120" s="139">
        <v>2</v>
      </c>
      <c r="AH120" s="139">
        <v>2</v>
      </c>
      <c r="AI120" s="139">
        <v>4</v>
      </c>
      <c r="AJ120" s="139">
        <v>3</v>
      </c>
      <c r="AK120" s="139">
        <v>0</v>
      </c>
      <c r="AL120" s="139">
        <v>1</v>
      </c>
      <c r="AM120" s="140">
        <v>3</v>
      </c>
      <c r="AN120" s="139">
        <v>2</v>
      </c>
      <c r="AO120" s="139">
        <v>2</v>
      </c>
      <c r="AP120" s="139">
        <v>1</v>
      </c>
      <c r="AQ120" s="139">
        <v>0</v>
      </c>
      <c r="AR120" s="139">
        <v>1</v>
      </c>
      <c r="AS120" s="139">
        <v>2</v>
      </c>
      <c r="AT120" s="139">
        <v>1</v>
      </c>
      <c r="AU120" s="139">
        <v>1</v>
      </c>
      <c r="AV120" s="139">
        <v>2</v>
      </c>
      <c r="AW120" s="139">
        <v>1</v>
      </c>
      <c r="AX120" s="139">
        <v>0</v>
      </c>
      <c r="AY120" s="139">
        <v>1</v>
      </c>
      <c r="AZ120" s="140">
        <v>1</v>
      </c>
      <c r="BA120" s="139">
        <v>4</v>
      </c>
      <c r="BB120" s="139">
        <v>0</v>
      </c>
      <c r="BC120" s="139">
        <v>3</v>
      </c>
      <c r="BD120" s="140">
        <v>1</v>
      </c>
      <c r="BE120" s="139">
        <v>1</v>
      </c>
      <c r="BF120" s="139">
        <v>0</v>
      </c>
      <c r="BG120" s="139">
        <v>2</v>
      </c>
      <c r="BH120" s="140">
        <v>1</v>
      </c>
      <c r="BI120" s="139">
        <v>1</v>
      </c>
      <c r="BJ120" s="139">
        <v>2</v>
      </c>
      <c r="BK120" s="139">
        <v>2</v>
      </c>
      <c r="BL120" s="139">
        <v>2</v>
      </c>
      <c r="BM120" s="139">
        <v>3</v>
      </c>
      <c r="BN120" s="139">
        <v>1</v>
      </c>
      <c r="BO120" s="139">
        <v>-1</v>
      </c>
      <c r="BP120" s="139">
        <v>2</v>
      </c>
      <c r="BQ120" s="140">
        <v>0</v>
      </c>
      <c r="BR120" s="139">
        <v>1</v>
      </c>
      <c r="BS120" s="139">
        <v>2</v>
      </c>
      <c r="BT120" s="139">
        <v>1</v>
      </c>
      <c r="BU120" s="139">
        <v>1</v>
      </c>
      <c r="BV120" s="139">
        <v>1</v>
      </c>
      <c r="BW120" s="139">
        <v>2</v>
      </c>
      <c r="BX120" s="139">
        <v>-2</v>
      </c>
      <c r="BY120" s="139">
        <v>2</v>
      </c>
      <c r="BZ120" s="140">
        <v>0</v>
      </c>
      <c r="CA120" s="139">
        <v>0</v>
      </c>
      <c r="CB120" s="139">
        <v>0</v>
      </c>
      <c r="CC120" s="139">
        <v>0</v>
      </c>
      <c r="CD120" s="140">
        <v>0</v>
      </c>
      <c r="CE120" s="139">
        <v>0</v>
      </c>
      <c r="CF120" s="139">
        <v>0</v>
      </c>
      <c r="CG120" s="139">
        <v>0</v>
      </c>
      <c r="CH120" s="140">
        <v>0</v>
      </c>
    </row>
    <row r="121" spans="1:86" x14ac:dyDescent="0.2">
      <c r="A121" s="137" t="s">
        <v>56</v>
      </c>
      <c r="B121" s="138" t="s">
        <v>177</v>
      </c>
      <c r="C121" s="139">
        <v>0</v>
      </c>
      <c r="D121" s="139">
        <v>0</v>
      </c>
      <c r="E121" s="139">
        <v>0</v>
      </c>
      <c r="F121" s="139">
        <v>-1</v>
      </c>
      <c r="G121" s="139">
        <v>0</v>
      </c>
      <c r="H121" s="139">
        <v>0</v>
      </c>
      <c r="I121" s="139">
        <v>0</v>
      </c>
      <c r="J121" s="139">
        <v>0</v>
      </c>
      <c r="K121" s="139">
        <v>0</v>
      </c>
      <c r="L121" s="139">
        <v>0</v>
      </c>
      <c r="M121" s="139">
        <v>0</v>
      </c>
      <c r="N121" s="140">
        <v>0</v>
      </c>
      <c r="O121" s="139">
        <v>0</v>
      </c>
      <c r="P121" s="139">
        <v>0</v>
      </c>
      <c r="Q121" s="139">
        <v>0</v>
      </c>
      <c r="R121" s="139">
        <v>-2</v>
      </c>
      <c r="S121" s="139">
        <v>0</v>
      </c>
      <c r="T121" s="139">
        <v>0</v>
      </c>
      <c r="U121" s="139">
        <v>0</v>
      </c>
      <c r="V121" s="139">
        <v>0</v>
      </c>
      <c r="W121" s="139">
        <v>0</v>
      </c>
      <c r="X121" s="139">
        <v>0</v>
      </c>
      <c r="Y121" s="139">
        <v>0</v>
      </c>
      <c r="Z121" s="140">
        <v>0</v>
      </c>
      <c r="AA121" s="139">
        <v>0</v>
      </c>
      <c r="AB121" s="139">
        <v>0</v>
      </c>
      <c r="AC121" s="139">
        <v>0</v>
      </c>
      <c r="AD121" s="139">
        <v>0</v>
      </c>
      <c r="AE121" s="139">
        <v>1</v>
      </c>
      <c r="AF121" s="139">
        <v>0</v>
      </c>
      <c r="AG121" s="139">
        <v>1</v>
      </c>
      <c r="AH121" s="139">
        <v>0</v>
      </c>
      <c r="AI121" s="139">
        <v>0</v>
      </c>
      <c r="AJ121" s="139">
        <v>0</v>
      </c>
      <c r="AK121" s="139">
        <v>0</v>
      </c>
      <c r="AL121" s="139">
        <v>0</v>
      </c>
      <c r="AM121" s="140">
        <v>0</v>
      </c>
      <c r="AN121" s="139">
        <v>0</v>
      </c>
      <c r="AO121" s="139">
        <v>0</v>
      </c>
      <c r="AP121" s="139">
        <v>0</v>
      </c>
      <c r="AQ121" s="139">
        <v>0</v>
      </c>
      <c r="AR121" s="139">
        <v>1</v>
      </c>
      <c r="AS121" s="139">
        <v>0</v>
      </c>
      <c r="AT121" s="139">
        <v>1</v>
      </c>
      <c r="AU121" s="139">
        <v>0</v>
      </c>
      <c r="AV121" s="139">
        <v>0</v>
      </c>
      <c r="AW121" s="139">
        <v>0</v>
      </c>
      <c r="AX121" s="139">
        <v>0</v>
      </c>
      <c r="AY121" s="139">
        <v>0</v>
      </c>
      <c r="AZ121" s="140">
        <v>0</v>
      </c>
      <c r="BA121" s="139">
        <v>0</v>
      </c>
      <c r="BB121" s="139">
        <v>0</v>
      </c>
      <c r="BC121" s="139">
        <v>1</v>
      </c>
      <c r="BD121" s="140">
        <v>0</v>
      </c>
      <c r="BE121" s="139">
        <v>0</v>
      </c>
      <c r="BF121" s="139">
        <v>0</v>
      </c>
      <c r="BG121" s="139">
        <v>1</v>
      </c>
      <c r="BH121" s="140">
        <v>0</v>
      </c>
      <c r="BI121" s="139">
        <v>0</v>
      </c>
      <c r="BJ121" s="139">
        <v>0</v>
      </c>
      <c r="BK121" s="139">
        <v>0</v>
      </c>
      <c r="BL121" s="139">
        <v>0</v>
      </c>
      <c r="BM121" s="139">
        <v>2</v>
      </c>
      <c r="BN121" s="139">
        <v>0</v>
      </c>
      <c r="BO121" s="139">
        <v>-1</v>
      </c>
      <c r="BP121" s="139">
        <v>0</v>
      </c>
      <c r="BQ121" s="140">
        <v>-1</v>
      </c>
      <c r="BR121" s="139">
        <v>0</v>
      </c>
      <c r="BS121" s="139">
        <v>0</v>
      </c>
      <c r="BT121" s="139">
        <v>0</v>
      </c>
      <c r="BU121" s="139">
        <v>0</v>
      </c>
      <c r="BV121" s="139">
        <v>1</v>
      </c>
      <c r="BW121" s="139">
        <v>0</v>
      </c>
      <c r="BX121" s="139">
        <v>-2</v>
      </c>
      <c r="BY121" s="139">
        <v>0</v>
      </c>
      <c r="BZ121" s="140">
        <v>-2</v>
      </c>
      <c r="CA121" s="139">
        <v>0</v>
      </c>
      <c r="CB121" s="139">
        <v>0</v>
      </c>
      <c r="CC121" s="139">
        <v>0</v>
      </c>
      <c r="CD121" s="140">
        <v>0</v>
      </c>
      <c r="CE121" s="139">
        <v>0</v>
      </c>
      <c r="CF121" s="139">
        <v>0</v>
      </c>
      <c r="CG121" s="139">
        <v>0</v>
      </c>
      <c r="CH121" s="140">
        <v>0</v>
      </c>
    </row>
    <row r="122" spans="1:86" x14ac:dyDescent="0.2">
      <c r="A122" s="137" t="s">
        <v>58</v>
      </c>
      <c r="B122" s="138" t="s">
        <v>178</v>
      </c>
      <c r="C122" s="139">
        <v>1</v>
      </c>
      <c r="D122" s="139">
        <v>3</v>
      </c>
      <c r="E122" s="139">
        <v>1</v>
      </c>
      <c r="F122" s="139">
        <v>0</v>
      </c>
      <c r="G122" s="139">
        <v>3</v>
      </c>
      <c r="H122" s="139">
        <v>3</v>
      </c>
      <c r="I122" s="139">
        <v>2</v>
      </c>
      <c r="J122" s="139">
        <v>2</v>
      </c>
      <c r="K122" s="139">
        <v>2</v>
      </c>
      <c r="L122" s="139">
        <v>1</v>
      </c>
      <c r="M122" s="139">
        <v>4</v>
      </c>
      <c r="N122" s="140">
        <v>2</v>
      </c>
      <c r="O122" s="139">
        <v>1</v>
      </c>
      <c r="P122" s="139">
        <v>1</v>
      </c>
      <c r="Q122" s="139">
        <v>1</v>
      </c>
      <c r="R122" s="139">
        <v>0</v>
      </c>
      <c r="S122" s="139">
        <v>2</v>
      </c>
      <c r="T122" s="139">
        <v>1</v>
      </c>
      <c r="U122" s="139">
        <v>1</v>
      </c>
      <c r="V122" s="139">
        <v>1</v>
      </c>
      <c r="W122" s="139">
        <v>2</v>
      </c>
      <c r="X122" s="139">
        <v>1</v>
      </c>
      <c r="Y122" s="139">
        <v>2</v>
      </c>
      <c r="Z122" s="140">
        <v>2</v>
      </c>
      <c r="AA122" s="139">
        <v>3</v>
      </c>
      <c r="AB122" s="139">
        <v>2</v>
      </c>
      <c r="AC122" s="139">
        <v>2</v>
      </c>
      <c r="AD122" s="139">
        <v>1</v>
      </c>
      <c r="AE122" s="139">
        <v>4</v>
      </c>
      <c r="AF122" s="139">
        <v>0</v>
      </c>
      <c r="AG122" s="139">
        <v>2</v>
      </c>
      <c r="AH122" s="139">
        <v>1</v>
      </c>
      <c r="AI122" s="139">
        <v>4</v>
      </c>
      <c r="AJ122" s="139">
        <v>2</v>
      </c>
      <c r="AK122" s="139">
        <v>2</v>
      </c>
      <c r="AL122" s="139">
        <v>1</v>
      </c>
      <c r="AM122" s="140">
        <v>3</v>
      </c>
      <c r="AN122" s="139">
        <v>2</v>
      </c>
      <c r="AO122" s="139">
        <v>2</v>
      </c>
      <c r="AP122" s="139">
        <v>1</v>
      </c>
      <c r="AQ122" s="139">
        <v>1</v>
      </c>
      <c r="AR122" s="139">
        <v>1</v>
      </c>
      <c r="AS122" s="139">
        <v>0</v>
      </c>
      <c r="AT122" s="139">
        <v>1</v>
      </c>
      <c r="AU122" s="139">
        <v>1</v>
      </c>
      <c r="AV122" s="139">
        <v>2</v>
      </c>
      <c r="AW122" s="139">
        <v>1</v>
      </c>
      <c r="AX122" s="139">
        <v>2</v>
      </c>
      <c r="AY122" s="139">
        <v>1</v>
      </c>
      <c r="AZ122" s="140">
        <v>2</v>
      </c>
      <c r="BA122" s="139">
        <v>4</v>
      </c>
      <c r="BB122" s="139">
        <v>2</v>
      </c>
      <c r="BC122" s="139">
        <v>3</v>
      </c>
      <c r="BD122" s="140">
        <v>1</v>
      </c>
      <c r="BE122" s="139">
        <v>1</v>
      </c>
      <c r="BF122" s="139">
        <v>2</v>
      </c>
      <c r="BG122" s="139">
        <v>2</v>
      </c>
      <c r="BH122" s="140">
        <v>1</v>
      </c>
      <c r="BI122" s="139">
        <v>2</v>
      </c>
      <c r="BJ122" s="139">
        <v>1</v>
      </c>
      <c r="BK122" s="139">
        <v>2</v>
      </c>
      <c r="BL122" s="139">
        <v>2</v>
      </c>
      <c r="BM122" s="139">
        <v>2</v>
      </c>
      <c r="BN122" s="139">
        <v>1</v>
      </c>
      <c r="BO122" s="139">
        <v>-1</v>
      </c>
      <c r="BP122" s="139">
        <v>1</v>
      </c>
      <c r="BQ122" s="140">
        <v>0</v>
      </c>
      <c r="BR122" s="139">
        <v>2</v>
      </c>
      <c r="BS122" s="139">
        <v>1</v>
      </c>
      <c r="BT122" s="139">
        <v>1</v>
      </c>
      <c r="BU122" s="139">
        <v>1</v>
      </c>
      <c r="BV122" s="139">
        <v>1</v>
      </c>
      <c r="BW122" s="139">
        <v>2</v>
      </c>
      <c r="BX122" s="139">
        <v>-2</v>
      </c>
      <c r="BY122" s="139">
        <v>1</v>
      </c>
      <c r="BZ122" s="140">
        <v>0</v>
      </c>
      <c r="CA122" s="139">
        <v>0</v>
      </c>
      <c r="CB122" s="139">
        <v>0</v>
      </c>
      <c r="CC122" s="139">
        <v>0</v>
      </c>
      <c r="CD122" s="140">
        <v>0</v>
      </c>
      <c r="CE122" s="139">
        <v>0</v>
      </c>
      <c r="CF122" s="139">
        <v>0</v>
      </c>
      <c r="CG122" s="139">
        <v>0</v>
      </c>
      <c r="CH122" s="140">
        <v>0</v>
      </c>
    </row>
    <row r="123" spans="1:86" x14ac:dyDescent="0.2">
      <c r="A123" s="137" t="s">
        <v>58</v>
      </c>
      <c r="B123" s="138" t="s">
        <v>179</v>
      </c>
      <c r="C123" s="139">
        <v>0</v>
      </c>
      <c r="D123" s="139">
        <v>4</v>
      </c>
      <c r="E123" s="139">
        <v>1</v>
      </c>
      <c r="F123" s="139">
        <v>0</v>
      </c>
      <c r="G123" s="139">
        <v>3</v>
      </c>
      <c r="H123" s="139">
        <v>4</v>
      </c>
      <c r="I123" s="139">
        <v>1</v>
      </c>
      <c r="J123" s="139">
        <v>2</v>
      </c>
      <c r="K123" s="139">
        <v>2</v>
      </c>
      <c r="L123" s="139">
        <v>2</v>
      </c>
      <c r="M123" s="139">
        <v>0</v>
      </c>
      <c r="N123" s="140">
        <v>0</v>
      </c>
      <c r="O123" s="139">
        <v>0</v>
      </c>
      <c r="P123" s="139">
        <v>1</v>
      </c>
      <c r="Q123" s="139">
        <v>1</v>
      </c>
      <c r="R123" s="139">
        <v>0</v>
      </c>
      <c r="S123" s="139">
        <v>2</v>
      </c>
      <c r="T123" s="139">
        <v>2</v>
      </c>
      <c r="U123" s="139">
        <v>1</v>
      </c>
      <c r="V123" s="139">
        <v>1</v>
      </c>
      <c r="W123" s="139">
        <v>2</v>
      </c>
      <c r="X123" s="139">
        <v>2</v>
      </c>
      <c r="Y123" s="139">
        <v>0</v>
      </c>
      <c r="Z123" s="140">
        <v>0</v>
      </c>
      <c r="AA123" s="139">
        <v>3</v>
      </c>
      <c r="AB123" s="139">
        <v>2</v>
      </c>
      <c r="AC123" s="139">
        <v>3</v>
      </c>
      <c r="AD123" s="139">
        <v>2</v>
      </c>
      <c r="AE123" s="139">
        <v>5</v>
      </c>
      <c r="AF123" s="139">
        <v>1</v>
      </c>
      <c r="AG123" s="139">
        <v>3</v>
      </c>
      <c r="AH123" s="139">
        <v>1</v>
      </c>
      <c r="AI123" s="139">
        <v>4</v>
      </c>
      <c r="AJ123" s="139">
        <v>2</v>
      </c>
      <c r="AK123" s="139">
        <v>0</v>
      </c>
      <c r="AL123" s="139">
        <v>1</v>
      </c>
      <c r="AM123" s="140">
        <v>2</v>
      </c>
      <c r="AN123" s="139">
        <v>2</v>
      </c>
      <c r="AO123" s="139">
        <v>2</v>
      </c>
      <c r="AP123" s="139">
        <v>1</v>
      </c>
      <c r="AQ123" s="139">
        <v>2</v>
      </c>
      <c r="AR123" s="139">
        <v>2</v>
      </c>
      <c r="AS123" s="139">
        <v>1</v>
      </c>
      <c r="AT123" s="139">
        <v>2</v>
      </c>
      <c r="AU123" s="139">
        <v>1</v>
      </c>
      <c r="AV123" s="139">
        <v>2</v>
      </c>
      <c r="AW123" s="139">
        <v>1</v>
      </c>
      <c r="AX123" s="139">
        <v>0</v>
      </c>
      <c r="AY123" s="139">
        <v>2</v>
      </c>
      <c r="AZ123" s="140">
        <v>1</v>
      </c>
      <c r="BA123" s="139">
        <v>2</v>
      </c>
      <c r="BB123" s="139">
        <v>1</v>
      </c>
      <c r="BC123" s="139">
        <v>3</v>
      </c>
      <c r="BD123" s="140">
        <v>2</v>
      </c>
      <c r="BE123" s="139">
        <v>1</v>
      </c>
      <c r="BF123" s="139">
        <v>1</v>
      </c>
      <c r="BG123" s="139">
        <v>2</v>
      </c>
      <c r="BH123" s="140">
        <v>2</v>
      </c>
      <c r="BI123" s="139">
        <v>2</v>
      </c>
      <c r="BJ123" s="139">
        <v>1</v>
      </c>
      <c r="BK123" s="139">
        <v>2</v>
      </c>
      <c r="BL123" s="139">
        <v>1</v>
      </c>
      <c r="BM123" s="139">
        <v>6</v>
      </c>
      <c r="BN123" s="139">
        <v>1</v>
      </c>
      <c r="BO123" s="139">
        <v>0</v>
      </c>
      <c r="BP123" s="139">
        <v>1</v>
      </c>
      <c r="BQ123" s="140">
        <v>0</v>
      </c>
      <c r="BR123" s="139">
        <v>2</v>
      </c>
      <c r="BS123" s="139">
        <v>1</v>
      </c>
      <c r="BT123" s="139">
        <v>1</v>
      </c>
      <c r="BU123" s="139">
        <v>1</v>
      </c>
      <c r="BV123" s="139">
        <v>1</v>
      </c>
      <c r="BW123" s="139">
        <v>2</v>
      </c>
      <c r="BX123" s="139">
        <v>0</v>
      </c>
      <c r="BY123" s="139">
        <v>1</v>
      </c>
      <c r="BZ123" s="140">
        <v>0</v>
      </c>
      <c r="CA123" s="139">
        <v>1</v>
      </c>
      <c r="CB123" s="139">
        <v>2</v>
      </c>
      <c r="CC123" s="139">
        <v>1</v>
      </c>
      <c r="CD123" s="140">
        <v>0</v>
      </c>
      <c r="CE123" s="139">
        <v>1</v>
      </c>
      <c r="CF123" s="139">
        <v>1</v>
      </c>
      <c r="CG123" s="139">
        <v>1</v>
      </c>
      <c r="CH123" s="140">
        <v>0</v>
      </c>
    </row>
    <row r="124" spans="1:86" x14ac:dyDescent="0.2">
      <c r="A124" s="137" t="s">
        <v>71</v>
      </c>
      <c r="B124" s="138" t="s">
        <v>180</v>
      </c>
      <c r="C124" s="139">
        <v>1</v>
      </c>
      <c r="D124" s="139">
        <v>5</v>
      </c>
      <c r="E124" s="139">
        <v>2</v>
      </c>
      <c r="F124" s="139">
        <v>0</v>
      </c>
      <c r="G124" s="139">
        <v>2</v>
      </c>
      <c r="H124" s="139">
        <v>4</v>
      </c>
      <c r="I124" s="139">
        <v>1</v>
      </c>
      <c r="J124" s="139">
        <v>2</v>
      </c>
      <c r="K124" s="139">
        <v>0</v>
      </c>
      <c r="L124" s="139">
        <v>0</v>
      </c>
      <c r="M124" s="139">
        <v>0</v>
      </c>
      <c r="N124" s="140">
        <v>0</v>
      </c>
      <c r="O124" s="139">
        <v>1</v>
      </c>
      <c r="P124" s="139">
        <v>2</v>
      </c>
      <c r="Q124" s="139">
        <v>2</v>
      </c>
      <c r="R124" s="139">
        <v>0</v>
      </c>
      <c r="S124" s="139">
        <v>1</v>
      </c>
      <c r="T124" s="139">
        <v>1</v>
      </c>
      <c r="U124" s="139">
        <v>1</v>
      </c>
      <c r="V124" s="139">
        <v>1</v>
      </c>
      <c r="W124" s="139">
        <v>0</v>
      </c>
      <c r="X124" s="139">
        <v>0</v>
      </c>
      <c r="Y124" s="139">
        <v>0</v>
      </c>
      <c r="Z124" s="140">
        <v>0</v>
      </c>
      <c r="AA124" s="139">
        <v>1</v>
      </c>
      <c r="AB124" s="139">
        <v>2</v>
      </c>
      <c r="AC124" s="139">
        <v>3</v>
      </c>
      <c r="AD124" s="139">
        <v>0</v>
      </c>
      <c r="AE124" s="139">
        <v>4</v>
      </c>
      <c r="AF124" s="139">
        <v>1</v>
      </c>
      <c r="AG124" s="139">
        <v>1</v>
      </c>
      <c r="AH124" s="139">
        <v>0</v>
      </c>
      <c r="AI124" s="139">
        <v>1</v>
      </c>
      <c r="AJ124" s="139">
        <v>1</v>
      </c>
      <c r="AK124" s="139">
        <v>0</v>
      </c>
      <c r="AL124" s="139">
        <v>0</v>
      </c>
      <c r="AM124" s="140">
        <v>2</v>
      </c>
      <c r="AN124" s="139">
        <v>1</v>
      </c>
      <c r="AO124" s="139">
        <v>2</v>
      </c>
      <c r="AP124" s="139">
        <v>1</v>
      </c>
      <c r="AQ124" s="139">
        <v>0</v>
      </c>
      <c r="AR124" s="139">
        <v>1</v>
      </c>
      <c r="AS124" s="139">
        <v>1</v>
      </c>
      <c r="AT124" s="139">
        <v>1</v>
      </c>
      <c r="AU124" s="139">
        <v>0</v>
      </c>
      <c r="AV124" s="139">
        <v>1</v>
      </c>
      <c r="AW124" s="139">
        <v>1</v>
      </c>
      <c r="AX124" s="139">
        <v>0</v>
      </c>
      <c r="AY124" s="139">
        <v>0</v>
      </c>
      <c r="AZ124" s="140">
        <v>1</v>
      </c>
      <c r="BA124" s="139">
        <v>3</v>
      </c>
      <c r="BB124" s="139">
        <v>0</v>
      </c>
      <c r="BC124" s="139">
        <v>2</v>
      </c>
      <c r="BD124" s="140">
        <v>2</v>
      </c>
      <c r="BE124" s="139">
        <v>1</v>
      </c>
      <c r="BF124" s="139">
        <v>0</v>
      </c>
      <c r="BG124" s="139">
        <v>1</v>
      </c>
      <c r="BH124" s="140">
        <v>2</v>
      </c>
      <c r="BI124" s="139">
        <v>0</v>
      </c>
      <c r="BJ124" s="139">
        <v>1</v>
      </c>
      <c r="BK124" s="139">
        <v>2</v>
      </c>
      <c r="BL124" s="139">
        <v>2</v>
      </c>
      <c r="BM124" s="139">
        <v>2</v>
      </c>
      <c r="BN124" s="139">
        <v>1</v>
      </c>
      <c r="BO124" s="139">
        <v>0</v>
      </c>
      <c r="BP124" s="139">
        <v>1</v>
      </c>
      <c r="BQ124" s="140">
        <v>0</v>
      </c>
      <c r="BR124" s="139">
        <v>0</v>
      </c>
      <c r="BS124" s="139">
        <v>1</v>
      </c>
      <c r="BT124" s="139">
        <v>1</v>
      </c>
      <c r="BU124" s="139">
        <v>1</v>
      </c>
      <c r="BV124" s="139">
        <v>1</v>
      </c>
      <c r="BW124" s="139">
        <v>2</v>
      </c>
      <c r="BX124" s="139">
        <v>0</v>
      </c>
      <c r="BY124" s="139">
        <v>1</v>
      </c>
      <c r="BZ124" s="140">
        <v>0</v>
      </c>
      <c r="CA124" s="139">
        <v>0</v>
      </c>
      <c r="CB124" s="139">
        <v>0</v>
      </c>
      <c r="CC124" s="139">
        <v>0</v>
      </c>
      <c r="CD124" s="140">
        <v>0</v>
      </c>
      <c r="CE124" s="139">
        <v>0</v>
      </c>
      <c r="CF124" s="139">
        <v>0</v>
      </c>
      <c r="CG124" s="139">
        <v>0</v>
      </c>
      <c r="CH124" s="140">
        <v>0</v>
      </c>
    </row>
    <row r="125" spans="1:86" x14ac:dyDescent="0.2">
      <c r="A125" s="137" t="s">
        <v>56</v>
      </c>
      <c r="B125" s="138" t="s">
        <v>181</v>
      </c>
      <c r="C125" s="139">
        <v>2</v>
      </c>
      <c r="D125" s="139">
        <v>4</v>
      </c>
      <c r="E125" s="139">
        <v>2</v>
      </c>
      <c r="F125" s="139">
        <v>0</v>
      </c>
      <c r="G125" s="139">
        <v>2</v>
      </c>
      <c r="H125" s="139">
        <v>3</v>
      </c>
      <c r="I125" s="139">
        <v>0</v>
      </c>
      <c r="J125" s="139">
        <v>0</v>
      </c>
      <c r="K125" s="139">
        <v>1</v>
      </c>
      <c r="L125" s="139">
        <v>1</v>
      </c>
      <c r="M125" s="139">
        <v>0</v>
      </c>
      <c r="N125" s="140">
        <v>0</v>
      </c>
      <c r="O125" s="139">
        <v>1</v>
      </c>
      <c r="P125" s="139">
        <v>1</v>
      </c>
      <c r="Q125" s="139">
        <v>2</v>
      </c>
      <c r="R125" s="139">
        <v>0</v>
      </c>
      <c r="S125" s="139">
        <v>1</v>
      </c>
      <c r="T125" s="139">
        <v>1</v>
      </c>
      <c r="U125" s="139">
        <v>0</v>
      </c>
      <c r="V125" s="139">
        <v>0</v>
      </c>
      <c r="W125" s="139">
        <v>1</v>
      </c>
      <c r="X125" s="139">
        <v>1</v>
      </c>
      <c r="Y125" s="139">
        <v>0</v>
      </c>
      <c r="Z125" s="140">
        <v>0</v>
      </c>
      <c r="AA125" s="139">
        <v>3</v>
      </c>
      <c r="AB125" s="139">
        <v>1</v>
      </c>
      <c r="AC125" s="139">
        <v>3</v>
      </c>
      <c r="AD125" s="139">
        <v>0</v>
      </c>
      <c r="AE125" s="139">
        <v>3</v>
      </c>
      <c r="AF125" s="139">
        <v>0</v>
      </c>
      <c r="AG125" s="139">
        <v>1</v>
      </c>
      <c r="AH125" s="139">
        <v>2</v>
      </c>
      <c r="AI125" s="139">
        <v>3</v>
      </c>
      <c r="AJ125" s="139">
        <v>2</v>
      </c>
      <c r="AK125" s="139">
        <v>0</v>
      </c>
      <c r="AL125" s="139">
        <v>1</v>
      </c>
      <c r="AM125" s="140">
        <v>2</v>
      </c>
      <c r="AN125" s="139">
        <v>2</v>
      </c>
      <c r="AO125" s="139">
        <v>1</v>
      </c>
      <c r="AP125" s="139">
        <v>1</v>
      </c>
      <c r="AQ125" s="139">
        <v>0</v>
      </c>
      <c r="AR125" s="139">
        <v>1</v>
      </c>
      <c r="AS125" s="139">
        <v>0</v>
      </c>
      <c r="AT125" s="139">
        <v>1</v>
      </c>
      <c r="AU125" s="139">
        <v>1</v>
      </c>
      <c r="AV125" s="139">
        <v>1</v>
      </c>
      <c r="AW125" s="139">
        <v>1</v>
      </c>
      <c r="AX125" s="139">
        <v>0</v>
      </c>
      <c r="AY125" s="139">
        <v>1</v>
      </c>
      <c r="AZ125" s="140">
        <v>1</v>
      </c>
      <c r="BA125" s="139">
        <v>1</v>
      </c>
      <c r="BB125" s="139">
        <v>1</v>
      </c>
      <c r="BC125" s="139">
        <v>3</v>
      </c>
      <c r="BD125" s="140">
        <v>0</v>
      </c>
      <c r="BE125" s="139">
        <v>1</v>
      </c>
      <c r="BF125" s="139">
        <v>1</v>
      </c>
      <c r="BG125" s="139">
        <v>2</v>
      </c>
      <c r="BH125" s="140">
        <v>0</v>
      </c>
      <c r="BI125" s="139">
        <v>1</v>
      </c>
      <c r="BJ125" s="139">
        <v>1</v>
      </c>
      <c r="BK125" s="139">
        <v>3</v>
      </c>
      <c r="BL125" s="139">
        <v>2</v>
      </c>
      <c r="BM125" s="139">
        <v>2</v>
      </c>
      <c r="BN125" s="139">
        <v>1</v>
      </c>
      <c r="BO125" s="139">
        <v>-1</v>
      </c>
      <c r="BP125" s="139">
        <v>1</v>
      </c>
      <c r="BQ125" s="140">
        <v>0</v>
      </c>
      <c r="BR125" s="139">
        <v>1</v>
      </c>
      <c r="BS125" s="139">
        <v>1</v>
      </c>
      <c r="BT125" s="139">
        <v>1</v>
      </c>
      <c r="BU125" s="139">
        <v>1</v>
      </c>
      <c r="BV125" s="139">
        <v>1</v>
      </c>
      <c r="BW125" s="139">
        <v>2</v>
      </c>
      <c r="BX125" s="139">
        <v>-2</v>
      </c>
      <c r="BY125" s="139">
        <v>1</v>
      </c>
      <c r="BZ125" s="140">
        <v>0</v>
      </c>
      <c r="CA125" s="139">
        <v>0</v>
      </c>
      <c r="CB125" s="139">
        <v>0</v>
      </c>
      <c r="CC125" s="139">
        <v>0</v>
      </c>
      <c r="CD125" s="140">
        <v>0</v>
      </c>
      <c r="CE125" s="139">
        <v>0</v>
      </c>
      <c r="CF125" s="139">
        <v>0</v>
      </c>
      <c r="CG125" s="139">
        <v>0</v>
      </c>
      <c r="CH125" s="140">
        <v>0</v>
      </c>
    </row>
    <row r="126" spans="1:86" x14ac:dyDescent="0.2">
      <c r="A126" s="137" t="s">
        <v>56</v>
      </c>
      <c r="B126" s="138" t="s">
        <v>182</v>
      </c>
      <c r="C126" s="139">
        <v>2</v>
      </c>
      <c r="D126" s="139">
        <v>4</v>
      </c>
      <c r="E126" s="139">
        <v>1</v>
      </c>
      <c r="F126" s="139">
        <v>0</v>
      </c>
      <c r="G126" s="139">
        <v>2</v>
      </c>
      <c r="H126" s="139">
        <v>1</v>
      </c>
      <c r="I126" s="139">
        <v>0</v>
      </c>
      <c r="J126" s="139">
        <v>0</v>
      </c>
      <c r="K126" s="139">
        <v>0</v>
      </c>
      <c r="L126" s="139">
        <v>1</v>
      </c>
      <c r="M126" s="139">
        <v>0</v>
      </c>
      <c r="N126" s="140">
        <v>0</v>
      </c>
      <c r="O126" s="139">
        <v>1</v>
      </c>
      <c r="P126" s="139">
        <v>1</v>
      </c>
      <c r="Q126" s="139">
        <v>1</v>
      </c>
      <c r="R126" s="139">
        <v>0</v>
      </c>
      <c r="S126" s="139">
        <v>1</v>
      </c>
      <c r="T126" s="139">
        <v>1</v>
      </c>
      <c r="U126" s="139">
        <v>0</v>
      </c>
      <c r="V126" s="139">
        <v>0</v>
      </c>
      <c r="W126" s="139">
        <v>0</v>
      </c>
      <c r="X126" s="139">
        <v>1</v>
      </c>
      <c r="Y126" s="139">
        <v>0</v>
      </c>
      <c r="Z126" s="140">
        <v>0</v>
      </c>
      <c r="AA126" s="139">
        <v>0</v>
      </c>
      <c r="AB126" s="139">
        <v>2</v>
      </c>
      <c r="AC126" s="139">
        <v>0</v>
      </c>
      <c r="AD126" s="139">
        <v>0</v>
      </c>
      <c r="AE126" s="139">
        <v>1</v>
      </c>
      <c r="AF126" s="139">
        <v>1</v>
      </c>
      <c r="AG126" s="139">
        <v>0</v>
      </c>
      <c r="AH126" s="139">
        <v>0</v>
      </c>
      <c r="AI126" s="139">
        <v>1</v>
      </c>
      <c r="AJ126" s="139">
        <v>2</v>
      </c>
      <c r="AK126" s="139">
        <v>0</v>
      </c>
      <c r="AL126" s="139">
        <v>1</v>
      </c>
      <c r="AM126" s="140">
        <v>0</v>
      </c>
      <c r="AN126" s="139">
        <v>0</v>
      </c>
      <c r="AO126" s="139">
        <v>2</v>
      </c>
      <c r="AP126" s="139">
        <v>0</v>
      </c>
      <c r="AQ126" s="139">
        <v>0</v>
      </c>
      <c r="AR126" s="139">
        <v>1</v>
      </c>
      <c r="AS126" s="139">
        <v>1</v>
      </c>
      <c r="AT126" s="139">
        <v>0</v>
      </c>
      <c r="AU126" s="139">
        <v>0</v>
      </c>
      <c r="AV126" s="139">
        <v>1</v>
      </c>
      <c r="AW126" s="139">
        <v>1</v>
      </c>
      <c r="AX126" s="139">
        <v>0</v>
      </c>
      <c r="AY126" s="139">
        <v>2</v>
      </c>
      <c r="AZ126" s="140">
        <v>0</v>
      </c>
      <c r="BA126" s="139">
        <v>3</v>
      </c>
      <c r="BB126" s="139">
        <v>0</v>
      </c>
      <c r="BC126" s="139">
        <v>2</v>
      </c>
      <c r="BD126" s="140">
        <v>0</v>
      </c>
      <c r="BE126" s="139">
        <v>1</v>
      </c>
      <c r="BF126" s="139">
        <v>0</v>
      </c>
      <c r="BG126" s="139">
        <v>1</v>
      </c>
      <c r="BH126" s="140">
        <v>0</v>
      </c>
      <c r="BI126" s="139">
        <v>1</v>
      </c>
      <c r="BJ126" s="139">
        <v>0</v>
      </c>
      <c r="BK126" s="139">
        <v>1</v>
      </c>
      <c r="BL126" s="139">
        <v>0</v>
      </c>
      <c r="BM126" s="139">
        <v>2</v>
      </c>
      <c r="BN126" s="139">
        <v>1</v>
      </c>
      <c r="BO126" s="139">
        <v>0</v>
      </c>
      <c r="BP126" s="139">
        <v>0</v>
      </c>
      <c r="BQ126" s="140">
        <v>0</v>
      </c>
      <c r="BR126" s="139">
        <v>1</v>
      </c>
      <c r="BS126" s="139">
        <v>0</v>
      </c>
      <c r="BT126" s="139">
        <v>1</v>
      </c>
      <c r="BU126" s="139">
        <v>0</v>
      </c>
      <c r="BV126" s="139">
        <v>1</v>
      </c>
      <c r="BW126" s="139">
        <v>2</v>
      </c>
      <c r="BX126" s="139">
        <v>0</v>
      </c>
      <c r="BY126" s="139">
        <v>0</v>
      </c>
      <c r="BZ126" s="140">
        <v>0</v>
      </c>
      <c r="CA126" s="139">
        <v>0</v>
      </c>
      <c r="CB126" s="139">
        <v>0</v>
      </c>
      <c r="CC126" s="139">
        <v>0</v>
      </c>
      <c r="CD126" s="140">
        <v>0</v>
      </c>
      <c r="CE126" s="139">
        <v>0</v>
      </c>
      <c r="CF126" s="139">
        <v>0</v>
      </c>
      <c r="CG126" s="139">
        <v>0</v>
      </c>
      <c r="CH126" s="140">
        <v>0</v>
      </c>
    </row>
    <row r="127" spans="1:86" x14ac:dyDescent="0.2">
      <c r="A127" s="137" t="s">
        <v>63</v>
      </c>
      <c r="B127" s="138" t="s">
        <v>183</v>
      </c>
      <c r="C127" s="139">
        <v>2</v>
      </c>
      <c r="D127" s="139">
        <v>4</v>
      </c>
      <c r="E127" s="139">
        <v>1</v>
      </c>
      <c r="F127" s="139">
        <v>0</v>
      </c>
      <c r="G127" s="139">
        <v>2</v>
      </c>
      <c r="H127" s="139">
        <v>2</v>
      </c>
      <c r="I127" s="139">
        <v>2</v>
      </c>
      <c r="J127" s="139">
        <v>3</v>
      </c>
      <c r="K127" s="139">
        <v>0</v>
      </c>
      <c r="L127" s="139">
        <v>1</v>
      </c>
      <c r="M127" s="139">
        <v>1</v>
      </c>
      <c r="N127" s="140">
        <v>0</v>
      </c>
      <c r="O127" s="139">
        <v>1</v>
      </c>
      <c r="P127" s="139">
        <v>1</v>
      </c>
      <c r="Q127" s="139">
        <v>1</v>
      </c>
      <c r="R127" s="139">
        <v>0</v>
      </c>
      <c r="S127" s="139">
        <v>1</v>
      </c>
      <c r="T127" s="139">
        <v>1</v>
      </c>
      <c r="U127" s="139">
        <v>1</v>
      </c>
      <c r="V127" s="139">
        <v>1</v>
      </c>
      <c r="W127" s="139">
        <v>0</v>
      </c>
      <c r="X127" s="139">
        <v>1</v>
      </c>
      <c r="Y127" s="139">
        <v>1</v>
      </c>
      <c r="Z127" s="140">
        <v>0</v>
      </c>
      <c r="AA127" s="139">
        <v>0</v>
      </c>
      <c r="AB127" s="139">
        <v>2</v>
      </c>
      <c r="AC127" s="139">
        <v>4</v>
      </c>
      <c r="AD127" s="139">
        <v>0</v>
      </c>
      <c r="AE127" s="139">
        <v>5</v>
      </c>
      <c r="AF127" s="139">
        <v>1</v>
      </c>
      <c r="AG127" s="139">
        <v>3</v>
      </c>
      <c r="AH127" s="139">
        <v>2</v>
      </c>
      <c r="AI127" s="139">
        <v>4</v>
      </c>
      <c r="AJ127" s="139">
        <v>2</v>
      </c>
      <c r="AK127" s="139">
        <v>1</v>
      </c>
      <c r="AL127" s="139">
        <v>1</v>
      </c>
      <c r="AM127" s="140">
        <v>2</v>
      </c>
      <c r="AN127" s="139">
        <v>0</v>
      </c>
      <c r="AO127" s="139">
        <v>2</v>
      </c>
      <c r="AP127" s="139">
        <v>2</v>
      </c>
      <c r="AQ127" s="139">
        <v>0</v>
      </c>
      <c r="AR127" s="139">
        <v>2</v>
      </c>
      <c r="AS127" s="139">
        <v>1</v>
      </c>
      <c r="AT127" s="139">
        <v>2</v>
      </c>
      <c r="AU127" s="139">
        <v>2</v>
      </c>
      <c r="AV127" s="139">
        <v>2</v>
      </c>
      <c r="AW127" s="139">
        <v>1</v>
      </c>
      <c r="AX127" s="139">
        <v>1</v>
      </c>
      <c r="AY127" s="139">
        <v>1</v>
      </c>
      <c r="AZ127" s="140">
        <v>1</v>
      </c>
      <c r="BA127" s="139">
        <v>2</v>
      </c>
      <c r="BB127" s="139">
        <v>0</v>
      </c>
      <c r="BC127" s="139">
        <v>3</v>
      </c>
      <c r="BD127" s="140">
        <v>1</v>
      </c>
      <c r="BE127" s="139">
        <v>1</v>
      </c>
      <c r="BF127" s="139">
        <v>0</v>
      </c>
      <c r="BG127" s="139">
        <v>2</v>
      </c>
      <c r="BH127" s="140">
        <v>1</v>
      </c>
      <c r="BI127" s="139">
        <v>1</v>
      </c>
      <c r="BJ127" s="139">
        <v>2</v>
      </c>
      <c r="BK127" s="139">
        <v>3</v>
      </c>
      <c r="BL127" s="139">
        <v>3</v>
      </c>
      <c r="BM127" s="139">
        <v>3</v>
      </c>
      <c r="BN127" s="139">
        <v>1</v>
      </c>
      <c r="BO127" s="139">
        <v>0</v>
      </c>
      <c r="BP127" s="139">
        <v>2</v>
      </c>
      <c r="BQ127" s="140">
        <v>0</v>
      </c>
      <c r="BR127" s="139">
        <v>1</v>
      </c>
      <c r="BS127" s="139">
        <v>2</v>
      </c>
      <c r="BT127" s="139">
        <v>1</v>
      </c>
      <c r="BU127" s="139">
        <v>1</v>
      </c>
      <c r="BV127" s="139">
        <v>1</v>
      </c>
      <c r="BW127" s="139">
        <v>2</v>
      </c>
      <c r="BX127" s="139">
        <v>0</v>
      </c>
      <c r="BY127" s="139">
        <v>2</v>
      </c>
      <c r="BZ127" s="140">
        <v>0</v>
      </c>
      <c r="CA127" s="139">
        <v>0</v>
      </c>
      <c r="CB127" s="139">
        <v>0</v>
      </c>
      <c r="CC127" s="139">
        <v>0</v>
      </c>
      <c r="CD127" s="140">
        <v>0</v>
      </c>
      <c r="CE127" s="139">
        <v>0</v>
      </c>
      <c r="CF127" s="139">
        <v>0</v>
      </c>
      <c r="CG127" s="139">
        <v>0</v>
      </c>
      <c r="CH127" s="140">
        <v>0</v>
      </c>
    </row>
    <row r="128" spans="1:86" x14ac:dyDescent="0.2">
      <c r="A128" s="137" t="s">
        <v>56</v>
      </c>
      <c r="B128" s="138" t="s">
        <v>184</v>
      </c>
      <c r="C128" s="139">
        <v>0</v>
      </c>
      <c r="D128" s="139">
        <v>0</v>
      </c>
      <c r="E128" s="139">
        <v>1</v>
      </c>
      <c r="F128" s="139">
        <v>0</v>
      </c>
      <c r="G128" s="139">
        <v>2</v>
      </c>
      <c r="H128" s="139">
        <v>2</v>
      </c>
      <c r="I128" s="139">
        <v>0</v>
      </c>
      <c r="J128" s="139">
        <v>2</v>
      </c>
      <c r="K128" s="139">
        <v>0</v>
      </c>
      <c r="L128" s="139">
        <v>0</v>
      </c>
      <c r="M128" s="139">
        <v>1</v>
      </c>
      <c r="N128" s="140">
        <v>0</v>
      </c>
      <c r="O128" s="139">
        <v>0</v>
      </c>
      <c r="P128" s="139">
        <v>0</v>
      </c>
      <c r="Q128" s="139">
        <v>1</v>
      </c>
      <c r="R128" s="139">
        <v>0</v>
      </c>
      <c r="S128" s="139">
        <v>1</v>
      </c>
      <c r="T128" s="139">
        <v>1</v>
      </c>
      <c r="U128" s="139">
        <v>0</v>
      </c>
      <c r="V128" s="139">
        <v>1</v>
      </c>
      <c r="W128" s="139">
        <v>0</v>
      </c>
      <c r="X128" s="139">
        <v>0</v>
      </c>
      <c r="Y128" s="139">
        <v>1</v>
      </c>
      <c r="Z128" s="140">
        <v>0</v>
      </c>
      <c r="AA128" s="139">
        <v>1</v>
      </c>
      <c r="AB128" s="139">
        <v>1</v>
      </c>
      <c r="AC128" s="139">
        <v>2</v>
      </c>
      <c r="AD128" s="139">
        <v>0</v>
      </c>
      <c r="AE128" s="139">
        <v>2</v>
      </c>
      <c r="AF128" s="139">
        <v>0</v>
      </c>
      <c r="AG128" s="139">
        <v>1</v>
      </c>
      <c r="AH128" s="139">
        <v>2</v>
      </c>
      <c r="AI128" s="139">
        <v>0</v>
      </c>
      <c r="AJ128" s="139">
        <v>0</v>
      </c>
      <c r="AK128" s="139">
        <v>2</v>
      </c>
      <c r="AL128" s="139">
        <v>0</v>
      </c>
      <c r="AM128" s="140">
        <v>3</v>
      </c>
      <c r="AN128" s="139">
        <v>1</v>
      </c>
      <c r="AO128" s="139">
        <v>1</v>
      </c>
      <c r="AP128" s="139">
        <v>1</v>
      </c>
      <c r="AQ128" s="139">
        <v>0</v>
      </c>
      <c r="AR128" s="139">
        <v>1</v>
      </c>
      <c r="AS128" s="139">
        <v>0</v>
      </c>
      <c r="AT128" s="139">
        <v>1</v>
      </c>
      <c r="AU128" s="139">
        <v>2</v>
      </c>
      <c r="AV128" s="139">
        <v>0</v>
      </c>
      <c r="AW128" s="139">
        <v>0</v>
      </c>
      <c r="AX128" s="139">
        <v>2</v>
      </c>
      <c r="AY128" s="139">
        <v>0</v>
      </c>
      <c r="AZ128" s="140">
        <v>2</v>
      </c>
      <c r="BA128" s="139">
        <v>3</v>
      </c>
      <c r="BB128" s="139">
        <v>0</v>
      </c>
      <c r="BC128" s="139">
        <v>1</v>
      </c>
      <c r="BD128" s="140">
        <v>2</v>
      </c>
      <c r="BE128" s="139">
        <v>1</v>
      </c>
      <c r="BF128" s="139">
        <v>0</v>
      </c>
      <c r="BG128" s="139">
        <v>1</v>
      </c>
      <c r="BH128" s="140">
        <v>2</v>
      </c>
      <c r="BI128" s="139">
        <v>1</v>
      </c>
      <c r="BJ128" s="139">
        <v>0</v>
      </c>
      <c r="BK128" s="139">
        <v>2</v>
      </c>
      <c r="BL128" s="139">
        <v>1</v>
      </c>
      <c r="BM128" s="139">
        <v>2</v>
      </c>
      <c r="BN128" s="139">
        <v>1</v>
      </c>
      <c r="BO128" s="139">
        <v>-1</v>
      </c>
      <c r="BP128" s="139">
        <v>0</v>
      </c>
      <c r="BQ128" s="140">
        <v>0</v>
      </c>
      <c r="BR128" s="139">
        <v>1</v>
      </c>
      <c r="BS128" s="139">
        <v>0</v>
      </c>
      <c r="BT128" s="139">
        <v>1</v>
      </c>
      <c r="BU128" s="139">
        <v>1</v>
      </c>
      <c r="BV128" s="139">
        <v>1</v>
      </c>
      <c r="BW128" s="139">
        <v>2</v>
      </c>
      <c r="BX128" s="139">
        <v>-2</v>
      </c>
      <c r="BY128" s="139">
        <v>0</v>
      </c>
      <c r="BZ128" s="140">
        <v>0</v>
      </c>
      <c r="CA128" s="139">
        <v>0</v>
      </c>
      <c r="CB128" s="139">
        <v>0</v>
      </c>
      <c r="CC128" s="139">
        <v>0</v>
      </c>
      <c r="CD128" s="140">
        <v>0</v>
      </c>
      <c r="CE128" s="139">
        <v>0</v>
      </c>
      <c r="CF128" s="139">
        <v>0</v>
      </c>
      <c r="CG128" s="139">
        <v>0</v>
      </c>
      <c r="CH128" s="140">
        <v>0</v>
      </c>
    </row>
    <row r="129" spans="1:86" x14ac:dyDescent="0.2">
      <c r="A129" s="137" t="s">
        <v>63</v>
      </c>
      <c r="B129" s="138" t="s">
        <v>185</v>
      </c>
      <c r="C129" s="139">
        <v>2</v>
      </c>
      <c r="D129" s="139">
        <v>4</v>
      </c>
      <c r="E129" s="139">
        <v>1</v>
      </c>
      <c r="F129" s="139">
        <v>0</v>
      </c>
      <c r="G129" s="139">
        <v>2</v>
      </c>
      <c r="H129" s="139">
        <v>2</v>
      </c>
      <c r="I129" s="139">
        <v>3</v>
      </c>
      <c r="J129" s="139">
        <v>3</v>
      </c>
      <c r="K129" s="139">
        <v>2</v>
      </c>
      <c r="L129" s="139">
        <v>0</v>
      </c>
      <c r="M129" s="139">
        <v>0</v>
      </c>
      <c r="N129" s="140">
        <v>0</v>
      </c>
      <c r="O129" s="139">
        <v>1</v>
      </c>
      <c r="P129" s="139">
        <v>1</v>
      </c>
      <c r="Q129" s="139">
        <v>1</v>
      </c>
      <c r="R129" s="139">
        <v>0</v>
      </c>
      <c r="S129" s="139">
        <v>1</v>
      </c>
      <c r="T129" s="139">
        <v>1</v>
      </c>
      <c r="U129" s="139">
        <v>1</v>
      </c>
      <c r="V129" s="139">
        <v>1</v>
      </c>
      <c r="W129" s="139">
        <v>2</v>
      </c>
      <c r="X129" s="139">
        <v>0</v>
      </c>
      <c r="Y129" s="139">
        <v>0</v>
      </c>
      <c r="Z129" s="140">
        <v>0</v>
      </c>
      <c r="AA129" s="139">
        <v>2</v>
      </c>
      <c r="AB129" s="139">
        <v>1</v>
      </c>
      <c r="AC129" s="139">
        <v>2</v>
      </c>
      <c r="AD129" s="139">
        <v>0</v>
      </c>
      <c r="AE129" s="139">
        <v>3</v>
      </c>
      <c r="AF129" s="139">
        <v>2</v>
      </c>
      <c r="AG129" s="139">
        <v>3</v>
      </c>
      <c r="AH129" s="139">
        <v>2</v>
      </c>
      <c r="AI129" s="139">
        <v>4</v>
      </c>
      <c r="AJ129" s="139">
        <v>1</v>
      </c>
      <c r="AK129" s="139">
        <v>2</v>
      </c>
      <c r="AL129" s="139">
        <v>1</v>
      </c>
      <c r="AM129" s="140">
        <v>3</v>
      </c>
      <c r="AN129" s="139">
        <v>1</v>
      </c>
      <c r="AO129" s="139">
        <v>1</v>
      </c>
      <c r="AP129" s="139">
        <v>1</v>
      </c>
      <c r="AQ129" s="139">
        <v>0</v>
      </c>
      <c r="AR129" s="139">
        <v>1</v>
      </c>
      <c r="AS129" s="139">
        <v>2</v>
      </c>
      <c r="AT129" s="139">
        <v>2</v>
      </c>
      <c r="AU129" s="139">
        <v>2</v>
      </c>
      <c r="AV129" s="139">
        <v>2</v>
      </c>
      <c r="AW129" s="139">
        <v>1</v>
      </c>
      <c r="AX129" s="139">
        <v>2</v>
      </c>
      <c r="AY129" s="139">
        <v>1</v>
      </c>
      <c r="AZ129" s="140">
        <v>2</v>
      </c>
      <c r="BA129" s="139">
        <v>3</v>
      </c>
      <c r="BB129" s="139">
        <v>0</v>
      </c>
      <c r="BC129" s="139">
        <v>3</v>
      </c>
      <c r="BD129" s="140">
        <v>2</v>
      </c>
      <c r="BE129" s="139">
        <v>1</v>
      </c>
      <c r="BF129" s="139">
        <v>0</v>
      </c>
      <c r="BG129" s="139">
        <v>2</v>
      </c>
      <c r="BH129" s="140">
        <v>2</v>
      </c>
      <c r="BI129" s="139">
        <v>1</v>
      </c>
      <c r="BJ129" s="139">
        <v>1</v>
      </c>
      <c r="BK129" s="139">
        <v>3</v>
      </c>
      <c r="BL129" s="139">
        <v>2</v>
      </c>
      <c r="BM129" s="139">
        <v>3</v>
      </c>
      <c r="BN129" s="139">
        <v>1</v>
      </c>
      <c r="BO129" s="139">
        <v>-1</v>
      </c>
      <c r="BP129" s="139">
        <v>1</v>
      </c>
      <c r="BQ129" s="140">
        <v>0</v>
      </c>
      <c r="BR129" s="139">
        <v>1</v>
      </c>
      <c r="BS129" s="139">
        <v>1</v>
      </c>
      <c r="BT129" s="139">
        <v>1</v>
      </c>
      <c r="BU129" s="139">
        <v>1</v>
      </c>
      <c r="BV129" s="139">
        <v>1</v>
      </c>
      <c r="BW129" s="139">
        <v>2</v>
      </c>
      <c r="BX129" s="139">
        <v>-2</v>
      </c>
      <c r="BY129" s="139">
        <v>1</v>
      </c>
      <c r="BZ129" s="140">
        <v>0</v>
      </c>
      <c r="CA129" s="139">
        <v>0</v>
      </c>
      <c r="CB129" s="139">
        <v>0</v>
      </c>
      <c r="CC129" s="139">
        <v>0</v>
      </c>
      <c r="CD129" s="140">
        <v>0</v>
      </c>
      <c r="CE129" s="139">
        <v>0</v>
      </c>
      <c r="CF129" s="139">
        <v>0</v>
      </c>
      <c r="CG129" s="139">
        <v>0</v>
      </c>
      <c r="CH129" s="140">
        <v>0</v>
      </c>
    </row>
    <row r="130" spans="1:86" x14ac:dyDescent="0.2">
      <c r="A130" s="137" t="s">
        <v>63</v>
      </c>
      <c r="B130" s="138" t="s">
        <v>186</v>
      </c>
      <c r="C130" s="139">
        <v>2</v>
      </c>
      <c r="D130" s="139">
        <v>4</v>
      </c>
      <c r="E130" s="139">
        <v>2</v>
      </c>
      <c r="F130" s="139">
        <v>0</v>
      </c>
      <c r="G130" s="139">
        <v>3</v>
      </c>
      <c r="H130" s="139">
        <v>3</v>
      </c>
      <c r="I130" s="139">
        <v>2</v>
      </c>
      <c r="J130" s="139">
        <v>2</v>
      </c>
      <c r="K130" s="139">
        <v>2</v>
      </c>
      <c r="L130" s="139">
        <v>1</v>
      </c>
      <c r="M130" s="139">
        <v>2</v>
      </c>
      <c r="N130" s="140">
        <v>0</v>
      </c>
      <c r="O130" s="139">
        <v>1</v>
      </c>
      <c r="P130" s="139">
        <v>1</v>
      </c>
      <c r="Q130" s="139">
        <v>2</v>
      </c>
      <c r="R130" s="139">
        <v>0</v>
      </c>
      <c r="S130" s="139">
        <v>2</v>
      </c>
      <c r="T130" s="139">
        <v>1</v>
      </c>
      <c r="U130" s="139">
        <v>1</v>
      </c>
      <c r="V130" s="139">
        <v>1</v>
      </c>
      <c r="W130" s="139">
        <v>2</v>
      </c>
      <c r="X130" s="139">
        <v>1</v>
      </c>
      <c r="Y130" s="139">
        <v>1</v>
      </c>
      <c r="Z130" s="140">
        <v>0</v>
      </c>
      <c r="AA130" s="139">
        <v>0</v>
      </c>
      <c r="AB130" s="139">
        <v>2</v>
      </c>
      <c r="AC130" s="139">
        <v>4</v>
      </c>
      <c r="AD130" s="139">
        <v>0</v>
      </c>
      <c r="AE130" s="139">
        <v>3</v>
      </c>
      <c r="AF130" s="139">
        <v>2</v>
      </c>
      <c r="AG130" s="139">
        <v>3</v>
      </c>
      <c r="AH130" s="139">
        <v>1</v>
      </c>
      <c r="AI130" s="139">
        <v>4</v>
      </c>
      <c r="AJ130" s="139">
        <v>2</v>
      </c>
      <c r="AK130" s="139">
        <v>2</v>
      </c>
      <c r="AL130" s="139">
        <v>1</v>
      </c>
      <c r="AM130" s="140">
        <v>2</v>
      </c>
      <c r="AN130" s="139">
        <v>0</v>
      </c>
      <c r="AO130" s="139">
        <v>2</v>
      </c>
      <c r="AP130" s="139">
        <v>2</v>
      </c>
      <c r="AQ130" s="139">
        <v>0</v>
      </c>
      <c r="AR130" s="139">
        <v>1</v>
      </c>
      <c r="AS130" s="139">
        <v>2</v>
      </c>
      <c r="AT130" s="139">
        <v>2</v>
      </c>
      <c r="AU130" s="139">
        <v>1</v>
      </c>
      <c r="AV130" s="139">
        <v>2</v>
      </c>
      <c r="AW130" s="139">
        <v>1</v>
      </c>
      <c r="AX130" s="139">
        <v>2</v>
      </c>
      <c r="AY130" s="139">
        <v>1</v>
      </c>
      <c r="AZ130" s="140">
        <v>1</v>
      </c>
      <c r="BA130" s="139">
        <v>3</v>
      </c>
      <c r="BB130" s="139">
        <v>0</v>
      </c>
      <c r="BC130" s="139">
        <v>3</v>
      </c>
      <c r="BD130" s="140">
        <v>2</v>
      </c>
      <c r="BE130" s="139">
        <v>1</v>
      </c>
      <c r="BF130" s="139">
        <v>0</v>
      </c>
      <c r="BG130" s="139">
        <v>2</v>
      </c>
      <c r="BH130" s="140">
        <v>2</v>
      </c>
      <c r="BI130" s="139">
        <v>2</v>
      </c>
      <c r="BJ130" s="139">
        <v>1</v>
      </c>
      <c r="BK130" s="139">
        <v>2</v>
      </c>
      <c r="BL130" s="139">
        <v>2</v>
      </c>
      <c r="BM130" s="139">
        <v>4</v>
      </c>
      <c r="BN130" s="139">
        <v>1</v>
      </c>
      <c r="BO130" s="139">
        <v>-1</v>
      </c>
      <c r="BP130" s="139">
        <v>2</v>
      </c>
      <c r="BQ130" s="140">
        <v>0</v>
      </c>
      <c r="BR130" s="139">
        <v>2</v>
      </c>
      <c r="BS130" s="139">
        <v>1</v>
      </c>
      <c r="BT130" s="139">
        <v>1</v>
      </c>
      <c r="BU130" s="139">
        <v>1</v>
      </c>
      <c r="BV130" s="139">
        <v>1</v>
      </c>
      <c r="BW130" s="139">
        <v>2</v>
      </c>
      <c r="BX130" s="139">
        <v>-2</v>
      </c>
      <c r="BY130" s="139">
        <v>2</v>
      </c>
      <c r="BZ130" s="140">
        <v>0</v>
      </c>
      <c r="CA130" s="139">
        <v>0</v>
      </c>
      <c r="CB130" s="139">
        <v>0</v>
      </c>
      <c r="CC130" s="139">
        <v>0</v>
      </c>
      <c r="CD130" s="140">
        <v>0</v>
      </c>
      <c r="CE130" s="139">
        <v>0</v>
      </c>
      <c r="CF130" s="139">
        <v>0</v>
      </c>
      <c r="CG130" s="139">
        <v>0</v>
      </c>
      <c r="CH130" s="140">
        <v>0</v>
      </c>
    </row>
    <row r="131" spans="1:86" x14ac:dyDescent="0.2">
      <c r="A131" s="137" t="s">
        <v>56</v>
      </c>
      <c r="B131" s="138" t="s">
        <v>187</v>
      </c>
      <c r="C131" s="139">
        <v>2</v>
      </c>
      <c r="D131" s="139">
        <v>4</v>
      </c>
      <c r="E131" s="139">
        <v>1</v>
      </c>
      <c r="F131" s="139">
        <v>0</v>
      </c>
      <c r="G131" s="139">
        <v>2</v>
      </c>
      <c r="H131" s="139">
        <v>4</v>
      </c>
      <c r="I131" s="139">
        <v>4</v>
      </c>
      <c r="J131" s="139">
        <v>0</v>
      </c>
      <c r="K131" s="139">
        <v>1</v>
      </c>
      <c r="L131" s="139">
        <v>1</v>
      </c>
      <c r="M131" s="139">
        <v>1</v>
      </c>
      <c r="N131" s="140">
        <v>2</v>
      </c>
      <c r="O131" s="139">
        <v>1</v>
      </c>
      <c r="P131" s="139">
        <v>1</v>
      </c>
      <c r="Q131" s="139">
        <v>1</v>
      </c>
      <c r="R131" s="139">
        <v>0</v>
      </c>
      <c r="S131" s="139">
        <v>1</v>
      </c>
      <c r="T131" s="139">
        <v>2</v>
      </c>
      <c r="U131" s="139">
        <v>2</v>
      </c>
      <c r="V131" s="139">
        <v>0</v>
      </c>
      <c r="W131" s="139">
        <v>1</v>
      </c>
      <c r="X131" s="139">
        <v>1</v>
      </c>
      <c r="Y131" s="139">
        <v>1</v>
      </c>
      <c r="Z131" s="140">
        <v>2</v>
      </c>
      <c r="AA131" s="139">
        <v>3</v>
      </c>
      <c r="AB131" s="139">
        <v>2</v>
      </c>
      <c r="AC131" s="139">
        <v>2</v>
      </c>
      <c r="AD131" s="139">
        <v>1</v>
      </c>
      <c r="AE131" s="139">
        <v>3</v>
      </c>
      <c r="AF131" s="139">
        <v>2</v>
      </c>
      <c r="AG131" s="139">
        <v>3</v>
      </c>
      <c r="AH131" s="139">
        <v>2</v>
      </c>
      <c r="AI131" s="139">
        <v>2</v>
      </c>
      <c r="AJ131" s="139">
        <v>3</v>
      </c>
      <c r="AK131" s="139">
        <v>1</v>
      </c>
      <c r="AL131" s="139">
        <v>1</v>
      </c>
      <c r="AM131" s="140">
        <v>3</v>
      </c>
      <c r="AN131" s="139">
        <v>2</v>
      </c>
      <c r="AO131" s="139">
        <v>2</v>
      </c>
      <c r="AP131" s="139">
        <v>1</v>
      </c>
      <c r="AQ131" s="139">
        <v>1</v>
      </c>
      <c r="AR131" s="139">
        <v>1</v>
      </c>
      <c r="AS131" s="139">
        <v>2</v>
      </c>
      <c r="AT131" s="139">
        <v>2</v>
      </c>
      <c r="AU131" s="139">
        <v>2</v>
      </c>
      <c r="AV131" s="139">
        <v>1</v>
      </c>
      <c r="AW131" s="139">
        <v>1</v>
      </c>
      <c r="AX131" s="139">
        <v>1</v>
      </c>
      <c r="AY131" s="139">
        <v>1</v>
      </c>
      <c r="AZ131" s="140">
        <v>2</v>
      </c>
      <c r="BA131" s="139">
        <v>5</v>
      </c>
      <c r="BB131" s="139">
        <v>1</v>
      </c>
      <c r="BC131" s="139">
        <v>3</v>
      </c>
      <c r="BD131" s="140">
        <v>2</v>
      </c>
      <c r="BE131" s="139">
        <v>1</v>
      </c>
      <c r="BF131" s="139">
        <v>1</v>
      </c>
      <c r="BG131" s="139">
        <v>2</v>
      </c>
      <c r="BH131" s="140">
        <v>2</v>
      </c>
      <c r="BI131" s="139">
        <v>1</v>
      </c>
      <c r="BJ131" s="139">
        <v>2</v>
      </c>
      <c r="BK131" s="139">
        <v>3</v>
      </c>
      <c r="BL131" s="139">
        <v>2</v>
      </c>
      <c r="BM131" s="139">
        <v>5</v>
      </c>
      <c r="BN131" s="139">
        <v>1</v>
      </c>
      <c r="BO131" s="139">
        <v>-1</v>
      </c>
      <c r="BP131" s="139">
        <v>2</v>
      </c>
      <c r="BQ131" s="140">
        <v>0</v>
      </c>
      <c r="BR131" s="139">
        <v>1</v>
      </c>
      <c r="BS131" s="139">
        <v>2</v>
      </c>
      <c r="BT131" s="139">
        <v>1</v>
      </c>
      <c r="BU131" s="139">
        <v>1</v>
      </c>
      <c r="BV131" s="139">
        <v>1</v>
      </c>
      <c r="BW131" s="139">
        <v>2</v>
      </c>
      <c r="BX131" s="139">
        <v>-2</v>
      </c>
      <c r="BY131" s="139">
        <v>1</v>
      </c>
      <c r="BZ131" s="140">
        <v>0</v>
      </c>
      <c r="CA131" s="139">
        <v>1</v>
      </c>
      <c r="CB131" s="139">
        <v>0</v>
      </c>
      <c r="CC131" s="139">
        <v>0</v>
      </c>
      <c r="CD131" s="140">
        <v>0</v>
      </c>
      <c r="CE131" s="139">
        <v>1</v>
      </c>
      <c r="CF131" s="139">
        <v>0</v>
      </c>
      <c r="CG131" s="139">
        <v>0</v>
      </c>
      <c r="CH131" s="140">
        <v>0</v>
      </c>
    </row>
    <row r="132" spans="1:86" x14ac:dyDescent="0.2">
      <c r="A132" s="137" t="s">
        <v>58</v>
      </c>
      <c r="B132" s="138" t="s">
        <v>188</v>
      </c>
      <c r="C132" s="139">
        <v>0</v>
      </c>
      <c r="D132" s="139">
        <v>3</v>
      </c>
      <c r="E132" s="139">
        <v>1</v>
      </c>
      <c r="F132" s="139">
        <v>0</v>
      </c>
      <c r="G132" s="139">
        <v>3</v>
      </c>
      <c r="H132" s="139">
        <v>4</v>
      </c>
      <c r="I132" s="139">
        <v>2</v>
      </c>
      <c r="J132" s="139">
        <v>3</v>
      </c>
      <c r="K132" s="139">
        <v>1</v>
      </c>
      <c r="L132" s="139">
        <v>1</v>
      </c>
      <c r="M132" s="139">
        <v>0</v>
      </c>
      <c r="N132" s="140">
        <v>1</v>
      </c>
      <c r="O132" s="139">
        <v>0</v>
      </c>
      <c r="P132" s="139">
        <v>1</v>
      </c>
      <c r="Q132" s="139">
        <v>1</v>
      </c>
      <c r="R132" s="139">
        <v>0</v>
      </c>
      <c r="S132" s="139">
        <v>2</v>
      </c>
      <c r="T132" s="139">
        <v>2</v>
      </c>
      <c r="U132" s="139">
        <v>1</v>
      </c>
      <c r="V132" s="139">
        <v>1</v>
      </c>
      <c r="W132" s="139">
        <v>1</v>
      </c>
      <c r="X132" s="139">
        <v>1</v>
      </c>
      <c r="Y132" s="139">
        <v>0</v>
      </c>
      <c r="Z132" s="140">
        <v>1</v>
      </c>
      <c r="AA132" s="139">
        <v>1</v>
      </c>
      <c r="AB132" s="139">
        <v>2</v>
      </c>
      <c r="AC132" s="139">
        <v>3</v>
      </c>
      <c r="AD132" s="139">
        <v>1</v>
      </c>
      <c r="AE132" s="139">
        <v>4</v>
      </c>
      <c r="AF132" s="139">
        <v>1</v>
      </c>
      <c r="AG132" s="139">
        <v>2</v>
      </c>
      <c r="AH132" s="139">
        <v>0</v>
      </c>
      <c r="AI132" s="139">
        <v>4</v>
      </c>
      <c r="AJ132" s="139">
        <v>3</v>
      </c>
      <c r="AK132" s="139">
        <v>2</v>
      </c>
      <c r="AL132" s="139">
        <v>1</v>
      </c>
      <c r="AM132" s="140">
        <v>3</v>
      </c>
      <c r="AN132" s="139">
        <v>1</v>
      </c>
      <c r="AO132" s="139">
        <v>2</v>
      </c>
      <c r="AP132" s="139">
        <v>1</v>
      </c>
      <c r="AQ132" s="139">
        <v>1</v>
      </c>
      <c r="AR132" s="139">
        <v>1</v>
      </c>
      <c r="AS132" s="139">
        <v>1</v>
      </c>
      <c r="AT132" s="139">
        <v>1</v>
      </c>
      <c r="AU132" s="139">
        <v>0</v>
      </c>
      <c r="AV132" s="139">
        <v>2</v>
      </c>
      <c r="AW132" s="139">
        <v>1</v>
      </c>
      <c r="AX132" s="139">
        <v>2</v>
      </c>
      <c r="AY132" s="139">
        <v>2</v>
      </c>
      <c r="AZ132" s="140">
        <v>2</v>
      </c>
      <c r="BA132" s="139">
        <v>4</v>
      </c>
      <c r="BB132" s="139">
        <v>1</v>
      </c>
      <c r="BC132" s="139">
        <v>3</v>
      </c>
      <c r="BD132" s="140">
        <v>2</v>
      </c>
      <c r="BE132" s="139">
        <v>1</v>
      </c>
      <c r="BF132" s="139">
        <v>1</v>
      </c>
      <c r="BG132" s="139">
        <v>2</v>
      </c>
      <c r="BH132" s="140">
        <v>2</v>
      </c>
      <c r="BI132" s="139">
        <v>2</v>
      </c>
      <c r="BJ132" s="139">
        <v>1</v>
      </c>
      <c r="BK132" s="139">
        <v>4</v>
      </c>
      <c r="BL132" s="139">
        <v>1</v>
      </c>
      <c r="BM132" s="139">
        <v>4</v>
      </c>
      <c r="BN132" s="139">
        <v>1</v>
      </c>
      <c r="BO132" s="139">
        <v>0</v>
      </c>
      <c r="BP132" s="139">
        <v>1</v>
      </c>
      <c r="BQ132" s="140">
        <v>-1</v>
      </c>
      <c r="BR132" s="139">
        <v>2</v>
      </c>
      <c r="BS132" s="139">
        <v>1</v>
      </c>
      <c r="BT132" s="139">
        <v>1</v>
      </c>
      <c r="BU132" s="139">
        <v>1</v>
      </c>
      <c r="BV132" s="139">
        <v>1</v>
      </c>
      <c r="BW132" s="139">
        <v>2</v>
      </c>
      <c r="BX132" s="139">
        <v>0</v>
      </c>
      <c r="BY132" s="139">
        <v>1</v>
      </c>
      <c r="BZ132" s="140">
        <v>-2</v>
      </c>
      <c r="CA132" s="139">
        <v>1</v>
      </c>
      <c r="CB132" s="139">
        <v>2</v>
      </c>
      <c r="CC132" s="139">
        <v>0</v>
      </c>
      <c r="CD132" s="140">
        <v>0</v>
      </c>
      <c r="CE132" s="139">
        <v>1</v>
      </c>
      <c r="CF132" s="139">
        <v>1</v>
      </c>
      <c r="CG132" s="139">
        <v>0</v>
      </c>
      <c r="CH132" s="140">
        <v>0</v>
      </c>
    </row>
    <row r="133" spans="1:86" x14ac:dyDescent="0.2">
      <c r="A133" s="137" t="s">
        <v>58</v>
      </c>
      <c r="B133" s="138" t="s">
        <v>189</v>
      </c>
      <c r="C133" s="139">
        <v>3</v>
      </c>
      <c r="D133" s="139">
        <v>3</v>
      </c>
      <c r="E133" s="139">
        <v>1</v>
      </c>
      <c r="F133" s="139">
        <v>0</v>
      </c>
      <c r="G133" s="139">
        <v>3</v>
      </c>
      <c r="H133" s="139">
        <v>4</v>
      </c>
      <c r="I133" s="139">
        <v>3</v>
      </c>
      <c r="J133" s="139">
        <v>3</v>
      </c>
      <c r="K133" s="139">
        <v>1</v>
      </c>
      <c r="L133" s="139">
        <v>1</v>
      </c>
      <c r="M133" s="139">
        <v>4</v>
      </c>
      <c r="N133" s="140">
        <v>2</v>
      </c>
      <c r="O133" s="139">
        <v>2</v>
      </c>
      <c r="P133" s="139">
        <v>1</v>
      </c>
      <c r="Q133" s="139">
        <v>1</v>
      </c>
      <c r="R133" s="139">
        <v>0</v>
      </c>
      <c r="S133" s="139">
        <v>2</v>
      </c>
      <c r="T133" s="139">
        <v>2</v>
      </c>
      <c r="U133" s="139">
        <v>1</v>
      </c>
      <c r="V133" s="139">
        <v>1</v>
      </c>
      <c r="W133" s="139">
        <v>1</v>
      </c>
      <c r="X133" s="139">
        <v>1</v>
      </c>
      <c r="Y133" s="139">
        <v>2</v>
      </c>
      <c r="Z133" s="140">
        <v>2</v>
      </c>
      <c r="AA133" s="139">
        <v>2</v>
      </c>
      <c r="AB133" s="139">
        <v>2</v>
      </c>
      <c r="AC133" s="139">
        <v>3</v>
      </c>
      <c r="AD133" s="139">
        <v>1</v>
      </c>
      <c r="AE133" s="139">
        <v>4</v>
      </c>
      <c r="AF133" s="139">
        <v>1</v>
      </c>
      <c r="AG133" s="139">
        <v>3</v>
      </c>
      <c r="AH133" s="139">
        <v>1</v>
      </c>
      <c r="AI133" s="139">
        <v>4</v>
      </c>
      <c r="AJ133" s="139">
        <v>2</v>
      </c>
      <c r="AK133" s="139">
        <v>2</v>
      </c>
      <c r="AL133" s="139">
        <v>1</v>
      </c>
      <c r="AM133" s="140">
        <v>3</v>
      </c>
      <c r="AN133" s="139">
        <v>1</v>
      </c>
      <c r="AO133" s="139">
        <v>2</v>
      </c>
      <c r="AP133" s="139">
        <v>1</v>
      </c>
      <c r="AQ133" s="139">
        <v>1</v>
      </c>
      <c r="AR133" s="139">
        <v>1</v>
      </c>
      <c r="AS133" s="139">
        <v>1</v>
      </c>
      <c r="AT133" s="139">
        <v>2</v>
      </c>
      <c r="AU133" s="139">
        <v>1</v>
      </c>
      <c r="AV133" s="139">
        <v>2</v>
      </c>
      <c r="AW133" s="139">
        <v>1</v>
      </c>
      <c r="AX133" s="139">
        <v>2</v>
      </c>
      <c r="AY133" s="139">
        <v>2</v>
      </c>
      <c r="AZ133" s="140">
        <v>2</v>
      </c>
      <c r="BA133" s="139">
        <v>3</v>
      </c>
      <c r="BB133" s="139">
        <v>1</v>
      </c>
      <c r="BC133" s="139">
        <v>3</v>
      </c>
      <c r="BD133" s="140">
        <v>2</v>
      </c>
      <c r="BE133" s="139">
        <v>1</v>
      </c>
      <c r="BF133" s="139">
        <v>1</v>
      </c>
      <c r="BG133" s="139">
        <v>2</v>
      </c>
      <c r="BH133" s="140">
        <v>2</v>
      </c>
      <c r="BI133" s="139">
        <v>2</v>
      </c>
      <c r="BJ133" s="139">
        <v>1</v>
      </c>
      <c r="BK133" s="139">
        <v>3</v>
      </c>
      <c r="BL133" s="139">
        <v>2</v>
      </c>
      <c r="BM133" s="139">
        <v>6</v>
      </c>
      <c r="BN133" s="139">
        <v>1</v>
      </c>
      <c r="BO133" s="139">
        <v>0</v>
      </c>
      <c r="BP133" s="139">
        <v>1</v>
      </c>
      <c r="BQ133" s="140">
        <v>0</v>
      </c>
      <c r="BR133" s="139">
        <v>2</v>
      </c>
      <c r="BS133" s="139">
        <v>1</v>
      </c>
      <c r="BT133" s="139">
        <v>1</v>
      </c>
      <c r="BU133" s="139">
        <v>1</v>
      </c>
      <c r="BV133" s="139">
        <v>1</v>
      </c>
      <c r="BW133" s="139">
        <v>2</v>
      </c>
      <c r="BX133" s="139">
        <v>0</v>
      </c>
      <c r="BY133" s="139">
        <v>1</v>
      </c>
      <c r="BZ133" s="140">
        <v>0</v>
      </c>
      <c r="CA133" s="139">
        <v>1</v>
      </c>
      <c r="CB133" s="139">
        <v>2</v>
      </c>
      <c r="CC133" s="139">
        <v>0</v>
      </c>
      <c r="CD133" s="140">
        <v>0</v>
      </c>
      <c r="CE133" s="139">
        <v>1</v>
      </c>
      <c r="CF133" s="139">
        <v>1</v>
      </c>
      <c r="CG133" s="139">
        <v>0</v>
      </c>
      <c r="CH133" s="140">
        <v>0</v>
      </c>
    </row>
    <row r="134" spans="1:86" x14ac:dyDescent="0.2">
      <c r="A134" s="137" t="s">
        <v>71</v>
      </c>
      <c r="B134" s="138" t="s">
        <v>190</v>
      </c>
      <c r="C134" s="139">
        <v>1</v>
      </c>
      <c r="D134" s="139">
        <v>2</v>
      </c>
      <c r="E134" s="139">
        <v>1</v>
      </c>
      <c r="F134" s="139">
        <v>0</v>
      </c>
      <c r="G134" s="139">
        <v>2</v>
      </c>
      <c r="H134" s="139">
        <v>4</v>
      </c>
      <c r="I134" s="139">
        <v>3</v>
      </c>
      <c r="J134" s="139">
        <v>0</v>
      </c>
      <c r="K134" s="139">
        <v>2</v>
      </c>
      <c r="L134" s="139">
        <v>2</v>
      </c>
      <c r="M134" s="139">
        <v>1</v>
      </c>
      <c r="N134" s="140">
        <v>1</v>
      </c>
      <c r="O134" s="139">
        <v>1</v>
      </c>
      <c r="P134" s="139">
        <v>1</v>
      </c>
      <c r="Q134" s="139">
        <v>1</v>
      </c>
      <c r="R134" s="139">
        <v>0</v>
      </c>
      <c r="S134" s="139">
        <v>1</v>
      </c>
      <c r="T134" s="139">
        <v>2</v>
      </c>
      <c r="U134" s="139">
        <v>1</v>
      </c>
      <c r="V134" s="139">
        <v>0</v>
      </c>
      <c r="W134" s="139">
        <v>2</v>
      </c>
      <c r="X134" s="139">
        <v>2</v>
      </c>
      <c r="Y134" s="139">
        <v>1</v>
      </c>
      <c r="Z134" s="140">
        <v>1</v>
      </c>
      <c r="AA134" s="139">
        <v>1</v>
      </c>
      <c r="AB134" s="139">
        <v>2</v>
      </c>
      <c r="AC134" s="139">
        <v>3</v>
      </c>
      <c r="AD134" s="139">
        <v>0</v>
      </c>
      <c r="AE134" s="139">
        <v>3</v>
      </c>
      <c r="AF134" s="139">
        <v>0</v>
      </c>
      <c r="AG134" s="139">
        <v>1</v>
      </c>
      <c r="AH134" s="139">
        <v>1</v>
      </c>
      <c r="AI134" s="139">
        <v>2</v>
      </c>
      <c r="AJ134" s="139">
        <v>2</v>
      </c>
      <c r="AK134" s="139">
        <v>0</v>
      </c>
      <c r="AL134" s="139">
        <v>1</v>
      </c>
      <c r="AM134" s="140">
        <v>2</v>
      </c>
      <c r="AN134" s="139">
        <v>1</v>
      </c>
      <c r="AO134" s="139">
        <v>2</v>
      </c>
      <c r="AP134" s="139">
        <v>1</v>
      </c>
      <c r="AQ134" s="139">
        <v>0</v>
      </c>
      <c r="AR134" s="139">
        <v>1</v>
      </c>
      <c r="AS134" s="139">
        <v>0</v>
      </c>
      <c r="AT134" s="139">
        <v>1</v>
      </c>
      <c r="AU134" s="139">
        <v>1</v>
      </c>
      <c r="AV134" s="139">
        <v>1</v>
      </c>
      <c r="AW134" s="139">
        <v>1</v>
      </c>
      <c r="AX134" s="139">
        <v>0</v>
      </c>
      <c r="AY134" s="139">
        <v>1</v>
      </c>
      <c r="AZ134" s="140">
        <v>1</v>
      </c>
      <c r="BA134" s="139">
        <v>3</v>
      </c>
      <c r="BB134" s="139">
        <v>0</v>
      </c>
      <c r="BC134" s="139">
        <v>3</v>
      </c>
      <c r="BD134" s="140">
        <v>2</v>
      </c>
      <c r="BE134" s="139">
        <v>1</v>
      </c>
      <c r="BF134" s="139">
        <v>0</v>
      </c>
      <c r="BG134" s="139">
        <v>2</v>
      </c>
      <c r="BH134" s="140">
        <v>2</v>
      </c>
      <c r="BI134" s="139">
        <v>1</v>
      </c>
      <c r="BJ134" s="139">
        <v>2</v>
      </c>
      <c r="BK134" s="139">
        <v>2</v>
      </c>
      <c r="BL134" s="139">
        <v>4</v>
      </c>
      <c r="BM134" s="139">
        <v>2</v>
      </c>
      <c r="BN134" s="139">
        <v>1</v>
      </c>
      <c r="BO134" s="139">
        <v>0</v>
      </c>
      <c r="BP134" s="139">
        <v>1</v>
      </c>
      <c r="BQ134" s="140">
        <v>0</v>
      </c>
      <c r="BR134" s="139">
        <v>1</v>
      </c>
      <c r="BS134" s="139">
        <v>2</v>
      </c>
      <c r="BT134" s="139">
        <v>1</v>
      </c>
      <c r="BU134" s="139">
        <v>1</v>
      </c>
      <c r="BV134" s="139">
        <v>1</v>
      </c>
      <c r="BW134" s="139">
        <v>2</v>
      </c>
      <c r="BX134" s="139">
        <v>0</v>
      </c>
      <c r="BY134" s="139">
        <v>1</v>
      </c>
      <c r="BZ134" s="140">
        <v>0</v>
      </c>
      <c r="CA134" s="139">
        <v>0</v>
      </c>
      <c r="CB134" s="139">
        <v>0</v>
      </c>
      <c r="CC134" s="139">
        <v>0</v>
      </c>
      <c r="CD134" s="140">
        <v>0</v>
      </c>
      <c r="CE134" s="139">
        <v>0</v>
      </c>
      <c r="CF134" s="139">
        <v>0</v>
      </c>
      <c r="CG134" s="139">
        <v>0</v>
      </c>
      <c r="CH134" s="140">
        <v>0</v>
      </c>
    </row>
    <row r="135" spans="1:86" x14ac:dyDescent="0.2">
      <c r="A135" s="137" t="s">
        <v>60</v>
      </c>
      <c r="B135" s="138" t="s">
        <v>191</v>
      </c>
      <c r="C135" s="139">
        <v>1</v>
      </c>
      <c r="D135" s="139">
        <v>2</v>
      </c>
      <c r="E135" s="139">
        <v>2</v>
      </c>
      <c r="F135" s="139">
        <v>0</v>
      </c>
      <c r="G135" s="139">
        <v>2</v>
      </c>
      <c r="H135" s="139">
        <v>4</v>
      </c>
      <c r="I135" s="139">
        <v>1</v>
      </c>
      <c r="J135" s="139">
        <v>0</v>
      </c>
      <c r="K135" s="139">
        <v>0</v>
      </c>
      <c r="L135" s="139">
        <v>0</v>
      </c>
      <c r="M135" s="139">
        <v>1</v>
      </c>
      <c r="N135" s="140">
        <v>0</v>
      </c>
      <c r="O135" s="139">
        <v>1</v>
      </c>
      <c r="P135" s="139">
        <v>1</v>
      </c>
      <c r="Q135" s="139">
        <v>2</v>
      </c>
      <c r="R135" s="139">
        <v>0</v>
      </c>
      <c r="S135" s="139">
        <v>1</v>
      </c>
      <c r="T135" s="139">
        <v>2</v>
      </c>
      <c r="U135" s="139">
        <v>1</v>
      </c>
      <c r="V135" s="139">
        <v>0</v>
      </c>
      <c r="W135" s="139">
        <v>0</v>
      </c>
      <c r="X135" s="139">
        <v>0</v>
      </c>
      <c r="Y135" s="139">
        <v>1</v>
      </c>
      <c r="Z135" s="140">
        <v>0</v>
      </c>
      <c r="AA135" s="139">
        <v>1</v>
      </c>
      <c r="AB135" s="139">
        <v>1</v>
      </c>
      <c r="AC135" s="139">
        <v>2</v>
      </c>
      <c r="AD135" s="139">
        <v>0</v>
      </c>
      <c r="AE135" s="139">
        <v>4</v>
      </c>
      <c r="AF135" s="139">
        <v>1</v>
      </c>
      <c r="AG135" s="139">
        <v>1</v>
      </c>
      <c r="AH135" s="139">
        <v>0</v>
      </c>
      <c r="AI135" s="139">
        <v>1</v>
      </c>
      <c r="AJ135" s="139">
        <v>0</v>
      </c>
      <c r="AK135" s="139">
        <v>0</v>
      </c>
      <c r="AL135" s="139">
        <v>0</v>
      </c>
      <c r="AM135" s="140">
        <v>0</v>
      </c>
      <c r="AN135" s="139">
        <v>1</v>
      </c>
      <c r="AO135" s="139">
        <v>1</v>
      </c>
      <c r="AP135" s="139">
        <v>1</v>
      </c>
      <c r="AQ135" s="139">
        <v>0</v>
      </c>
      <c r="AR135" s="139">
        <v>1</v>
      </c>
      <c r="AS135" s="139">
        <v>1</v>
      </c>
      <c r="AT135" s="139">
        <v>1</v>
      </c>
      <c r="AU135" s="139">
        <v>0</v>
      </c>
      <c r="AV135" s="139">
        <v>1</v>
      </c>
      <c r="AW135" s="139">
        <v>0</v>
      </c>
      <c r="AX135" s="139">
        <v>0</v>
      </c>
      <c r="AY135" s="139">
        <v>0</v>
      </c>
      <c r="AZ135" s="140">
        <v>0</v>
      </c>
      <c r="BA135" s="139">
        <v>0</v>
      </c>
      <c r="BB135" s="139">
        <v>0</v>
      </c>
      <c r="BC135" s="139">
        <v>1</v>
      </c>
      <c r="BD135" s="140">
        <v>2</v>
      </c>
      <c r="BE135" s="139">
        <v>0</v>
      </c>
      <c r="BF135" s="139">
        <v>0</v>
      </c>
      <c r="BG135" s="139">
        <v>1</v>
      </c>
      <c r="BH135" s="140">
        <v>2</v>
      </c>
      <c r="BI135" s="139">
        <v>0</v>
      </c>
      <c r="BJ135" s="139">
        <v>1</v>
      </c>
      <c r="BK135" s="139">
        <v>2</v>
      </c>
      <c r="BL135" s="139">
        <v>0</v>
      </c>
      <c r="BM135" s="139">
        <v>2</v>
      </c>
      <c r="BN135" s="139">
        <v>1</v>
      </c>
      <c r="BO135" s="139">
        <v>-1</v>
      </c>
      <c r="BP135" s="139">
        <v>0</v>
      </c>
      <c r="BQ135" s="140">
        <v>0</v>
      </c>
      <c r="BR135" s="139">
        <v>0</v>
      </c>
      <c r="BS135" s="139">
        <v>1</v>
      </c>
      <c r="BT135" s="139">
        <v>1</v>
      </c>
      <c r="BU135" s="139">
        <v>0</v>
      </c>
      <c r="BV135" s="139">
        <v>1</v>
      </c>
      <c r="BW135" s="139">
        <v>2</v>
      </c>
      <c r="BX135" s="139">
        <v>-2</v>
      </c>
      <c r="BY135" s="139">
        <v>0</v>
      </c>
      <c r="BZ135" s="140">
        <v>0</v>
      </c>
      <c r="CA135" s="139">
        <v>0</v>
      </c>
      <c r="CB135" s="139">
        <v>0</v>
      </c>
      <c r="CC135" s="139">
        <v>0</v>
      </c>
      <c r="CD135" s="140">
        <v>0</v>
      </c>
      <c r="CE135" s="139">
        <v>0</v>
      </c>
      <c r="CF135" s="139">
        <v>0</v>
      </c>
      <c r="CG135" s="139">
        <v>0</v>
      </c>
      <c r="CH135" s="140">
        <v>0</v>
      </c>
    </row>
    <row r="136" spans="1:86" x14ac:dyDescent="0.2">
      <c r="A136" s="137" t="s">
        <v>58</v>
      </c>
      <c r="B136" s="138" t="s">
        <v>192</v>
      </c>
      <c r="C136" s="139">
        <v>2</v>
      </c>
      <c r="D136" s="139">
        <v>3</v>
      </c>
      <c r="E136" s="139">
        <v>1</v>
      </c>
      <c r="F136" s="139">
        <v>0</v>
      </c>
      <c r="G136" s="139">
        <v>2</v>
      </c>
      <c r="H136" s="139">
        <v>3</v>
      </c>
      <c r="I136" s="139">
        <v>2</v>
      </c>
      <c r="J136" s="139">
        <v>3</v>
      </c>
      <c r="K136" s="139">
        <v>1</v>
      </c>
      <c r="L136" s="139">
        <v>2</v>
      </c>
      <c r="M136" s="139">
        <v>3</v>
      </c>
      <c r="N136" s="140">
        <v>2</v>
      </c>
      <c r="O136" s="139">
        <v>1</v>
      </c>
      <c r="P136" s="139">
        <v>1</v>
      </c>
      <c r="Q136" s="139">
        <v>1</v>
      </c>
      <c r="R136" s="139">
        <v>0</v>
      </c>
      <c r="S136" s="139">
        <v>1</v>
      </c>
      <c r="T136" s="139">
        <v>1</v>
      </c>
      <c r="U136" s="139">
        <v>1</v>
      </c>
      <c r="V136" s="139">
        <v>1</v>
      </c>
      <c r="W136" s="139">
        <v>1</v>
      </c>
      <c r="X136" s="139">
        <v>2</v>
      </c>
      <c r="Y136" s="139">
        <v>1</v>
      </c>
      <c r="Z136" s="140">
        <v>2</v>
      </c>
      <c r="AA136" s="139">
        <v>3</v>
      </c>
      <c r="AB136" s="139">
        <v>2</v>
      </c>
      <c r="AC136" s="139">
        <v>3</v>
      </c>
      <c r="AD136" s="139">
        <v>1</v>
      </c>
      <c r="AE136" s="139">
        <v>4</v>
      </c>
      <c r="AF136" s="139">
        <v>1</v>
      </c>
      <c r="AG136" s="139">
        <v>2</v>
      </c>
      <c r="AH136" s="139">
        <v>1</v>
      </c>
      <c r="AI136" s="139">
        <v>4</v>
      </c>
      <c r="AJ136" s="139">
        <v>3</v>
      </c>
      <c r="AK136" s="139">
        <v>0</v>
      </c>
      <c r="AL136" s="139">
        <v>1</v>
      </c>
      <c r="AM136" s="140">
        <v>3</v>
      </c>
      <c r="AN136" s="139">
        <v>2</v>
      </c>
      <c r="AO136" s="139">
        <v>2</v>
      </c>
      <c r="AP136" s="139">
        <v>1</v>
      </c>
      <c r="AQ136" s="139">
        <v>1</v>
      </c>
      <c r="AR136" s="139">
        <v>1</v>
      </c>
      <c r="AS136" s="139">
        <v>1</v>
      </c>
      <c r="AT136" s="139">
        <v>1</v>
      </c>
      <c r="AU136" s="139">
        <v>1</v>
      </c>
      <c r="AV136" s="139">
        <v>2</v>
      </c>
      <c r="AW136" s="139">
        <v>1</v>
      </c>
      <c r="AX136" s="139">
        <v>0</v>
      </c>
      <c r="AY136" s="139">
        <v>2</v>
      </c>
      <c r="AZ136" s="140">
        <v>2</v>
      </c>
      <c r="BA136" s="139">
        <v>3</v>
      </c>
      <c r="BB136" s="139">
        <v>1</v>
      </c>
      <c r="BC136" s="139">
        <v>3</v>
      </c>
      <c r="BD136" s="140">
        <v>2</v>
      </c>
      <c r="BE136" s="139">
        <v>1</v>
      </c>
      <c r="BF136" s="139">
        <v>1</v>
      </c>
      <c r="BG136" s="139">
        <v>2</v>
      </c>
      <c r="BH136" s="140">
        <v>2</v>
      </c>
      <c r="BI136" s="139">
        <v>1</v>
      </c>
      <c r="BJ136" s="139">
        <v>2</v>
      </c>
      <c r="BK136" s="139">
        <v>1</v>
      </c>
      <c r="BL136" s="139">
        <v>2</v>
      </c>
      <c r="BM136" s="139">
        <v>3</v>
      </c>
      <c r="BN136" s="139">
        <v>1</v>
      </c>
      <c r="BO136" s="139">
        <v>-1</v>
      </c>
      <c r="BP136" s="139">
        <v>1</v>
      </c>
      <c r="BQ136" s="140">
        <v>0</v>
      </c>
      <c r="BR136" s="139">
        <v>1</v>
      </c>
      <c r="BS136" s="139">
        <v>2</v>
      </c>
      <c r="BT136" s="139">
        <v>1</v>
      </c>
      <c r="BU136" s="139">
        <v>1</v>
      </c>
      <c r="BV136" s="139">
        <v>1</v>
      </c>
      <c r="BW136" s="139">
        <v>2</v>
      </c>
      <c r="BX136" s="139">
        <v>-2</v>
      </c>
      <c r="BY136" s="139">
        <v>1</v>
      </c>
      <c r="BZ136" s="140">
        <v>0</v>
      </c>
      <c r="CA136" s="139">
        <v>1</v>
      </c>
      <c r="CB136" s="139">
        <v>2</v>
      </c>
      <c r="CC136" s="139">
        <v>0</v>
      </c>
      <c r="CD136" s="140">
        <v>0</v>
      </c>
      <c r="CE136" s="139">
        <v>1</v>
      </c>
      <c r="CF136" s="139">
        <v>1</v>
      </c>
      <c r="CG136" s="139">
        <v>0</v>
      </c>
      <c r="CH136" s="140">
        <v>0</v>
      </c>
    </row>
    <row r="137" spans="1:86" x14ac:dyDescent="0.2">
      <c r="A137" s="137" t="s">
        <v>58</v>
      </c>
      <c r="B137" s="138" t="s">
        <v>193</v>
      </c>
      <c r="C137" s="139">
        <v>0</v>
      </c>
      <c r="D137" s="139">
        <v>0</v>
      </c>
      <c r="E137" s="139">
        <v>1</v>
      </c>
      <c r="F137" s="139">
        <v>0</v>
      </c>
      <c r="G137" s="139">
        <v>0</v>
      </c>
      <c r="H137" s="139">
        <v>0</v>
      </c>
      <c r="I137" s="139">
        <v>0</v>
      </c>
      <c r="J137" s="139">
        <v>0</v>
      </c>
      <c r="K137" s="139">
        <v>0</v>
      </c>
      <c r="L137" s="139">
        <v>0</v>
      </c>
      <c r="M137" s="139">
        <v>0</v>
      </c>
      <c r="N137" s="140">
        <v>0</v>
      </c>
      <c r="O137" s="139">
        <v>0</v>
      </c>
      <c r="P137" s="139">
        <v>0</v>
      </c>
      <c r="Q137" s="139">
        <v>1</v>
      </c>
      <c r="R137" s="139">
        <v>0</v>
      </c>
      <c r="S137" s="139">
        <v>0</v>
      </c>
      <c r="T137" s="139">
        <v>0</v>
      </c>
      <c r="U137" s="139">
        <v>0</v>
      </c>
      <c r="V137" s="139">
        <v>0</v>
      </c>
      <c r="W137" s="139">
        <v>0</v>
      </c>
      <c r="X137" s="139">
        <v>0</v>
      </c>
      <c r="Y137" s="139">
        <v>0</v>
      </c>
      <c r="Z137" s="140">
        <v>0</v>
      </c>
      <c r="AA137" s="139">
        <v>2</v>
      </c>
      <c r="AB137" s="139">
        <v>2</v>
      </c>
      <c r="AC137" s="139">
        <v>4</v>
      </c>
      <c r="AD137" s="139">
        <v>0</v>
      </c>
      <c r="AE137" s="139">
        <v>3</v>
      </c>
      <c r="AF137" s="139">
        <v>1</v>
      </c>
      <c r="AG137" s="139">
        <v>2</v>
      </c>
      <c r="AH137" s="139">
        <v>1</v>
      </c>
      <c r="AI137" s="139">
        <v>1</v>
      </c>
      <c r="AJ137" s="139">
        <v>0</v>
      </c>
      <c r="AK137" s="139">
        <v>1</v>
      </c>
      <c r="AL137" s="139">
        <v>0</v>
      </c>
      <c r="AM137" s="140">
        <v>2</v>
      </c>
      <c r="AN137" s="139">
        <v>1</v>
      </c>
      <c r="AO137" s="139">
        <v>2</v>
      </c>
      <c r="AP137" s="139">
        <v>2</v>
      </c>
      <c r="AQ137" s="139">
        <v>0</v>
      </c>
      <c r="AR137" s="139">
        <v>1</v>
      </c>
      <c r="AS137" s="139">
        <v>1</v>
      </c>
      <c r="AT137" s="139">
        <v>1</v>
      </c>
      <c r="AU137" s="139">
        <v>1</v>
      </c>
      <c r="AV137" s="139">
        <v>1</v>
      </c>
      <c r="AW137" s="139">
        <v>0</v>
      </c>
      <c r="AX137" s="139">
        <v>1</v>
      </c>
      <c r="AY137" s="139">
        <v>0</v>
      </c>
      <c r="AZ137" s="140">
        <v>1</v>
      </c>
      <c r="BA137" s="139">
        <v>0</v>
      </c>
      <c r="BB137" s="139">
        <v>0</v>
      </c>
      <c r="BC137" s="139">
        <v>3</v>
      </c>
      <c r="BD137" s="140">
        <v>1</v>
      </c>
      <c r="BE137" s="139">
        <v>0</v>
      </c>
      <c r="BF137" s="139">
        <v>0</v>
      </c>
      <c r="BG137" s="139">
        <v>2</v>
      </c>
      <c r="BH137" s="140">
        <v>1</v>
      </c>
      <c r="BI137" s="139">
        <v>0</v>
      </c>
      <c r="BJ137" s="139">
        <v>0</v>
      </c>
      <c r="BK137" s="139">
        <v>2</v>
      </c>
      <c r="BL137" s="139">
        <v>1</v>
      </c>
      <c r="BM137" s="139">
        <v>4</v>
      </c>
      <c r="BN137" s="139">
        <v>1</v>
      </c>
      <c r="BO137" s="139">
        <v>-1</v>
      </c>
      <c r="BP137" s="139">
        <v>2</v>
      </c>
      <c r="BQ137" s="140">
        <v>-1</v>
      </c>
      <c r="BR137" s="139">
        <v>0</v>
      </c>
      <c r="BS137" s="139">
        <v>0</v>
      </c>
      <c r="BT137" s="139">
        <v>1</v>
      </c>
      <c r="BU137" s="139">
        <v>1</v>
      </c>
      <c r="BV137" s="139">
        <v>1</v>
      </c>
      <c r="BW137" s="139">
        <v>2</v>
      </c>
      <c r="BX137" s="139">
        <v>-2</v>
      </c>
      <c r="BY137" s="139">
        <v>2</v>
      </c>
      <c r="BZ137" s="140">
        <v>-2</v>
      </c>
      <c r="CA137" s="139">
        <v>0</v>
      </c>
      <c r="CB137" s="139">
        <v>0</v>
      </c>
      <c r="CC137" s="139">
        <v>0</v>
      </c>
      <c r="CD137" s="140">
        <v>0</v>
      </c>
      <c r="CE137" s="139">
        <v>0</v>
      </c>
      <c r="CF137" s="139">
        <v>0</v>
      </c>
      <c r="CG137" s="139">
        <v>0</v>
      </c>
      <c r="CH137" s="140">
        <v>0</v>
      </c>
    </row>
    <row r="138" spans="1:86" x14ac:dyDescent="0.2">
      <c r="A138" s="137" t="s">
        <v>60</v>
      </c>
      <c r="B138" s="138" t="s">
        <v>194</v>
      </c>
      <c r="C138" s="139">
        <v>1</v>
      </c>
      <c r="D138" s="139">
        <v>2</v>
      </c>
      <c r="E138" s="139">
        <v>1</v>
      </c>
      <c r="F138" s="139">
        <v>0</v>
      </c>
      <c r="G138" s="139">
        <v>3</v>
      </c>
      <c r="H138" s="139">
        <v>3</v>
      </c>
      <c r="I138" s="139">
        <v>2</v>
      </c>
      <c r="J138" s="139">
        <v>1</v>
      </c>
      <c r="K138" s="139">
        <v>1</v>
      </c>
      <c r="L138" s="139">
        <v>2</v>
      </c>
      <c r="M138" s="139">
        <v>1</v>
      </c>
      <c r="N138" s="140">
        <v>0</v>
      </c>
      <c r="O138" s="139">
        <v>1</v>
      </c>
      <c r="P138" s="139">
        <v>1</v>
      </c>
      <c r="Q138" s="139">
        <v>1</v>
      </c>
      <c r="R138" s="139">
        <v>0</v>
      </c>
      <c r="S138" s="139">
        <v>2</v>
      </c>
      <c r="T138" s="139">
        <v>1</v>
      </c>
      <c r="U138" s="139">
        <v>1</v>
      </c>
      <c r="V138" s="139">
        <v>1</v>
      </c>
      <c r="W138" s="139">
        <v>1</v>
      </c>
      <c r="X138" s="139">
        <v>2</v>
      </c>
      <c r="Y138" s="139">
        <v>1</v>
      </c>
      <c r="Z138" s="140">
        <v>0</v>
      </c>
      <c r="AA138" s="139">
        <v>1</v>
      </c>
      <c r="AB138" s="139">
        <v>2</v>
      </c>
      <c r="AC138" s="139">
        <v>3</v>
      </c>
      <c r="AD138" s="139">
        <v>2</v>
      </c>
      <c r="AE138" s="139">
        <v>5</v>
      </c>
      <c r="AF138" s="139">
        <v>2</v>
      </c>
      <c r="AG138" s="139">
        <v>2</v>
      </c>
      <c r="AH138" s="139">
        <v>2</v>
      </c>
      <c r="AI138" s="139">
        <v>3</v>
      </c>
      <c r="AJ138" s="139">
        <v>0</v>
      </c>
      <c r="AK138" s="139">
        <v>0</v>
      </c>
      <c r="AL138" s="139">
        <v>1</v>
      </c>
      <c r="AM138" s="140">
        <v>3</v>
      </c>
      <c r="AN138" s="139">
        <v>1</v>
      </c>
      <c r="AO138" s="139">
        <v>2</v>
      </c>
      <c r="AP138" s="139">
        <v>1</v>
      </c>
      <c r="AQ138" s="139">
        <v>2</v>
      </c>
      <c r="AR138" s="139">
        <v>2</v>
      </c>
      <c r="AS138" s="139">
        <v>2</v>
      </c>
      <c r="AT138" s="139">
        <v>1</v>
      </c>
      <c r="AU138" s="139">
        <v>1</v>
      </c>
      <c r="AV138" s="139">
        <v>1</v>
      </c>
      <c r="AW138" s="139">
        <v>0</v>
      </c>
      <c r="AX138" s="139">
        <v>0</v>
      </c>
      <c r="AY138" s="139">
        <v>1</v>
      </c>
      <c r="AZ138" s="140">
        <v>2</v>
      </c>
      <c r="BA138" s="139">
        <v>3</v>
      </c>
      <c r="BB138" s="139">
        <v>1</v>
      </c>
      <c r="BC138" s="139">
        <v>2</v>
      </c>
      <c r="BD138" s="140">
        <v>0</v>
      </c>
      <c r="BE138" s="139">
        <v>1</v>
      </c>
      <c r="BF138" s="139">
        <v>1</v>
      </c>
      <c r="BG138" s="139">
        <v>1</v>
      </c>
      <c r="BH138" s="140">
        <v>0</v>
      </c>
      <c r="BI138" s="139">
        <v>2</v>
      </c>
      <c r="BJ138" s="139">
        <v>1</v>
      </c>
      <c r="BK138" s="139">
        <v>3</v>
      </c>
      <c r="BL138" s="139">
        <v>1</v>
      </c>
      <c r="BM138" s="139">
        <v>5</v>
      </c>
      <c r="BN138" s="139">
        <v>1</v>
      </c>
      <c r="BO138" s="139">
        <v>0</v>
      </c>
      <c r="BP138" s="139">
        <v>2</v>
      </c>
      <c r="BQ138" s="140">
        <v>-1</v>
      </c>
      <c r="BR138" s="139">
        <v>2</v>
      </c>
      <c r="BS138" s="139">
        <v>1</v>
      </c>
      <c r="BT138" s="139">
        <v>1</v>
      </c>
      <c r="BU138" s="139">
        <v>1</v>
      </c>
      <c r="BV138" s="139">
        <v>1</v>
      </c>
      <c r="BW138" s="139">
        <v>2</v>
      </c>
      <c r="BX138" s="139">
        <v>0</v>
      </c>
      <c r="BY138" s="139">
        <v>2</v>
      </c>
      <c r="BZ138" s="140">
        <v>-2</v>
      </c>
      <c r="CA138" s="139">
        <v>0</v>
      </c>
      <c r="CB138" s="139">
        <v>0</v>
      </c>
      <c r="CC138" s="139">
        <v>0</v>
      </c>
      <c r="CD138" s="140">
        <v>0</v>
      </c>
      <c r="CE138" s="139">
        <v>0</v>
      </c>
      <c r="CF138" s="139">
        <v>0</v>
      </c>
      <c r="CG138" s="139">
        <v>0</v>
      </c>
      <c r="CH138" s="140">
        <v>0</v>
      </c>
    </row>
    <row r="139" spans="1:86" x14ac:dyDescent="0.2">
      <c r="A139" s="137" t="s">
        <v>63</v>
      </c>
      <c r="B139" s="138" t="s">
        <v>195</v>
      </c>
      <c r="C139" s="139">
        <v>1</v>
      </c>
      <c r="D139" s="139">
        <v>5</v>
      </c>
      <c r="E139" s="139">
        <v>2</v>
      </c>
      <c r="F139" s="139">
        <v>0</v>
      </c>
      <c r="G139" s="139">
        <v>2</v>
      </c>
      <c r="H139" s="139">
        <v>3</v>
      </c>
      <c r="I139" s="139">
        <v>2</v>
      </c>
      <c r="J139" s="139">
        <v>1</v>
      </c>
      <c r="K139" s="139">
        <v>0</v>
      </c>
      <c r="L139" s="139">
        <v>0</v>
      </c>
      <c r="M139" s="139">
        <v>1</v>
      </c>
      <c r="N139" s="140">
        <v>0</v>
      </c>
      <c r="O139" s="139">
        <v>1</v>
      </c>
      <c r="P139" s="139">
        <v>2</v>
      </c>
      <c r="Q139" s="139">
        <v>2</v>
      </c>
      <c r="R139" s="139">
        <v>0</v>
      </c>
      <c r="S139" s="139">
        <v>1</v>
      </c>
      <c r="T139" s="139">
        <v>1</v>
      </c>
      <c r="U139" s="139">
        <v>1</v>
      </c>
      <c r="V139" s="139">
        <v>1</v>
      </c>
      <c r="W139" s="139">
        <v>0</v>
      </c>
      <c r="X139" s="139">
        <v>0</v>
      </c>
      <c r="Y139" s="139">
        <v>1</v>
      </c>
      <c r="Z139" s="140">
        <v>0</v>
      </c>
      <c r="AA139" s="139">
        <v>3</v>
      </c>
      <c r="AB139" s="139">
        <v>2</v>
      </c>
      <c r="AC139" s="139">
        <v>2</v>
      </c>
      <c r="AD139" s="139">
        <v>1</v>
      </c>
      <c r="AE139" s="139">
        <v>4</v>
      </c>
      <c r="AF139" s="139">
        <v>0</v>
      </c>
      <c r="AG139" s="139">
        <v>1</v>
      </c>
      <c r="AH139" s="139">
        <v>2</v>
      </c>
      <c r="AI139" s="139">
        <v>4</v>
      </c>
      <c r="AJ139" s="139">
        <v>1</v>
      </c>
      <c r="AK139" s="139">
        <v>2</v>
      </c>
      <c r="AL139" s="139">
        <v>1</v>
      </c>
      <c r="AM139" s="140">
        <v>1</v>
      </c>
      <c r="AN139" s="139">
        <v>2</v>
      </c>
      <c r="AO139" s="139">
        <v>2</v>
      </c>
      <c r="AP139" s="139">
        <v>1</v>
      </c>
      <c r="AQ139" s="139">
        <v>1</v>
      </c>
      <c r="AR139" s="139">
        <v>1</v>
      </c>
      <c r="AS139" s="139">
        <v>0</v>
      </c>
      <c r="AT139" s="139">
        <v>1</v>
      </c>
      <c r="AU139" s="139">
        <v>2</v>
      </c>
      <c r="AV139" s="139">
        <v>2</v>
      </c>
      <c r="AW139" s="139">
        <v>1</v>
      </c>
      <c r="AX139" s="139">
        <v>2</v>
      </c>
      <c r="AY139" s="139">
        <v>2</v>
      </c>
      <c r="AZ139" s="140">
        <v>1</v>
      </c>
      <c r="BA139" s="139">
        <v>3</v>
      </c>
      <c r="BB139" s="139">
        <v>0</v>
      </c>
      <c r="BC139" s="139">
        <v>2</v>
      </c>
      <c r="BD139" s="140">
        <v>2</v>
      </c>
      <c r="BE139" s="139">
        <v>1</v>
      </c>
      <c r="BF139" s="139">
        <v>0</v>
      </c>
      <c r="BG139" s="139">
        <v>1</v>
      </c>
      <c r="BH139" s="140">
        <v>2</v>
      </c>
      <c r="BI139" s="139">
        <v>2</v>
      </c>
      <c r="BJ139" s="139">
        <v>1</v>
      </c>
      <c r="BK139" s="139">
        <v>3</v>
      </c>
      <c r="BL139" s="139">
        <v>0</v>
      </c>
      <c r="BM139" s="139">
        <v>3</v>
      </c>
      <c r="BN139" s="139">
        <v>1</v>
      </c>
      <c r="BO139" s="139">
        <v>0</v>
      </c>
      <c r="BP139" s="139">
        <v>1</v>
      </c>
      <c r="BQ139" s="140">
        <v>0</v>
      </c>
      <c r="BR139" s="139">
        <v>2</v>
      </c>
      <c r="BS139" s="139">
        <v>1</v>
      </c>
      <c r="BT139" s="139">
        <v>1</v>
      </c>
      <c r="BU139" s="139">
        <v>0</v>
      </c>
      <c r="BV139" s="139">
        <v>1</v>
      </c>
      <c r="BW139" s="139">
        <v>2</v>
      </c>
      <c r="BX139" s="139">
        <v>0</v>
      </c>
      <c r="BY139" s="139">
        <v>1</v>
      </c>
      <c r="BZ139" s="140">
        <v>0</v>
      </c>
      <c r="CA139" s="139">
        <v>0</v>
      </c>
      <c r="CB139" s="139">
        <v>0</v>
      </c>
      <c r="CC139" s="139">
        <v>0</v>
      </c>
      <c r="CD139" s="140">
        <v>0</v>
      </c>
      <c r="CE139" s="139">
        <v>0</v>
      </c>
      <c r="CF139" s="139">
        <v>0</v>
      </c>
      <c r="CG139" s="139">
        <v>0</v>
      </c>
      <c r="CH139" s="140">
        <v>0</v>
      </c>
    </row>
    <row r="140" spans="1:86" x14ac:dyDescent="0.2">
      <c r="A140" s="137" t="s">
        <v>63</v>
      </c>
      <c r="B140" s="138" t="s">
        <v>196</v>
      </c>
      <c r="C140" s="139">
        <v>1</v>
      </c>
      <c r="D140" s="139">
        <v>3</v>
      </c>
      <c r="E140" s="139">
        <v>1</v>
      </c>
      <c r="F140" s="139">
        <v>0</v>
      </c>
      <c r="G140" s="139">
        <v>3</v>
      </c>
      <c r="H140" s="139">
        <v>3</v>
      </c>
      <c r="I140" s="139">
        <v>1</v>
      </c>
      <c r="J140" s="139">
        <v>4</v>
      </c>
      <c r="K140" s="139">
        <v>2</v>
      </c>
      <c r="L140" s="139">
        <v>1</v>
      </c>
      <c r="M140" s="139">
        <v>2</v>
      </c>
      <c r="N140" s="140">
        <v>0</v>
      </c>
      <c r="O140" s="139">
        <v>1</v>
      </c>
      <c r="P140" s="139">
        <v>1</v>
      </c>
      <c r="Q140" s="139">
        <v>1</v>
      </c>
      <c r="R140" s="139">
        <v>0</v>
      </c>
      <c r="S140" s="139">
        <v>2</v>
      </c>
      <c r="T140" s="139">
        <v>1</v>
      </c>
      <c r="U140" s="139">
        <v>1</v>
      </c>
      <c r="V140" s="139">
        <v>2</v>
      </c>
      <c r="W140" s="139">
        <v>2</v>
      </c>
      <c r="X140" s="139">
        <v>1</v>
      </c>
      <c r="Y140" s="139">
        <v>1</v>
      </c>
      <c r="Z140" s="140">
        <v>0</v>
      </c>
      <c r="AA140" s="139">
        <v>2</v>
      </c>
      <c r="AB140" s="139">
        <v>2</v>
      </c>
      <c r="AC140" s="139">
        <v>2</v>
      </c>
      <c r="AD140" s="139">
        <v>1</v>
      </c>
      <c r="AE140" s="139">
        <v>4</v>
      </c>
      <c r="AF140" s="139">
        <v>2</v>
      </c>
      <c r="AG140" s="139">
        <v>1</v>
      </c>
      <c r="AH140" s="139">
        <v>1</v>
      </c>
      <c r="AI140" s="139">
        <v>3</v>
      </c>
      <c r="AJ140" s="139">
        <v>0</v>
      </c>
      <c r="AK140" s="139">
        <v>0</v>
      </c>
      <c r="AL140" s="139">
        <v>1</v>
      </c>
      <c r="AM140" s="140">
        <v>2</v>
      </c>
      <c r="AN140" s="139">
        <v>1</v>
      </c>
      <c r="AO140" s="139">
        <v>2</v>
      </c>
      <c r="AP140" s="139">
        <v>1</v>
      </c>
      <c r="AQ140" s="139">
        <v>1</v>
      </c>
      <c r="AR140" s="139">
        <v>1</v>
      </c>
      <c r="AS140" s="139">
        <v>2</v>
      </c>
      <c r="AT140" s="139">
        <v>1</v>
      </c>
      <c r="AU140" s="139">
        <v>1</v>
      </c>
      <c r="AV140" s="139">
        <v>1</v>
      </c>
      <c r="AW140" s="139">
        <v>0</v>
      </c>
      <c r="AX140" s="139">
        <v>0</v>
      </c>
      <c r="AY140" s="139">
        <v>1</v>
      </c>
      <c r="AZ140" s="140">
        <v>1</v>
      </c>
      <c r="BA140" s="139">
        <v>5</v>
      </c>
      <c r="BB140" s="139">
        <v>0</v>
      </c>
      <c r="BC140" s="139">
        <v>3</v>
      </c>
      <c r="BD140" s="140">
        <v>2</v>
      </c>
      <c r="BE140" s="139">
        <v>1</v>
      </c>
      <c r="BF140" s="139">
        <v>0</v>
      </c>
      <c r="BG140" s="139">
        <v>2</v>
      </c>
      <c r="BH140" s="140">
        <v>2</v>
      </c>
      <c r="BI140" s="139">
        <v>0</v>
      </c>
      <c r="BJ140" s="139">
        <v>0</v>
      </c>
      <c r="BK140" s="139">
        <v>3</v>
      </c>
      <c r="BL140" s="139">
        <v>0</v>
      </c>
      <c r="BM140" s="139">
        <v>2</v>
      </c>
      <c r="BN140" s="139">
        <v>0</v>
      </c>
      <c r="BO140" s="139">
        <v>0</v>
      </c>
      <c r="BP140" s="139">
        <v>2</v>
      </c>
      <c r="BQ140" s="140">
        <v>0</v>
      </c>
      <c r="BR140" s="139">
        <v>0</v>
      </c>
      <c r="BS140" s="139">
        <v>0</v>
      </c>
      <c r="BT140" s="139">
        <v>1</v>
      </c>
      <c r="BU140" s="139">
        <v>0</v>
      </c>
      <c r="BV140" s="139">
        <v>1</v>
      </c>
      <c r="BW140" s="139">
        <v>0</v>
      </c>
      <c r="BX140" s="139">
        <v>0</v>
      </c>
      <c r="BY140" s="139">
        <v>2</v>
      </c>
      <c r="BZ140" s="140">
        <v>0</v>
      </c>
      <c r="CA140" s="139">
        <v>0</v>
      </c>
      <c r="CB140" s="139">
        <v>0</v>
      </c>
      <c r="CC140" s="139">
        <v>0</v>
      </c>
      <c r="CD140" s="140">
        <v>0</v>
      </c>
      <c r="CE140" s="139">
        <v>0</v>
      </c>
      <c r="CF140" s="139">
        <v>0</v>
      </c>
      <c r="CG140" s="139">
        <v>0</v>
      </c>
      <c r="CH140" s="140">
        <v>0</v>
      </c>
    </row>
    <row r="141" spans="1:86" x14ac:dyDescent="0.2">
      <c r="A141" s="137" t="s">
        <v>71</v>
      </c>
      <c r="B141" s="138" t="s">
        <v>197</v>
      </c>
      <c r="C141" s="139">
        <v>1</v>
      </c>
      <c r="D141" s="139">
        <v>5</v>
      </c>
      <c r="E141" s="139">
        <v>1</v>
      </c>
      <c r="F141" s="139">
        <v>0</v>
      </c>
      <c r="G141" s="139">
        <v>3</v>
      </c>
      <c r="H141" s="139">
        <v>4</v>
      </c>
      <c r="I141" s="139">
        <v>3</v>
      </c>
      <c r="J141" s="139">
        <v>0</v>
      </c>
      <c r="K141" s="139">
        <v>1</v>
      </c>
      <c r="L141" s="139">
        <v>0</v>
      </c>
      <c r="M141" s="139">
        <v>4</v>
      </c>
      <c r="N141" s="140">
        <v>2</v>
      </c>
      <c r="O141" s="139">
        <v>1</v>
      </c>
      <c r="P141" s="139">
        <v>2</v>
      </c>
      <c r="Q141" s="139">
        <v>1</v>
      </c>
      <c r="R141" s="139">
        <v>0</v>
      </c>
      <c r="S141" s="139">
        <v>2</v>
      </c>
      <c r="T141" s="139">
        <v>1</v>
      </c>
      <c r="U141" s="139">
        <v>1</v>
      </c>
      <c r="V141" s="139">
        <v>0</v>
      </c>
      <c r="W141" s="139">
        <v>1</v>
      </c>
      <c r="X141" s="139">
        <v>0</v>
      </c>
      <c r="Y141" s="139">
        <v>2</v>
      </c>
      <c r="Z141" s="140">
        <v>2</v>
      </c>
      <c r="AA141" s="139">
        <v>2</v>
      </c>
      <c r="AB141" s="139">
        <v>2</v>
      </c>
      <c r="AC141" s="139">
        <v>3</v>
      </c>
      <c r="AD141" s="139">
        <v>0</v>
      </c>
      <c r="AE141" s="139">
        <v>3</v>
      </c>
      <c r="AF141" s="139">
        <v>1</v>
      </c>
      <c r="AG141" s="139">
        <v>1</v>
      </c>
      <c r="AH141" s="139">
        <v>1</v>
      </c>
      <c r="AI141" s="139">
        <v>2</v>
      </c>
      <c r="AJ141" s="139">
        <v>1</v>
      </c>
      <c r="AK141" s="139">
        <v>0</v>
      </c>
      <c r="AL141" s="139">
        <v>1</v>
      </c>
      <c r="AM141" s="140">
        <v>3</v>
      </c>
      <c r="AN141" s="139">
        <v>1</v>
      </c>
      <c r="AO141" s="139">
        <v>2</v>
      </c>
      <c r="AP141" s="139">
        <v>1</v>
      </c>
      <c r="AQ141" s="139">
        <v>0</v>
      </c>
      <c r="AR141" s="139">
        <v>1</v>
      </c>
      <c r="AS141" s="139">
        <v>1</v>
      </c>
      <c r="AT141" s="139">
        <v>1</v>
      </c>
      <c r="AU141" s="139">
        <v>1</v>
      </c>
      <c r="AV141" s="139">
        <v>1</v>
      </c>
      <c r="AW141" s="139">
        <v>1</v>
      </c>
      <c r="AX141" s="139">
        <v>0</v>
      </c>
      <c r="AY141" s="139">
        <v>2</v>
      </c>
      <c r="AZ141" s="140">
        <v>2</v>
      </c>
      <c r="BA141" s="139">
        <v>3</v>
      </c>
      <c r="BB141" s="139">
        <v>0</v>
      </c>
      <c r="BC141" s="139">
        <v>3</v>
      </c>
      <c r="BD141" s="140">
        <v>2</v>
      </c>
      <c r="BE141" s="139">
        <v>1</v>
      </c>
      <c r="BF141" s="139">
        <v>0</v>
      </c>
      <c r="BG141" s="139">
        <v>2</v>
      </c>
      <c r="BH141" s="140">
        <v>2</v>
      </c>
      <c r="BI141" s="139">
        <v>0</v>
      </c>
      <c r="BJ141" s="139">
        <v>2</v>
      </c>
      <c r="BK141" s="139">
        <v>1</v>
      </c>
      <c r="BL141" s="139">
        <v>3</v>
      </c>
      <c r="BM141" s="139">
        <v>4</v>
      </c>
      <c r="BN141" s="139">
        <v>1</v>
      </c>
      <c r="BO141" s="139">
        <v>-1</v>
      </c>
      <c r="BP141" s="139">
        <v>1</v>
      </c>
      <c r="BQ141" s="140">
        <v>0</v>
      </c>
      <c r="BR141" s="139">
        <v>0</v>
      </c>
      <c r="BS141" s="139">
        <v>2</v>
      </c>
      <c r="BT141" s="139">
        <v>1</v>
      </c>
      <c r="BU141" s="139">
        <v>1</v>
      </c>
      <c r="BV141" s="139">
        <v>1</v>
      </c>
      <c r="BW141" s="139">
        <v>2</v>
      </c>
      <c r="BX141" s="139">
        <v>-2</v>
      </c>
      <c r="BY141" s="139">
        <v>1</v>
      </c>
      <c r="BZ141" s="140">
        <v>0</v>
      </c>
      <c r="CA141" s="139">
        <v>0</v>
      </c>
      <c r="CB141" s="139">
        <v>0</v>
      </c>
      <c r="CC141" s="139">
        <v>0</v>
      </c>
      <c r="CD141" s="140">
        <v>0</v>
      </c>
      <c r="CE141" s="139">
        <v>0</v>
      </c>
      <c r="CF141" s="139">
        <v>0</v>
      </c>
      <c r="CG141" s="139">
        <v>0</v>
      </c>
      <c r="CH141" s="140">
        <v>0</v>
      </c>
    </row>
    <row r="142" spans="1:86" x14ac:dyDescent="0.2">
      <c r="A142" s="137" t="s">
        <v>60</v>
      </c>
      <c r="B142" s="138" t="s">
        <v>198</v>
      </c>
      <c r="C142" s="139">
        <v>0</v>
      </c>
      <c r="D142" s="139">
        <v>3</v>
      </c>
      <c r="E142" s="139">
        <v>1</v>
      </c>
      <c r="F142" s="139">
        <v>0</v>
      </c>
      <c r="G142" s="139">
        <v>2</v>
      </c>
      <c r="H142" s="139">
        <v>3</v>
      </c>
      <c r="I142" s="139">
        <v>2</v>
      </c>
      <c r="J142" s="139">
        <v>1</v>
      </c>
      <c r="K142" s="139">
        <v>2</v>
      </c>
      <c r="L142" s="139">
        <v>0</v>
      </c>
      <c r="M142" s="139">
        <v>0</v>
      </c>
      <c r="N142" s="140">
        <v>0</v>
      </c>
      <c r="O142" s="139">
        <v>0</v>
      </c>
      <c r="P142" s="139">
        <v>1</v>
      </c>
      <c r="Q142" s="139">
        <v>1</v>
      </c>
      <c r="R142" s="139">
        <v>0</v>
      </c>
      <c r="S142" s="139">
        <v>1</v>
      </c>
      <c r="T142" s="139">
        <v>1</v>
      </c>
      <c r="U142" s="139">
        <v>1</v>
      </c>
      <c r="V142" s="139">
        <v>1</v>
      </c>
      <c r="W142" s="139">
        <v>2</v>
      </c>
      <c r="X142" s="139">
        <v>0</v>
      </c>
      <c r="Y142" s="139">
        <v>0</v>
      </c>
      <c r="Z142" s="140">
        <v>0</v>
      </c>
      <c r="AA142" s="139">
        <v>1</v>
      </c>
      <c r="AB142" s="139">
        <v>2</v>
      </c>
      <c r="AC142" s="139">
        <v>3</v>
      </c>
      <c r="AD142" s="139">
        <v>0</v>
      </c>
      <c r="AE142" s="139">
        <v>4</v>
      </c>
      <c r="AF142" s="139">
        <v>2</v>
      </c>
      <c r="AG142" s="139">
        <v>2</v>
      </c>
      <c r="AH142" s="139">
        <v>1</v>
      </c>
      <c r="AI142" s="139">
        <v>3</v>
      </c>
      <c r="AJ142" s="139">
        <v>0</v>
      </c>
      <c r="AK142" s="139">
        <v>0</v>
      </c>
      <c r="AL142" s="139">
        <v>1</v>
      </c>
      <c r="AM142" s="140">
        <v>3</v>
      </c>
      <c r="AN142" s="139">
        <v>1</v>
      </c>
      <c r="AO142" s="139">
        <v>2</v>
      </c>
      <c r="AP142" s="139">
        <v>1</v>
      </c>
      <c r="AQ142" s="139">
        <v>0</v>
      </c>
      <c r="AR142" s="139">
        <v>1</v>
      </c>
      <c r="AS142" s="139">
        <v>2</v>
      </c>
      <c r="AT142" s="139">
        <v>1</v>
      </c>
      <c r="AU142" s="139">
        <v>1</v>
      </c>
      <c r="AV142" s="139">
        <v>1</v>
      </c>
      <c r="AW142" s="139">
        <v>0</v>
      </c>
      <c r="AX142" s="139">
        <v>0</v>
      </c>
      <c r="AY142" s="139">
        <v>2</v>
      </c>
      <c r="AZ142" s="140">
        <v>1</v>
      </c>
      <c r="BA142" s="139">
        <v>4</v>
      </c>
      <c r="BB142" s="139">
        <v>0</v>
      </c>
      <c r="BC142" s="139">
        <v>3</v>
      </c>
      <c r="BD142" s="140">
        <v>2</v>
      </c>
      <c r="BE142" s="139">
        <v>1</v>
      </c>
      <c r="BF142" s="139">
        <v>0</v>
      </c>
      <c r="BG142" s="139">
        <v>2</v>
      </c>
      <c r="BH142" s="140">
        <v>2</v>
      </c>
      <c r="BI142" s="139">
        <v>1</v>
      </c>
      <c r="BJ142" s="139">
        <v>1</v>
      </c>
      <c r="BK142" s="139">
        <v>2</v>
      </c>
      <c r="BL142" s="139">
        <v>2</v>
      </c>
      <c r="BM142" s="139">
        <v>1</v>
      </c>
      <c r="BN142" s="139">
        <v>1</v>
      </c>
      <c r="BO142" s="139">
        <v>-1</v>
      </c>
      <c r="BP142" s="139">
        <v>0</v>
      </c>
      <c r="BQ142" s="140">
        <v>0</v>
      </c>
      <c r="BR142" s="139">
        <v>1</v>
      </c>
      <c r="BS142" s="139">
        <v>1</v>
      </c>
      <c r="BT142" s="139">
        <v>1</v>
      </c>
      <c r="BU142" s="139">
        <v>1</v>
      </c>
      <c r="BV142" s="139">
        <v>1</v>
      </c>
      <c r="BW142" s="139">
        <v>2</v>
      </c>
      <c r="BX142" s="139">
        <v>-2</v>
      </c>
      <c r="BY142" s="139">
        <v>0</v>
      </c>
      <c r="BZ142" s="140">
        <v>0</v>
      </c>
      <c r="CA142" s="139">
        <v>0</v>
      </c>
      <c r="CB142" s="139">
        <v>0</v>
      </c>
      <c r="CC142" s="139">
        <v>0</v>
      </c>
      <c r="CD142" s="140">
        <v>0</v>
      </c>
      <c r="CE142" s="139">
        <v>0</v>
      </c>
      <c r="CF142" s="139">
        <v>0</v>
      </c>
      <c r="CG142" s="139">
        <v>0</v>
      </c>
      <c r="CH142" s="140">
        <v>0</v>
      </c>
    </row>
    <row r="143" spans="1:86" x14ac:dyDescent="0.2">
      <c r="A143" s="137" t="s">
        <v>58</v>
      </c>
      <c r="B143" s="138" t="s">
        <v>199</v>
      </c>
      <c r="C143" s="139">
        <v>2</v>
      </c>
      <c r="D143" s="139">
        <v>4</v>
      </c>
      <c r="E143" s="139">
        <v>1</v>
      </c>
      <c r="F143" s="139">
        <v>0</v>
      </c>
      <c r="G143" s="139">
        <v>3</v>
      </c>
      <c r="H143" s="139">
        <v>3</v>
      </c>
      <c r="I143" s="139">
        <v>3</v>
      </c>
      <c r="J143" s="139">
        <v>2</v>
      </c>
      <c r="K143" s="139">
        <v>2</v>
      </c>
      <c r="L143" s="139">
        <v>1</v>
      </c>
      <c r="M143" s="139">
        <v>1</v>
      </c>
      <c r="N143" s="140">
        <v>2</v>
      </c>
      <c r="O143" s="139">
        <v>1</v>
      </c>
      <c r="P143" s="139">
        <v>1</v>
      </c>
      <c r="Q143" s="139">
        <v>1</v>
      </c>
      <c r="R143" s="139">
        <v>0</v>
      </c>
      <c r="S143" s="139">
        <v>2</v>
      </c>
      <c r="T143" s="139">
        <v>1</v>
      </c>
      <c r="U143" s="139">
        <v>1</v>
      </c>
      <c r="V143" s="139">
        <v>1</v>
      </c>
      <c r="W143" s="139">
        <v>2</v>
      </c>
      <c r="X143" s="139">
        <v>1</v>
      </c>
      <c r="Y143" s="139">
        <v>1</v>
      </c>
      <c r="Z143" s="140">
        <v>2</v>
      </c>
      <c r="AA143" s="139">
        <v>3</v>
      </c>
      <c r="AB143" s="139">
        <v>2</v>
      </c>
      <c r="AC143" s="139">
        <v>2</v>
      </c>
      <c r="AD143" s="139">
        <v>1</v>
      </c>
      <c r="AE143" s="139">
        <v>3</v>
      </c>
      <c r="AF143" s="139">
        <v>1</v>
      </c>
      <c r="AG143" s="139">
        <v>2</v>
      </c>
      <c r="AH143" s="139">
        <v>1</v>
      </c>
      <c r="AI143" s="139">
        <v>4</v>
      </c>
      <c r="AJ143" s="139">
        <v>2</v>
      </c>
      <c r="AK143" s="139">
        <v>2</v>
      </c>
      <c r="AL143" s="139">
        <v>1</v>
      </c>
      <c r="AM143" s="140">
        <v>3</v>
      </c>
      <c r="AN143" s="139">
        <v>2</v>
      </c>
      <c r="AO143" s="139">
        <v>2</v>
      </c>
      <c r="AP143" s="139">
        <v>1</v>
      </c>
      <c r="AQ143" s="139">
        <v>1</v>
      </c>
      <c r="AR143" s="139">
        <v>1</v>
      </c>
      <c r="AS143" s="139">
        <v>1</v>
      </c>
      <c r="AT143" s="139">
        <v>1</v>
      </c>
      <c r="AU143" s="139">
        <v>1</v>
      </c>
      <c r="AV143" s="139">
        <v>2</v>
      </c>
      <c r="AW143" s="139">
        <v>1</v>
      </c>
      <c r="AX143" s="139">
        <v>2</v>
      </c>
      <c r="AY143" s="139">
        <v>1</v>
      </c>
      <c r="AZ143" s="140">
        <v>2</v>
      </c>
      <c r="BA143" s="139">
        <v>4</v>
      </c>
      <c r="BB143" s="139">
        <v>0</v>
      </c>
      <c r="BC143" s="139">
        <v>3</v>
      </c>
      <c r="BD143" s="140">
        <v>2</v>
      </c>
      <c r="BE143" s="139">
        <v>1</v>
      </c>
      <c r="BF143" s="139">
        <v>0</v>
      </c>
      <c r="BG143" s="139">
        <v>2</v>
      </c>
      <c r="BH143" s="140">
        <v>2</v>
      </c>
      <c r="BI143" s="139">
        <v>2</v>
      </c>
      <c r="BJ143" s="139">
        <v>1</v>
      </c>
      <c r="BK143" s="139">
        <v>3</v>
      </c>
      <c r="BL143" s="139">
        <v>2</v>
      </c>
      <c r="BM143" s="139">
        <v>3</v>
      </c>
      <c r="BN143" s="139">
        <v>1</v>
      </c>
      <c r="BO143" s="139">
        <v>-1</v>
      </c>
      <c r="BP143" s="139">
        <v>1</v>
      </c>
      <c r="BQ143" s="140">
        <v>0</v>
      </c>
      <c r="BR143" s="139">
        <v>2</v>
      </c>
      <c r="BS143" s="139">
        <v>1</v>
      </c>
      <c r="BT143" s="139">
        <v>1</v>
      </c>
      <c r="BU143" s="139">
        <v>1</v>
      </c>
      <c r="BV143" s="139">
        <v>1</v>
      </c>
      <c r="BW143" s="139">
        <v>2</v>
      </c>
      <c r="BX143" s="139">
        <v>-2</v>
      </c>
      <c r="BY143" s="139">
        <v>1</v>
      </c>
      <c r="BZ143" s="140">
        <v>0</v>
      </c>
      <c r="CA143" s="139">
        <v>0</v>
      </c>
      <c r="CB143" s="139">
        <v>0</v>
      </c>
      <c r="CC143" s="139">
        <v>0</v>
      </c>
      <c r="CD143" s="140">
        <v>0</v>
      </c>
      <c r="CE143" s="139">
        <v>0</v>
      </c>
      <c r="CF143" s="139">
        <v>0</v>
      </c>
      <c r="CG143" s="139">
        <v>0</v>
      </c>
      <c r="CH143" s="140">
        <v>0</v>
      </c>
    </row>
    <row r="144" spans="1:86" x14ac:dyDescent="0.2">
      <c r="A144" s="137" t="s">
        <v>60</v>
      </c>
      <c r="B144" s="138" t="s">
        <v>200</v>
      </c>
      <c r="C144" s="139">
        <v>1</v>
      </c>
      <c r="D144" s="139">
        <v>2</v>
      </c>
      <c r="E144" s="139">
        <v>1</v>
      </c>
      <c r="F144" s="139">
        <v>-1</v>
      </c>
      <c r="G144" s="139">
        <v>1</v>
      </c>
      <c r="H144" s="139">
        <v>0</v>
      </c>
      <c r="I144" s="139">
        <v>1</v>
      </c>
      <c r="J144" s="139">
        <v>2</v>
      </c>
      <c r="K144" s="139">
        <v>0</v>
      </c>
      <c r="L144" s="139">
        <v>0</v>
      </c>
      <c r="M144" s="139">
        <v>1</v>
      </c>
      <c r="N144" s="140">
        <v>0</v>
      </c>
      <c r="O144" s="139">
        <v>1</v>
      </c>
      <c r="P144" s="139">
        <v>1</v>
      </c>
      <c r="Q144" s="139">
        <v>1</v>
      </c>
      <c r="R144" s="139">
        <v>-2</v>
      </c>
      <c r="S144" s="139">
        <v>1</v>
      </c>
      <c r="T144" s="139">
        <v>0</v>
      </c>
      <c r="U144" s="139">
        <v>1</v>
      </c>
      <c r="V144" s="139">
        <v>1</v>
      </c>
      <c r="W144" s="139">
        <v>0</v>
      </c>
      <c r="X144" s="139">
        <v>0</v>
      </c>
      <c r="Y144" s="139">
        <v>1</v>
      </c>
      <c r="Z144" s="140">
        <v>0</v>
      </c>
      <c r="AA144" s="139">
        <v>2</v>
      </c>
      <c r="AB144" s="139">
        <v>2</v>
      </c>
      <c r="AC144" s="139">
        <v>3</v>
      </c>
      <c r="AD144" s="139">
        <v>0</v>
      </c>
      <c r="AE144" s="139">
        <v>4</v>
      </c>
      <c r="AF144" s="139">
        <v>2</v>
      </c>
      <c r="AG144" s="139">
        <v>2</v>
      </c>
      <c r="AH144" s="139">
        <v>0</v>
      </c>
      <c r="AI144" s="139">
        <v>4</v>
      </c>
      <c r="AJ144" s="139">
        <v>1</v>
      </c>
      <c r="AK144" s="139">
        <v>1</v>
      </c>
      <c r="AL144" s="139">
        <v>0</v>
      </c>
      <c r="AM144" s="140">
        <v>0</v>
      </c>
      <c r="AN144" s="139">
        <v>1</v>
      </c>
      <c r="AO144" s="139">
        <v>2</v>
      </c>
      <c r="AP144" s="139">
        <v>1</v>
      </c>
      <c r="AQ144" s="139">
        <v>0</v>
      </c>
      <c r="AR144" s="139">
        <v>1</v>
      </c>
      <c r="AS144" s="139">
        <v>2</v>
      </c>
      <c r="AT144" s="139">
        <v>1</v>
      </c>
      <c r="AU144" s="139">
        <v>0</v>
      </c>
      <c r="AV144" s="139">
        <v>2</v>
      </c>
      <c r="AW144" s="139">
        <v>1</v>
      </c>
      <c r="AX144" s="139">
        <v>1</v>
      </c>
      <c r="AY144" s="139">
        <v>0</v>
      </c>
      <c r="AZ144" s="140">
        <v>0</v>
      </c>
      <c r="BA144" s="139">
        <v>3</v>
      </c>
      <c r="BB144" s="139">
        <v>0</v>
      </c>
      <c r="BC144" s="139">
        <v>1</v>
      </c>
      <c r="BD144" s="140">
        <v>1</v>
      </c>
      <c r="BE144" s="139">
        <v>1</v>
      </c>
      <c r="BF144" s="139">
        <v>0</v>
      </c>
      <c r="BG144" s="139">
        <v>1</v>
      </c>
      <c r="BH144" s="140">
        <v>1</v>
      </c>
      <c r="BI144" s="139">
        <v>0</v>
      </c>
      <c r="BJ144" s="139">
        <v>1</v>
      </c>
      <c r="BK144" s="139">
        <v>2</v>
      </c>
      <c r="BL144" s="139">
        <v>1</v>
      </c>
      <c r="BM144" s="139">
        <v>3</v>
      </c>
      <c r="BN144" s="139">
        <v>1</v>
      </c>
      <c r="BO144" s="139">
        <v>0</v>
      </c>
      <c r="BP144" s="139">
        <v>0</v>
      </c>
      <c r="BQ144" s="140">
        <v>0</v>
      </c>
      <c r="BR144" s="139">
        <v>0</v>
      </c>
      <c r="BS144" s="139">
        <v>1</v>
      </c>
      <c r="BT144" s="139">
        <v>1</v>
      </c>
      <c r="BU144" s="139">
        <v>1</v>
      </c>
      <c r="BV144" s="139">
        <v>1</v>
      </c>
      <c r="BW144" s="139">
        <v>2</v>
      </c>
      <c r="BX144" s="139">
        <v>0</v>
      </c>
      <c r="BY144" s="139">
        <v>0</v>
      </c>
      <c r="BZ144" s="140">
        <v>0</v>
      </c>
      <c r="CA144" s="139">
        <v>0</v>
      </c>
      <c r="CB144" s="139">
        <v>0</v>
      </c>
      <c r="CC144" s="139">
        <v>0</v>
      </c>
      <c r="CD144" s="140">
        <v>0</v>
      </c>
      <c r="CE144" s="139">
        <v>0</v>
      </c>
      <c r="CF144" s="139">
        <v>0</v>
      </c>
      <c r="CG144" s="139">
        <v>0</v>
      </c>
      <c r="CH144" s="140">
        <v>0</v>
      </c>
    </row>
    <row r="145" spans="1:86" x14ac:dyDescent="0.2">
      <c r="A145" s="137" t="s">
        <v>60</v>
      </c>
      <c r="B145" s="138" t="s">
        <v>201</v>
      </c>
      <c r="C145" s="139">
        <v>0</v>
      </c>
      <c r="D145" s="139">
        <v>3</v>
      </c>
      <c r="E145" s="139">
        <v>1</v>
      </c>
      <c r="F145" s="139">
        <v>0</v>
      </c>
      <c r="G145" s="139">
        <v>2</v>
      </c>
      <c r="H145" s="139">
        <v>1</v>
      </c>
      <c r="I145" s="139">
        <v>0</v>
      </c>
      <c r="J145" s="139">
        <v>0</v>
      </c>
      <c r="K145" s="139">
        <v>0</v>
      </c>
      <c r="L145" s="139">
        <v>0</v>
      </c>
      <c r="M145" s="139">
        <v>1</v>
      </c>
      <c r="N145" s="140">
        <v>1</v>
      </c>
      <c r="O145" s="139">
        <v>0</v>
      </c>
      <c r="P145" s="139">
        <v>1</v>
      </c>
      <c r="Q145" s="139">
        <v>1</v>
      </c>
      <c r="R145" s="139">
        <v>0</v>
      </c>
      <c r="S145" s="139">
        <v>1</v>
      </c>
      <c r="T145" s="139">
        <v>1</v>
      </c>
      <c r="U145" s="139">
        <v>0</v>
      </c>
      <c r="V145" s="139">
        <v>0</v>
      </c>
      <c r="W145" s="139">
        <v>0</v>
      </c>
      <c r="X145" s="139">
        <v>0</v>
      </c>
      <c r="Y145" s="139">
        <v>1</v>
      </c>
      <c r="Z145" s="140">
        <v>1</v>
      </c>
      <c r="AA145" s="139">
        <v>2</v>
      </c>
      <c r="AB145" s="139">
        <v>2</v>
      </c>
      <c r="AC145" s="139">
        <v>3</v>
      </c>
      <c r="AD145" s="139">
        <v>0</v>
      </c>
      <c r="AE145" s="139">
        <v>4</v>
      </c>
      <c r="AF145" s="139">
        <v>1</v>
      </c>
      <c r="AG145" s="139">
        <v>2</v>
      </c>
      <c r="AH145" s="139">
        <v>1</v>
      </c>
      <c r="AI145" s="139">
        <v>3</v>
      </c>
      <c r="AJ145" s="139">
        <v>1</v>
      </c>
      <c r="AK145" s="139">
        <v>0</v>
      </c>
      <c r="AL145" s="139">
        <v>1</v>
      </c>
      <c r="AM145" s="140">
        <v>2</v>
      </c>
      <c r="AN145" s="139">
        <v>1</v>
      </c>
      <c r="AO145" s="139">
        <v>2</v>
      </c>
      <c r="AP145" s="139">
        <v>1</v>
      </c>
      <c r="AQ145" s="139">
        <v>0</v>
      </c>
      <c r="AR145" s="139">
        <v>1</v>
      </c>
      <c r="AS145" s="139">
        <v>1</v>
      </c>
      <c r="AT145" s="139">
        <v>1</v>
      </c>
      <c r="AU145" s="139">
        <v>1</v>
      </c>
      <c r="AV145" s="139">
        <v>1</v>
      </c>
      <c r="AW145" s="139">
        <v>1</v>
      </c>
      <c r="AX145" s="139">
        <v>0</v>
      </c>
      <c r="AY145" s="139">
        <v>1</v>
      </c>
      <c r="AZ145" s="140">
        <v>1</v>
      </c>
      <c r="BA145" s="139">
        <v>5</v>
      </c>
      <c r="BB145" s="139">
        <v>0</v>
      </c>
      <c r="BC145" s="139">
        <v>3</v>
      </c>
      <c r="BD145" s="140">
        <v>0</v>
      </c>
      <c r="BE145" s="139">
        <v>1</v>
      </c>
      <c r="BF145" s="139">
        <v>0</v>
      </c>
      <c r="BG145" s="139">
        <v>2</v>
      </c>
      <c r="BH145" s="140">
        <v>0</v>
      </c>
      <c r="BI145" s="139">
        <v>0</v>
      </c>
      <c r="BJ145" s="139">
        <v>1</v>
      </c>
      <c r="BK145" s="139">
        <v>2</v>
      </c>
      <c r="BL145" s="139">
        <v>2</v>
      </c>
      <c r="BM145" s="139">
        <v>2</v>
      </c>
      <c r="BN145" s="139">
        <v>1</v>
      </c>
      <c r="BO145" s="139">
        <v>-1</v>
      </c>
      <c r="BP145" s="139">
        <v>1</v>
      </c>
      <c r="BQ145" s="140">
        <v>0</v>
      </c>
      <c r="BR145" s="139">
        <v>0</v>
      </c>
      <c r="BS145" s="139">
        <v>1</v>
      </c>
      <c r="BT145" s="139">
        <v>1</v>
      </c>
      <c r="BU145" s="139">
        <v>1</v>
      </c>
      <c r="BV145" s="139">
        <v>1</v>
      </c>
      <c r="BW145" s="139">
        <v>2</v>
      </c>
      <c r="BX145" s="139">
        <v>-2</v>
      </c>
      <c r="BY145" s="139">
        <v>1</v>
      </c>
      <c r="BZ145" s="140">
        <v>0</v>
      </c>
      <c r="CA145" s="139">
        <v>0</v>
      </c>
      <c r="CB145" s="139">
        <v>0</v>
      </c>
      <c r="CC145" s="139">
        <v>0</v>
      </c>
      <c r="CD145" s="140">
        <v>0</v>
      </c>
      <c r="CE145" s="139">
        <v>0</v>
      </c>
      <c r="CF145" s="139">
        <v>0</v>
      </c>
      <c r="CG145" s="139">
        <v>0</v>
      </c>
      <c r="CH145" s="140">
        <v>0</v>
      </c>
    </row>
    <row r="146" spans="1:86" x14ac:dyDescent="0.2">
      <c r="A146" s="137" t="s">
        <v>56</v>
      </c>
      <c r="B146" s="138" t="s">
        <v>202</v>
      </c>
      <c r="C146" s="139">
        <v>1</v>
      </c>
      <c r="D146" s="139">
        <v>3</v>
      </c>
      <c r="E146" s="139">
        <v>2</v>
      </c>
      <c r="F146" s="139">
        <v>0</v>
      </c>
      <c r="G146" s="139">
        <v>2</v>
      </c>
      <c r="H146" s="139">
        <v>4</v>
      </c>
      <c r="I146" s="139">
        <v>2</v>
      </c>
      <c r="J146" s="139">
        <v>3</v>
      </c>
      <c r="K146" s="139">
        <v>2</v>
      </c>
      <c r="L146" s="139">
        <v>0</v>
      </c>
      <c r="M146" s="139">
        <v>0</v>
      </c>
      <c r="N146" s="140">
        <v>2</v>
      </c>
      <c r="O146" s="139">
        <v>1</v>
      </c>
      <c r="P146" s="139">
        <v>1</v>
      </c>
      <c r="Q146" s="139">
        <v>2</v>
      </c>
      <c r="R146" s="139">
        <v>0</v>
      </c>
      <c r="S146" s="139">
        <v>1</v>
      </c>
      <c r="T146" s="139">
        <v>1</v>
      </c>
      <c r="U146" s="139">
        <v>1</v>
      </c>
      <c r="V146" s="139">
        <v>1</v>
      </c>
      <c r="W146" s="139">
        <v>2</v>
      </c>
      <c r="X146" s="139">
        <v>0</v>
      </c>
      <c r="Y146" s="139">
        <v>0</v>
      </c>
      <c r="Z146" s="140">
        <v>2</v>
      </c>
      <c r="AA146" s="139">
        <v>2</v>
      </c>
      <c r="AB146" s="139">
        <v>2</v>
      </c>
      <c r="AC146" s="139">
        <v>2</v>
      </c>
      <c r="AD146" s="139">
        <v>1</v>
      </c>
      <c r="AE146" s="139">
        <v>3</v>
      </c>
      <c r="AF146" s="139">
        <v>0</v>
      </c>
      <c r="AG146" s="139">
        <v>1</v>
      </c>
      <c r="AH146" s="139">
        <v>1</v>
      </c>
      <c r="AI146" s="139">
        <v>2</v>
      </c>
      <c r="AJ146" s="139">
        <v>3</v>
      </c>
      <c r="AK146" s="139">
        <v>1</v>
      </c>
      <c r="AL146" s="139">
        <v>1</v>
      </c>
      <c r="AM146" s="140">
        <v>2</v>
      </c>
      <c r="AN146" s="139">
        <v>1</v>
      </c>
      <c r="AO146" s="139">
        <v>2</v>
      </c>
      <c r="AP146" s="139">
        <v>1</v>
      </c>
      <c r="AQ146" s="139">
        <v>1</v>
      </c>
      <c r="AR146" s="139">
        <v>1</v>
      </c>
      <c r="AS146" s="139">
        <v>0</v>
      </c>
      <c r="AT146" s="139">
        <v>1</v>
      </c>
      <c r="AU146" s="139">
        <v>1</v>
      </c>
      <c r="AV146" s="139">
        <v>1</v>
      </c>
      <c r="AW146" s="139">
        <v>1</v>
      </c>
      <c r="AX146" s="139">
        <v>1</v>
      </c>
      <c r="AY146" s="139">
        <v>2</v>
      </c>
      <c r="AZ146" s="140">
        <v>1</v>
      </c>
      <c r="BA146" s="139">
        <v>3</v>
      </c>
      <c r="BB146" s="139">
        <v>0</v>
      </c>
      <c r="BC146" s="139">
        <v>2</v>
      </c>
      <c r="BD146" s="140">
        <v>1</v>
      </c>
      <c r="BE146" s="139">
        <v>1</v>
      </c>
      <c r="BF146" s="139">
        <v>0</v>
      </c>
      <c r="BG146" s="139">
        <v>1</v>
      </c>
      <c r="BH146" s="140">
        <v>1</v>
      </c>
      <c r="BI146" s="139">
        <v>1</v>
      </c>
      <c r="BJ146" s="139">
        <v>1</v>
      </c>
      <c r="BK146" s="139">
        <v>3</v>
      </c>
      <c r="BL146" s="139">
        <v>2</v>
      </c>
      <c r="BM146" s="139">
        <v>5</v>
      </c>
      <c r="BN146" s="139">
        <v>1</v>
      </c>
      <c r="BO146" s="139">
        <v>0</v>
      </c>
      <c r="BP146" s="139">
        <v>1</v>
      </c>
      <c r="BQ146" s="140">
        <v>0</v>
      </c>
      <c r="BR146" s="139">
        <v>1</v>
      </c>
      <c r="BS146" s="139">
        <v>1</v>
      </c>
      <c r="BT146" s="139">
        <v>1</v>
      </c>
      <c r="BU146" s="139">
        <v>1</v>
      </c>
      <c r="BV146" s="139">
        <v>1</v>
      </c>
      <c r="BW146" s="139">
        <v>2</v>
      </c>
      <c r="BX146" s="139">
        <v>0</v>
      </c>
      <c r="BY146" s="139">
        <v>1</v>
      </c>
      <c r="BZ146" s="140">
        <v>0</v>
      </c>
      <c r="CA146" s="139">
        <v>0</v>
      </c>
      <c r="CB146" s="139">
        <v>0</v>
      </c>
      <c r="CC146" s="139">
        <v>0</v>
      </c>
      <c r="CD146" s="140">
        <v>0</v>
      </c>
      <c r="CE146" s="139">
        <v>0</v>
      </c>
      <c r="CF146" s="139">
        <v>0</v>
      </c>
      <c r="CG146" s="139">
        <v>0</v>
      </c>
      <c r="CH146" s="140">
        <v>0</v>
      </c>
    </row>
    <row r="147" spans="1:86" x14ac:dyDescent="0.2">
      <c r="A147" s="137" t="s">
        <v>58</v>
      </c>
      <c r="B147" s="138" t="s">
        <v>203</v>
      </c>
      <c r="C147" s="139">
        <v>2</v>
      </c>
      <c r="D147" s="139">
        <v>4</v>
      </c>
      <c r="E147" s="139">
        <v>1</v>
      </c>
      <c r="F147" s="139">
        <v>0</v>
      </c>
      <c r="G147" s="139">
        <v>3</v>
      </c>
      <c r="H147" s="139">
        <v>4</v>
      </c>
      <c r="I147" s="139">
        <v>2</v>
      </c>
      <c r="J147" s="139">
        <v>3</v>
      </c>
      <c r="K147" s="139">
        <v>0</v>
      </c>
      <c r="L147" s="139">
        <v>1</v>
      </c>
      <c r="M147" s="139">
        <v>3</v>
      </c>
      <c r="N147" s="140">
        <v>0</v>
      </c>
      <c r="O147" s="139">
        <v>1</v>
      </c>
      <c r="P147" s="139">
        <v>1</v>
      </c>
      <c r="Q147" s="139">
        <v>1</v>
      </c>
      <c r="R147" s="139">
        <v>0</v>
      </c>
      <c r="S147" s="139">
        <v>2</v>
      </c>
      <c r="T147" s="139">
        <v>2</v>
      </c>
      <c r="U147" s="139">
        <v>1</v>
      </c>
      <c r="V147" s="139">
        <v>1</v>
      </c>
      <c r="W147" s="139">
        <v>0</v>
      </c>
      <c r="X147" s="139">
        <v>1</v>
      </c>
      <c r="Y147" s="139">
        <v>1</v>
      </c>
      <c r="Z147" s="140">
        <v>0</v>
      </c>
      <c r="AA147" s="139">
        <v>1</v>
      </c>
      <c r="AB147" s="139">
        <v>2</v>
      </c>
      <c r="AC147" s="139">
        <v>2</v>
      </c>
      <c r="AD147" s="139">
        <v>1</v>
      </c>
      <c r="AE147" s="139">
        <v>4</v>
      </c>
      <c r="AF147" s="139">
        <v>1</v>
      </c>
      <c r="AG147" s="139">
        <v>2</v>
      </c>
      <c r="AH147" s="139">
        <v>0</v>
      </c>
      <c r="AI147" s="139">
        <v>4</v>
      </c>
      <c r="AJ147" s="139">
        <v>2</v>
      </c>
      <c r="AK147" s="139">
        <v>1</v>
      </c>
      <c r="AL147" s="139">
        <v>1</v>
      </c>
      <c r="AM147" s="140">
        <v>3</v>
      </c>
      <c r="AN147" s="139">
        <v>1</v>
      </c>
      <c r="AO147" s="139">
        <v>2</v>
      </c>
      <c r="AP147" s="139">
        <v>1</v>
      </c>
      <c r="AQ147" s="139">
        <v>1</v>
      </c>
      <c r="AR147" s="139">
        <v>1</v>
      </c>
      <c r="AS147" s="139">
        <v>1</v>
      </c>
      <c r="AT147" s="139">
        <v>1</v>
      </c>
      <c r="AU147" s="139">
        <v>0</v>
      </c>
      <c r="AV147" s="139">
        <v>2</v>
      </c>
      <c r="AW147" s="139">
        <v>1</v>
      </c>
      <c r="AX147" s="139">
        <v>1</v>
      </c>
      <c r="AY147" s="139">
        <v>2</v>
      </c>
      <c r="AZ147" s="140">
        <v>2</v>
      </c>
      <c r="BA147" s="139">
        <v>4</v>
      </c>
      <c r="BB147" s="139">
        <v>1</v>
      </c>
      <c r="BC147" s="139">
        <v>3</v>
      </c>
      <c r="BD147" s="140">
        <v>1</v>
      </c>
      <c r="BE147" s="139">
        <v>1</v>
      </c>
      <c r="BF147" s="139">
        <v>1</v>
      </c>
      <c r="BG147" s="139">
        <v>2</v>
      </c>
      <c r="BH147" s="140">
        <v>1</v>
      </c>
      <c r="BI147" s="139">
        <v>2</v>
      </c>
      <c r="BJ147" s="139">
        <v>2</v>
      </c>
      <c r="BK147" s="139">
        <v>3</v>
      </c>
      <c r="BL147" s="139">
        <v>1</v>
      </c>
      <c r="BM147" s="139">
        <v>4</v>
      </c>
      <c r="BN147" s="139">
        <v>1</v>
      </c>
      <c r="BO147" s="139">
        <v>0</v>
      </c>
      <c r="BP147" s="139">
        <v>2</v>
      </c>
      <c r="BQ147" s="140">
        <v>0</v>
      </c>
      <c r="BR147" s="139">
        <v>2</v>
      </c>
      <c r="BS147" s="139">
        <v>2</v>
      </c>
      <c r="BT147" s="139">
        <v>1</v>
      </c>
      <c r="BU147" s="139">
        <v>1</v>
      </c>
      <c r="BV147" s="139">
        <v>1</v>
      </c>
      <c r="BW147" s="139">
        <v>2</v>
      </c>
      <c r="BX147" s="139">
        <v>0</v>
      </c>
      <c r="BY147" s="139">
        <v>2</v>
      </c>
      <c r="BZ147" s="140">
        <v>0</v>
      </c>
      <c r="CA147" s="139">
        <v>1</v>
      </c>
      <c r="CB147" s="139">
        <v>2</v>
      </c>
      <c r="CC147" s="139">
        <v>0</v>
      </c>
      <c r="CD147" s="140">
        <v>0</v>
      </c>
      <c r="CE147" s="139">
        <v>1</v>
      </c>
      <c r="CF147" s="139">
        <v>1</v>
      </c>
      <c r="CG147" s="139">
        <v>0</v>
      </c>
      <c r="CH147" s="140">
        <v>0</v>
      </c>
    </row>
    <row r="148" spans="1:86" x14ac:dyDescent="0.2">
      <c r="A148" s="137" t="s">
        <v>58</v>
      </c>
      <c r="B148" s="138" t="s">
        <v>204</v>
      </c>
      <c r="C148" s="139">
        <v>0</v>
      </c>
      <c r="D148" s="139">
        <v>4</v>
      </c>
      <c r="E148" s="139">
        <v>1</v>
      </c>
      <c r="F148" s="139">
        <v>0</v>
      </c>
      <c r="G148" s="139">
        <v>3</v>
      </c>
      <c r="H148" s="139">
        <v>4</v>
      </c>
      <c r="I148" s="139">
        <v>0</v>
      </c>
      <c r="J148" s="139">
        <v>3</v>
      </c>
      <c r="K148" s="139">
        <v>0</v>
      </c>
      <c r="L148" s="139">
        <v>1</v>
      </c>
      <c r="M148" s="139">
        <v>2</v>
      </c>
      <c r="N148" s="140">
        <v>2</v>
      </c>
      <c r="O148" s="139">
        <v>0</v>
      </c>
      <c r="P148" s="139">
        <v>1</v>
      </c>
      <c r="Q148" s="139">
        <v>1</v>
      </c>
      <c r="R148" s="139">
        <v>0</v>
      </c>
      <c r="S148" s="139">
        <v>2</v>
      </c>
      <c r="T148" s="139">
        <v>2</v>
      </c>
      <c r="U148" s="139">
        <v>0</v>
      </c>
      <c r="V148" s="139">
        <v>1</v>
      </c>
      <c r="W148" s="139">
        <v>0</v>
      </c>
      <c r="X148" s="139">
        <v>1</v>
      </c>
      <c r="Y148" s="139">
        <v>1</v>
      </c>
      <c r="Z148" s="140">
        <v>2</v>
      </c>
      <c r="AA148" s="139">
        <v>3</v>
      </c>
      <c r="AB148" s="139">
        <v>2</v>
      </c>
      <c r="AC148" s="139">
        <v>2</v>
      </c>
      <c r="AD148" s="139">
        <v>1</v>
      </c>
      <c r="AE148" s="139">
        <v>3</v>
      </c>
      <c r="AF148" s="139">
        <v>1</v>
      </c>
      <c r="AG148" s="139">
        <v>2</v>
      </c>
      <c r="AH148" s="139">
        <v>0</v>
      </c>
      <c r="AI148" s="139">
        <v>2</v>
      </c>
      <c r="AJ148" s="139">
        <v>1</v>
      </c>
      <c r="AK148" s="139">
        <v>2</v>
      </c>
      <c r="AL148" s="139">
        <v>1</v>
      </c>
      <c r="AM148" s="140">
        <v>3</v>
      </c>
      <c r="AN148" s="139">
        <v>2</v>
      </c>
      <c r="AO148" s="139">
        <v>2</v>
      </c>
      <c r="AP148" s="139">
        <v>1</v>
      </c>
      <c r="AQ148" s="139">
        <v>1</v>
      </c>
      <c r="AR148" s="139">
        <v>1</v>
      </c>
      <c r="AS148" s="139">
        <v>1</v>
      </c>
      <c r="AT148" s="139">
        <v>1</v>
      </c>
      <c r="AU148" s="139">
        <v>0</v>
      </c>
      <c r="AV148" s="139">
        <v>1</v>
      </c>
      <c r="AW148" s="139">
        <v>1</v>
      </c>
      <c r="AX148" s="139">
        <v>2</v>
      </c>
      <c r="AY148" s="139">
        <v>2</v>
      </c>
      <c r="AZ148" s="140">
        <v>2</v>
      </c>
      <c r="BA148" s="139">
        <v>5</v>
      </c>
      <c r="BB148" s="139">
        <v>1</v>
      </c>
      <c r="BC148" s="139">
        <v>3</v>
      </c>
      <c r="BD148" s="140">
        <v>1</v>
      </c>
      <c r="BE148" s="139">
        <v>1</v>
      </c>
      <c r="BF148" s="139">
        <v>1</v>
      </c>
      <c r="BG148" s="139">
        <v>2</v>
      </c>
      <c r="BH148" s="140">
        <v>1</v>
      </c>
      <c r="BI148" s="139">
        <v>2</v>
      </c>
      <c r="BJ148" s="139">
        <v>1</v>
      </c>
      <c r="BK148" s="139">
        <v>2</v>
      </c>
      <c r="BL148" s="139">
        <v>2</v>
      </c>
      <c r="BM148" s="139">
        <v>5</v>
      </c>
      <c r="BN148" s="139">
        <v>1</v>
      </c>
      <c r="BO148" s="139">
        <v>0</v>
      </c>
      <c r="BP148" s="139">
        <v>1</v>
      </c>
      <c r="BQ148" s="140">
        <v>0</v>
      </c>
      <c r="BR148" s="139">
        <v>2</v>
      </c>
      <c r="BS148" s="139">
        <v>1</v>
      </c>
      <c r="BT148" s="139">
        <v>1</v>
      </c>
      <c r="BU148" s="139">
        <v>1</v>
      </c>
      <c r="BV148" s="139">
        <v>1</v>
      </c>
      <c r="BW148" s="139">
        <v>2</v>
      </c>
      <c r="BX148" s="139">
        <v>0</v>
      </c>
      <c r="BY148" s="139">
        <v>1</v>
      </c>
      <c r="BZ148" s="140">
        <v>0</v>
      </c>
      <c r="CA148" s="139">
        <v>1</v>
      </c>
      <c r="CB148" s="139">
        <v>2</v>
      </c>
      <c r="CC148" s="139">
        <v>0</v>
      </c>
      <c r="CD148" s="140">
        <v>0</v>
      </c>
      <c r="CE148" s="139">
        <v>1</v>
      </c>
      <c r="CF148" s="139">
        <v>1</v>
      </c>
      <c r="CG148" s="139">
        <v>0</v>
      </c>
      <c r="CH148" s="140">
        <v>0</v>
      </c>
    </row>
    <row r="149" spans="1:86" x14ac:dyDescent="0.2">
      <c r="A149" s="137" t="s">
        <v>56</v>
      </c>
      <c r="B149" s="138" t="s">
        <v>205</v>
      </c>
      <c r="C149" s="139">
        <v>0</v>
      </c>
      <c r="D149" s="139">
        <v>0</v>
      </c>
      <c r="E149" s="139">
        <v>1</v>
      </c>
      <c r="F149" s="139">
        <v>0</v>
      </c>
      <c r="G149" s="139">
        <v>2</v>
      </c>
      <c r="H149" s="139">
        <v>1</v>
      </c>
      <c r="I149" s="139">
        <v>0</v>
      </c>
      <c r="J149" s="139">
        <v>0</v>
      </c>
      <c r="K149" s="139">
        <v>0</v>
      </c>
      <c r="L149" s="139">
        <v>0</v>
      </c>
      <c r="M149" s="139">
        <v>0</v>
      </c>
      <c r="N149" s="140">
        <v>0</v>
      </c>
      <c r="O149" s="139">
        <v>0</v>
      </c>
      <c r="P149" s="139">
        <v>0</v>
      </c>
      <c r="Q149" s="139">
        <v>1</v>
      </c>
      <c r="R149" s="139">
        <v>0</v>
      </c>
      <c r="S149" s="139">
        <v>1</v>
      </c>
      <c r="T149" s="139">
        <v>1</v>
      </c>
      <c r="U149" s="139">
        <v>0</v>
      </c>
      <c r="V149" s="139">
        <v>0</v>
      </c>
      <c r="W149" s="139">
        <v>0</v>
      </c>
      <c r="X149" s="139">
        <v>0</v>
      </c>
      <c r="Y149" s="139">
        <v>0</v>
      </c>
      <c r="Z149" s="140">
        <v>0</v>
      </c>
      <c r="AA149" s="139">
        <v>2</v>
      </c>
      <c r="AB149" s="139">
        <v>1</v>
      </c>
      <c r="AC149" s="139">
        <v>3</v>
      </c>
      <c r="AD149" s="139">
        <v>0</v>
      </c>
      <c r="AE149" s="139">
        <v>3</v>
      </c>
      <c r="AF149" s="139">
        <v>0</v>
      </c>
      <c r="AG149" s="139">
        <v>2</v>
      </c>
      <c r="AH149" s="139">
        <v>0</v>
      </c>
      <c r="AI149" s="139">
        <v>1</v>
      </c>
      <c r="AJ149" s="139">
        <v>0</v>
      </c>
      <c r="AK149" s="139">
        <v>2</v>
      </c>
      <c r="AL149" s="139">
        <v>1</v>
      </c>
      <c r="AM149" s="140">
        <v>1</v>
      </c>
      <c r="AN149" s="139">
        <v>1</v>
      </c>
      <c r="AO149" s="139">
        <v>1</v>
      </c>
      <c r="AP149" s="139">
        <v>1</v>
      </c>
      <c r="AQ149" s="139">
        <v>0</v>
      </c>
      <c r="AR149" s="139">
        <v>1</v>
      </c>
      <c r="AS149" s="139">
        <v>0</v>
      </c>
      <c r="AT149" s="139">
        <v>1</v>
      </c>
      <c r="AU149" s="139">
        <v>0</v>
      </c>
      <c r="AV149" s="139">
        <v>1</v>
      </c>
      <c r="AW149" s="139">
        <v>0</v>
      </c>
      <c r="AX149" s="139">
        <v>2</v>
      </c>
      <c r="AY149" s="139">
        <v>2</v>
      </c>
      <c r="AZ149" s="140">
        <v>1</v>
      </c>
      <c r="BA149" s="139">
        <v>4</v>
      </c>
      <c r="BB149" s="139">
        <v>0</v>
      </c>
      <c r="BC149" s="139">
        <v>2</v>
      </c>
      <c r="BD149" s="140">
        <v>2</v>
      </c>
      <c r="BE149" s="139">
        <v>1</v>
      </c>
      <c r="BF149" s="139">
        <v>0</v>
      </c>
      <c r="BG149" s="139">
        <v>1</v>
      </c>
      <c r="BH149" s="140">
        <v>2</v>
      </c>
      <c r="BI149" s="139">
        <v>1</v>
      </c>
      <c r="BJ149" s="139">
        <v>1</v>
      </c>
      <c r="BK149" s="139">
        <v>2</v>
      </c>
      <c r="BL149" s="139">
        <v>0</v>
      </c>
      <c r="BM149" s="139">
        <v>3</v>
      </c>
      <c r="BN149" s="139">
        <v>1</v>
      </c>
      <c r="BO149" s="139">
        <v>0</v>
      </c>
      <c r="BP149" s="139">
        <v>0</v>
      </c>
      <c r="BQ149" s="140">
        <v>0</v>
      </c>
      <c r="BR149" s="139">
        <v>1</v>
      </c>
      <c r="BS149" s="139">
        <v>1</v>
      </c>
      <c r="BT149" s="139">
        <v>1</v>
      </c>
      <c r="BU149" s="139">
        <v>0</v>
      </c>
      <c r="BV149" s="139">
        <v>1</v>
      </c>
      <c r="BW149" s="139">
        <v>2</v>
      </c>
      <c r="BX149" s="139">
        <v>0</v>
      </c>
      <c r="BY149" s="139">
        <v>0</v>
      </c>
      <c r="BZ149" s="140">
        <v>0</v>
      </c>
      <c r="CA149" s="139">
        <v>0</v>
      </c>
      <c r="CB149" s="139">
        <v>0</v>
      </c>
      <c r="CC149" s="139">
        <v>0</v>
      </c>
      <c r="CD149" s="140">
        <v>0</v>
      </c>
      <c r="CE149" s="139">
        <v>0</v>
      </c>
      <c r="CF149" s="139">
        <v>0</v>
      </c>
      <c r="CG149" s="139">
        <v>0</v>
      </c>
      <c r="CH149" s="140">
        <v>0</v>
      </c>
    </row>
    <row r="150" spans="1:86" x14ac:dyDescent="0.2">
      <c r="A150" s="137" t="s">
        <v>60</v>
      </c>
      <c r="B150" s="138" t="s">
        <v>206</v>
      </c>
      <c r="C150" s="139">
        <v>0</v>
      </c>
      <c r="D150" s="139">
        <v>0</v>
      </c>
      <c r="E150" s="139">
        <v>1</v>
      </c>
      <c r="F150" s="139">
        <v>0</v>
      </c>
      <c r="G150" s="139">
        <v>0</v>
      </c>
      <c r="H150" s="139">
        <v>1</v>
      </c>
      <c r="I150" s="139">
        <v>0</v>
      </c>
      <c r="J150" s="139">
        <v>0</v>
      </c>
      <c r="K150" s="139">
        <v>0</v>
      </c>
      <c r="L150" s="139">
        <v>0</v>
      </c>
      <c r="M150" s="139">
        <v>0</v>
      </c>
      <c r="N150" s="140">
        <v>0</v>
      </c>
      <c r="O150" s="139">
        <v>0</v>
      </c>
      <c r="P150" s="139">
        <v>0</v>
      </c>
      <c r="Q150" s="139">
        <v>1</v>
      </c>
      <c r="R150" s="139">
        <v>0</v>
      </c>
      <c r="S150" s="139">
        <v>0</v>
      </c>
      <c r="T150" s="139">
        <v>1</v>
      </c>
      <c r="U150" s="139">
        <v>0</v>
      </c>
      <c r="V150" s="139">
        <v>0</v>
      </c>
      <c r="W150" s="139">
        <v>0</v>
      </c>
      <c r="X150" s="139">
        <v>0</v>
      </c>
      <c r="Y150" s="139">
        <v>0</v>
      </c>
      <c r="Z150" s="140">
        <v>0</v>
      </c>
      <c r="AA150" s="139">
        <v>1</v>
      </c>
      <c r="AB150" s="139">
        <v>0</v>
      </c>
      <c r="AC150" s="139">
        <v>3</v>
      </c>
      <c r="AD150" s="139">
        <v>0</v>
      </c>
      <c r="AE150" s="139">
        <v>1</v>
      </c>
      <c r="AF150" s="139">
        <v>0</v>
      </c>
      <c r="AG150" s="139">
        <v>0</v>
      </c>
      <c r="AH150" s="139">
        <v>0</v>
      </c>
      <c r="AI150" s="139">
        <v>1</v>
      </c>
      <c r="AJ150" s="139">
        <v>0</v>
      </c>
      <c r="AK150" s="139">
        <v>0</v>
      </c>
      <c r="AL150" s="139">
        <v>1</v>
      </c>
      <c r="AM150" s="140">
        <v>2</v>
      </c>
      <c r="AN150" s="139">
        <v>1</v>
      </c>
      <c r="AO150" s="139">
        <v>0</v>
      </c>
      <c r="AP150" s="139">
        <v>1</v>
      </c>
      <c r="AQ150" s="139">
        <v>0</v>
      </c>
      <c r="AR150" s="139">
        <v>1</v>
      </c>
      <c r="AS150" s="139">
        <v>0</v>
      </c>
      <c r="AT150" s="139">
        <v>0</v>
      </c>
      <c r="AU150" s="139">
        <v>0</v>
      </c>
      <c r="AV150" s="139">
        <v>1</v>
      </c>
      <c r="AW150" s="139">
        <v>0</v>
      </c>
      <c r="AX150" s="139">
        <v>0</v>
      </c>
      <c r="AY150" s="139">
        <v>2</v>
      </c>
      <c r="AZ150" s="140">
        <v>1</v>
      </c>
      <c r="BA150" s="139">
        <v>0</v>
      </c>
      <c r="BB150" s="139">
        <v>0</v>
      </c>
      <c r="BC150" s="139">
        <v>1</v>
      </c>
      <c r="BD150" s="140">
        <v>1</v>
      </c>
      <c r="BE150" s="139">
        <v>0</v>
      </c>
      <c r="BF150" s="139">
        <v>0</v>
      </c>
      <c r="BG150" s="139">
        <v>1</v>
      </c>
      <c r="BH150" s="140">
        <v>1</v>
      </c>
      <c r="BI150" s="139">
        <v>0</v>
      </c>
      <c r="BJ150" s="139">
        <v>1</v>
      </c>
      <c r="BK150" s="139">
        <v>2</v>
      </c>
      <c r="BL150" s="139">
        <v>0</v>
      </c>
      <c r="BM150" s="139">
        <v>0</v>
      </c>
      <c r="BN150" s="139">
        <v>1</v>
      </c>
      <c r="BO150" s="139">
        <v>-1</v>
      </c>
      <c r="BP150" s="139">
        <v>1</v>
      </c>
      <c r="BQ150" s="140">
        <v>0</v>
      </c>
      <c r="BR150" s="139">
        <v>0</v>
      </c>
      <c r="BS150" s="139">
        <v>1</v>
      </c>
      <c r="BT150" s="139">
        <v>1</v>
      </c>
      <c r="BU150" s="139">
        <v>0</v>
      </c>
      <c r="BV150" s="139">
        <v>0</v>
      </c>
      <c r="BW150" s="139">
        <v>2</v>
      </c>
      <c r="BX150" s="139">
        <v>-2</v>
      </c>
      <c r="BY150" s="139">
        <v>1</v>
      </c>
      <c r="BZ150" s="140">
        <v>0</v>
      </c>
      <c r="CA150" s="139">
        <v>0</v>
      </c>
      <c r="CB150" s="139">
        <v>0</v>
      </c>
      <c r="CC150" s="139">
        <v>0</v>
      </c>
      <c r="CD150" s="140">
        <v>0</v>
      </c>
      <c r="CE150" s="139">
        <v>0</v>
      </c>
      <c r="CF150" s="139">
        <v>0</v>
      </c>
      <c r="CG150" s="139">
        <v>0</v>
      </c>
      <c r="CH150" s="140">
        <v>0</v>
      </c>
    </row>
    <row r="151" spans="1:86" x14ac:dyDescent="0.2">
      <c r="A151" s="137" t="s">
        <v>60</v>
      </c>
      <c r="B151" s="138" t="s">
        <v>207</v>
      </c>
      <c r="C151" s="139">
        <v>2</v>
      </c>
      <c r="D151" s="139">
        <v>2</v>
      </c>
      <c r="E151" s="139">
        <v>1</v>
      </c>
      <c r="F151" s="139">
        <v>0</v>
      </c>
      <c r="G151" s="139">
        <v>3</v>
      </c>
      <c r="H151" s="139">
        <v>2</v>
      </c>
      <c r="I151" s="139">
        <v>1</v>
      </c>
      <c r="J151" s="139">
        <v>1</v>
      </c>
      <c r="K151" s="139">
        <v>0</v>
      </c>
      <c r="L151" s="139">
        <v>1</v>
      </c>
      <c r="M151" s="139">
        <v>0</v>
      </c>
      <c r="N151" s="140">
        <v>1</v>
      </c>
      <c r="O151" s="139">
        <v>1</v>
      </c>
      <c r="P151" s="139">
        <v>1</v>
      </c>
      <c r="Q151" s="139">
        <v>1</v>
      </c>
      <c r="R151" s="139">
        <v>0</v>
      </c>
      <c r="S151" s="139">
        <v>2</v>
      </c>
      <c r="T151" s="139">
        <v>1</v>
      </c>
      <c r="U151" s="139">
        <v>1</v>
      </c>
      <c r="V151" s="139">
        <v>1</v>
      </c>
      <c r="W151" s="139">
        <v>0</v>
      </c>
      <c r="X151" s="139">
        <v>1</v>
      </c>
      <c r="Y151" s="139">
        <v>0</v>
      </c>
      <c r="Z151" s="140">
        <v>1</v>
      </c>
      <c r="AA151" s="139">
        <v>1</v>
      </c>
      <c r="AB151" s="139">
        <v>2</v>
      </c>
      <c r="AC151" s="139">
        <v>2</v>
      </c>
      <c r="AD151" s="139">
        <v>2</v>
      </c>
      <c r="AE151" s="139">
        <v>3</v>
      </c>
      <c r="AF151" s="139">
        <v>1</v>
      </c>
      <c r="AG151" s="139">
        <v>3</v>
      </c>
      <c r="AH151" s="139">
        <v>2</v>
      </c>
      <c r="AI151" s="139">
        <v>4</v>
      </c>
      <c r="AJ151" s="139">
        <v>1</v>
      </c>
      <c r="AK151" s="139">
        <v>1</v>
      </c>
      <c r="AL151" s="139">
        <v>1</v>
      </c>
      <c r="AM151" s="140">
        <v>3</v>
      </c>
      <c r="AN151" s="139">
        <v>1</v>
      </c>
      <c r="AO151" s="139">
        <v>2</v>
      </c>
      <c r="AP151" s="139">
        <v>1</v>
      </c>
      <c r="AQ151" s="139">
        <v>2</v>
      </c>
      <c r="AR151" s="139">
        <v>1</v>
      </c>
      <c r="AS151" s="139">
        <v>1</v>
      </c>
      <c r="AT151" s="139">
        <v>2</v>
      </c>
      <c r="AU151" s="139">
        <v>1</v>
      </c>
      <c r="AV151" s="139">
        <v>2</v>
      </c>
      <c r="AW151" s="139">
        <v>1</v>
      </c>
      <c r="AX151" s="139">
        <v>1</v>
      </c>
      <c r="AY151" s="139">
        <v>1</v>
      </c>
      <c r="AZ151" s="140">
        <v>2</v>
      </c>
      <c r="BA151" s="139">
        <v>3</v>
      </c>
      <c r="BB151" s="139">
        <v>0</v>
      </c>
      <c r="BC151" s="139">
        <v>3</v>
      </c>
      <c r="BD151" s="140">
        <v>2</v>
      </c>
      <c r="BE151" s="139">
        <v>1</v>
      </c>
      <c r="BF151" s="139">
        <v>0</v>
      </c>
      <c r="BG151" s="139">
        <v>2</v>
      </c>
      <c r="BH151" s="140">
        <v>2</v>
      </c>
      <c r="BI151" s="139">
        <v>1</v>
      </c>
      <c r="BJ151" s="139">
        <v>2</v>
      </c>
      <c r="BK151" s="139">
        <v>3</v>
      </c>
      <c r="BL151" s="139">
        <v>1</v>
      </c>
      <c r="BM151" s="139">
        <v>2</v>
      </c>
      <c r="BN151" s="139">
        <v>1</v>
      </c>
      <c r="BO151" s="139">
        <v>-1</v>
      </c>
      <c r="BP151" s="139">
        <v>2</v>
      </c>
      <c r="BQ151" s="140">
        <v>0</v>
      </c>
      <c r="BR151" s="139">
        <v>1</v>
      </c>
      <c r="BS151" s="139">
        <v>2</v>
      </c>
      <c r="BT151" s="139">
        <v>1</v>
      </c>
      <c r="BU151" s="139">
        <v>1</v>
      </c>
      <c r="BV151" s="139">
        <v>1</v>
      </c>
      <c r="BW151" s="139">
        <v>2</v>
      </c>
      <c r="BX151" s="139">
        <v>-2</v>
      </c>
      <c r="BY151" s="139">
        <v>2</v>
      </c>
      <c r="BZ151" s="140">
        <v>0</v>
      </c>
      <c r="CA151" s="139">
        <v>0</v>
      </c>
      <c r="CB151" s="139">
        <v>0</v>
      </c>
      <c r="CC151" s="139">
        <v>0</v>
      </c>
      <c r="CD151" s="140">
        <v>0</v>
      </c>
      <c r="CE151" s="139">
        <v>0</v>
      </c>
      <c r="CF151" s="139">
        <v>0</v>
      </c>
      <c r="CG151" s="139">
        <v>0</v>
      </c>
      <c r="CH151" s="140">
        <v>0</v>
      </c>
    </row>
    <row r="152" spans="1:86" x14ac:dyDescent="0.2">
      <c r="A152" s="137" t="s">
        <v>56</v>
      </c>
      <c r="B152" s="138" t="s">
        <v>208</v>
      </c>
      <c r="C152" s="139">
        <v>1</v>
      </c>
      <c r="D152" s="139">
        <v>2</v>
      </c>
      <c r="E152" s="139">
        <v>1</v>
      </c>
      <c r="F152" s="139">
        <v>0</v>
      </c>
      <c r="G152" s="139">
        <v>1</v>
      </c>
      <c r="H152" s="139">
        <v>4</v>
      </c>
      <c r="I152" s="139">
        <v>3</v>
      </c>
      <c r="J152" s="139">
        <v>1</v>
      </c>
      <c r="K152" s="139">
        <v>1</v>
      </c>
      <c r="L152" s="139">
        <v>0</v>
      </c>
      <c r="M152" s="139">
        <v>0</v>
      </c>
      <c r="N152" s="140">
        <v>0</v>
      </c>
      <c r="O152" s="139">
        <v>1</v>
      </c>
      <c r="P152" s="139">
        <v>1</v>
      </c>
      <c r="Q152" s="139">
        <v>1</v>
      </c>
      <c r="R152" s="139">
        <v>0</v>
      </c>
      <c r="S152" s="139">
        <v>1</v>
      </c>
      <c r="T152" s="139">
        <v>2</v>
      </c>
      <c r="U152" s="139">
        <v>1</v>
      </c>
      <c r="V152" s="139">
        <v>1</v>
      </c>
      <c r="W152" s="139">
        <v>1</v>
      </c>
      <c r="X152" s="139">
        <v>0</v>
      </c>
      <c r="Y152" s="139">
        <v>0</v>
      </c>
      <c r="Z152" s="140">
        <v>0</v>
      </c>
      <c r="AA152" s="139">
        <v>0</v>
      </c>
      <c r="AB152" s="139">
        <v>2</v>
      </c>
      <c r="AC152" s="139">
        <v>2</v>
      </c>
      <c r="AD152" s="139">
        <v>0</v>
      </c>
      <c r="AE152" s="139">
        <v>4</v>
      </c>
      <c r="AF152" s="139">
        <v>1</v>
      </c>
      <c r="AG152" s="139">
        <v>2</v>
      </c>
      <c r="AH152" s="139">
        <v>1</v>
      </c>
      <c r="AI152" s="139">
        <v>4</v>
      </c>
      <c r="AJ152" s="139">
        <v>1</v>
      </c>
      <c r="AK152" s="139">
        <v>1</v>
      </c>
      <c r="AL152" s="139">
        <v>0</v>
      </c>
      <c r="AM152" s="140">
        <v>3</v>
      </c>
      <c r="AN152" s="139">
        <v>0</v>
      </c>
      <c r="AO152" s="139">
        <v>2</v>
      </c>
      <c r="AP152" s="139">
        <v>1</v>
      </c>
      <c r="AQ152" s="139">
        <v>0</v>
      </c>
      <c r="AR152" s="139">
        <v>1</v>
      </c>
      <c r="AS152" s="139">
        <v>1</v>
      </c>
      <c r="AT152" s="139">
        <v>1</v>
      </c>
      <c r="AU152" s="139">
        <v>1</v>
      </c>
      <c r="AV152" s="139">
        <v>2</v>
      </c>
      <c r="AW152" s="139">
        <v>1</v>
      </c>
      <c r="AX152" s="139">
        <v>1</v>
      </c>
      <c r="AY152" s="139">
        <v>0</v>
      </c>
      <c r="AZ152" s="140">
        <v>1</v>
      </c>
      <c r="BA152" s="139">
        <v>2</v>
      </c>
      <c r="BB152" s="139">
        <v>0</v>
      </c>
      <c r="BC152" s="139">
        <v>3</v>
      </c>
      <c r="BD152" s="140">
        <v>1</v>
      </c>
      <c r="BE152" s="139">
        <v>1</v>
      </c>
      <c r="BF152" s="139">
        <v>0</v>
      </c>
      <c r="BG152" s="139">
        <v>2</v>
      </c>
      <c r="BH152" s="140">
        <v>1</v>
      </c>
      <c r="BI152" s="139">
        <v>1</v>
      </c>
      <c r="BJ152" s="139">
        <v>1</v>
      </c>
      <c r="BK152" s="139">
        <v>4</v>
      </c>
      <c r="BL152" s="139">
        <v>0</v>
      </c>
      <c r="BM152" s="139">
        <v>3</v>
      </c>
      <c r="BN152" s="139">
        <v>1</v>
      </c>
      <c r="BO152" s="139">
        <v>-1</v>
      </c>
      <c r="BP152" s="139">
        <v>1</v>
      </c>
      <c r="BQ152" s="140">
        <v>0</v>
      </c>
      <c r="BR152" s="139">
        <v>1</v>
      </c>
      <c r="BS152" s="139">
        <v>1</v>
      </c>
      <c r="BT152" s="139">
        <v>1</v>
      </c>
      <c r="BU152" s="139">
        <v>0</v>
      </c>
      <c r="BV152" s="139">
        <v>1</v>
      </c>
      <c r="BW152" s="139">
        <v>2</v>
      </c>
      <c r="BX152" s="139">
        <v>-2</v>
      </c>
      <c r="BY152" s="139">
        <v>1</v>
      </c>
      <c r="BZ152" s="140">
        <v>0</v>
      </c>
      <c r="CA152" s="139">
        <v>0</v>
      </c>
      <c r="CB152" s="139">
        <v>0</v>
      </c>
      <c r="CC152" s="139">
        <v>0</v>
      </c>
      <c r="CD152" s="140">
        <v>0</v>
      </c>
      <c r="CE152" s="139">
        <v>0</v>
      </c>
      <c r="CF152" s="139">
        <v>0</v>
      </c>
      <c r="CG152" s="139">
        <v>0</v>
      </c>
      <c r="CH152" s="140">
        <v>0</v>
      </c>
    </row>
    <row r="153" spans="1:86" x14ac:dyDescent="0.2">
      <c r="A153" s="137" t="s">
        <v>58</v>
      </c>
      <c r="B153" s="138" t="s">
        <v>210</v>
      </c>
      <c r="C153" s="139">
        <v>2</v>
      </c>
      <c r="D153" s="139">
        <v>4</v>
      </c>
      <c r="E153" s="139">
        <v>2</v>
      </c>
      <c r="F153" s="139">
        <v>0</v>
      </c>
      <c r="G153" s="139">
        <v>3</v>
      </c>
      <c r="H153" s="139">
        <v>4</v>
      </c>
      <c r="I153" s="139">
        <v>3</v>
      </c>
      <c r="J153" s="139">
        <v>3</v>
      </c>
      <c r="K153" s="139">
        <v>2</v>
      </c>
      <c r="L153" s="139">
        <v>0</v>
      </c>
      <c r="M153" s="139">
        <v>3</v>
      </c>
      <c r="N153" s="140">
        <v>0</v>
      </c>
      <c r="O153" s="139">
        <v>1</v>
      </c>
      <c r="P153" s="139">
        <v>1</v>
      </c>
      <c r="Q153" s="139">
        <v>2</v>
      </c>
      <c r="R153" s="139">
        <v>0</v>
      </c>
      <c r="S153" s="139">
        <v>2</v>
      </c>
      <c r="T153" s="139">
        <v>1</v>
      </c>
      <c r="U153" s="139">
        <v>1</v>
      </c>
      <c r="V153" s="139">
        <v>1</v>
      </c>
      <c r="W153" s="139">
        <v>2</v>
      </c>
      <c r="X153" s="139">
        <v>0</v>
      </c>
      <c r="Y153" s="139">
        <v>1</v>
      </c>
      <c r="Z153" s="140">
        <v>0</v>
      </c>
      <c r="AA153" s="139">
        <v>2</v>
      </c>
      <c r="AB153" s="139">
        <v>2</v>
      </c>
      <c r="AC153" s="139">
        <v>3</v>
      </c>
      <c r="AD153" s="139">
        <v>2</v>
      </c>
      <c r="AE153" s="139">
        <v>4</v>
      </c>
      <c r="AF153" s="139">
        <v>1</v>
      </c>
      <c r="AG153" s="139">
        <v>2</v>
      </c>
      <c r="AH153" s="139">
        <v>2</v>
      </c>
      <c r="AI153" s="139">
        <v>4</v>
      </c>
      <c r="AJ153" s="139">
        <v>3</v>
      </c>
      <c r="AK153" s="139">
        <v>1</v>
      </c>
      <c r="AL153" s="139">
        <v>1</v>
      </c>
      <c r="AM153" s="140">
        <v>3</v>
      </c>
      <c r="AN153" s="139">
        <v>1</v>
      </c>
      <c r="AO153" s="139">
        <v>2</v>
      </c>
      <c r="AP153" s="139">
        <v>1</v>
      </c>
      <c r="AQ153" s="139">
        <v>2</v>
      </c>
      <c r="AR153" s="139">
        <v>1</v>
      </c>
      <c r="AS153" s="139">
        <v>1</v>
      </c>
      <c r="AT153" s="139">
        <v>1</v>
      </c>
      <c r="AU153" s="139">
        <v>2</v>
      </c>
      <c r="AV153" s="139">
        <v>2</v>
      </c>
      <c r="AW153" s="139">
        <v>1</v>
      </c>
      <c r="AX153" s="139">
        <v>1</v>
      </c>
      <c r="AY153" s="139">
        <v>2</v>
      </c>
      <c r="AZ153" s="140">
        <v>2</v>
      </c>
      <c r="BA153" s="139">
        <v>4</v>
      </c>
      <c r="BB153" s="139">
        <v>1</v>
      </c>
      <c r="BC153" s="139">
        <v>3</v>
      </c>
      <c r="BD153" s="140">
        <v>2</v>
      </c>
      <c r="BE153" s="139">
        <v>1</v>
      </c>
      <c r="BF153" s="139">
        <v>1</v>
      </c>
      <c r="BG153" s="139">
        <v>2</v>
      </c>
      <c r="BH153" s="140">
        <v>2</v>
      </c>
      <c r="BI153" s="139">
        <v>2</v>
      </c>
      <c r="BJ153" s="139">
        <v>2</v>
      </c>
      <c r="BK153" s="139">
        <v>3</v>
      </c>
      <c r="BL153" s="139">
        <v>2</v>
      </c>
      <c r="BM153" s="139">
        <v>5</v>
      </c>
      <c r="BN153" s="139">
        <v>1</v>
      </c>
      <c r="BO153" s="139">
        <v>0</v>
      </c>
      <c r="BP153" s="139">
        <v>1</v>
      </c>
      <c r="BQ153" s="140">
        <v>0</v>
      </c>
      <c r="BR153" s="139">
        <v>2</v>
      </c>
      <c r="BS153" s="139">
        <v>2</v>
      </c>
      <c r="BT153" s="139">
        <v>1</v>
      </c>
      <c r="BU153" s="139">
        <v>1</v>
      </c>
      <c r="BV153" s="139">
        <v>1</v>
      </c>
      <c r="BW153" s="139">
        <v>2</v>
      </c>
      <c r="BX153" s="139">
        <v>0</v>
      </c>
      <c r="BY153" s="139">
        <v>1</v>
      </c>
      <c r="BZ153" s="140">
        <v>0</v>
      </c>
      <c r="CA153" s="139">
        <v>1</v>
      </c>
      <c r="CB153" s="139">
        <v>1</v>
      </c>
      <c r="CC153" s="139">
        <v>0</v>
      </c>
      <c r="CD153" s="140">
        <v>0</v>
      </c>
      <c r="CE153" s="139">
        <v>1</v>
      </c>
      <c r="CF153" s="139">
        <v>1</v>
      </c>
      <c r="CG153" s="139">
        <v>0</v>
      </c>
      <c r="CH153" s="140">
        <v>0</v>
      </c>
    </row>
    <row r="154" spans="1:86" x14ac:dyDescent="0.2">
      <c r="A154" s="137" t="s">
        <v>56</v>
      </c>
      <c r="B154" s="138" t="s">
        <v>211</v>
      </c>
      <c r="C154" s="139">
        <v>3</v>
      </c>
      <c r="D154" s="139">
        <v>1</v>
      </c>
      <c r="E154" s="139">
        <v>2</v>
      </c>
      <c r="F154" s="139">
        <v>0</v>
      </c>
      <c r="G154" s="139">
        <v>2</v>
      </c>
      <c r="H154" s="139">
        <v>3</v>
      </c>
      <c r="I154" s="139">
        <v>2</v>
      </c>
      <c r="J154" s="139">
        <v>0</v>
      </c>
      <c r="K154" s="139">
        <v>0</v>
      </c>
      <c r="L154" s="139">
        <v>1</v>
      </c>
      <c r="M154" s="139">
        <v>1</v>
      </c>
      <c r="N154" s="140">
        <v>0</v>
      </c>
      <c r="O154" s="139">
        <v>2</v>
      </c>
      <c r="P154" s="139">
        <v>1</v>
      </c>
      <c r="Q154" s="139">
        <v>2</v>
      </c>
      <c r="R154" s="139">
        <v>0</v>
      </c>
      <c r="S154" s="139">
        <v>1</v>
      </c>
      <c r="T154" s="139">
        <v>1</v>
      </c>
      <c r="U154" s="139">
        <v>1</v>
      </c>
      <c r="V154" s="139">
        <v>0</v>
      </c>
      <c r="W154" s="139">
        <v>0</v>
      </c>
      <c r="X154" s="139">
        <v>1</v>
      </c>
      <c r="Y154" s="139">
        <v>1</v>
      </c>
      <c r="Z154" s="140">
        <v>0</v>
      </c>
      <c r="AA154" s="139">
        <v>3</v>
      </c>
      <c r="AB154" s="139">
        <v>2</v>
      </c>
      <c r="AC154" s="139">
        <v>4</v>
      </c>
      <c r="AD154" s="139">
        <v>0</v>
      </c>
      <c r="AE154" s="139">
        <v>5</v>
      </c>
      <c r="AF154" s="139">
        <v>1</v>
      </c>
      <c r="AG154" s="139">
        <v>2</v>
      </c>
      <c r="AH154" s="139">
        <v>1</v>
      </c>
      <c r="AI154" s="139">
        <v>4</v>
      </c>
      <c r="AJ154" s="139">
        <v>4</v>
      </c>
      <c r="AK154" s="139">
        <v>0</v>
      </c>
      <c r="AL154" s="139">
        <v>1</v>
      </c>
      <c r="AM154" s="140">
        <v>3</v>
      </c>
      <c r="AN154" s="139">
        <v>2</v>
      </c>
      <c r="AO154" s="139">
        <v>2</v>
      </c>
      <c r="AP154" s="139">
        <v>2</v>
      </c>
      <c r="AQ154" s="139">
        <v>0</v>
      </c>
      <c r="AR154" s="139">
        <v>2</v>
      </c>
      <c r="AS154" s="139">
        <v>1</v>
      </c>
      <c r="AT154" s="139">
        <v>1</v>
      </c>
      <c r="AU154" s="139">
        <v>1</v>
      </c>
      <c r="AV154" s="139">
        <v>2</v>
      </c>
      <c r="AW154" s="139">
        <v>2</v>
      </c>
      <c r="AX154" s="139">
        <v>0</v>
      </c>
      <c r="AY154" s="139">
        <v>1</v>
      </c>
      <c r="AZ154" s="140">
        <v>1</v>
      </c>
      <c r="BA154" s="139">
        <v>3</v>
      </c>
      <c r="BB154" s="139">
        <v>0</v>
      </c>
      <c r="BC154" s="139">
        <v>2</v>
      </c>
      <c r="BD154" s="140">
        <v>2</v>
      </c>
      <c r="BE154" s="139">
        <v>1</v>
      </c>
      <c r="BF154" s="139">
        <v>0</v>
      </c>
      <c r="BG154" s="139">
        <v>1</v>
      </c>
      <c r="BH154" s="140">
        <v>2</v>
      </c>
      <c r="BI154" s="139">
        <v>1</v>
      </c>
      <c r="BJ154" s="139">
        <v>2</v>
      </c>
      <c r="BK154" s="139">
        <v>1</v>
      </c>
      <c r="BL154" s="139">
        <v>1</v>
      </c>
      <c r="BM154" s="139">
        <v>4</v>
      </c>
      <c r="BN154" s="139">
        <v>1</v>
      </c>
      <c r="BO154" s="139">
        <v>-1</v>
      </c>
      <c r="BP154" s="139">
        <v>2</v>
      </c>
      <c r="BQ154" s="140">
        <v>0</v>
      </c>
      <c r="BR154" s="139">
        <v>1</v>
      </c>
      <c r="BS154" s="139">
        <v>2</v>
      </c>
      <c r="BT154" s="139">
        <v>1</v>
      </c>
      <c r="BU154" s="139">
        <v>1</v>
      </c>
      <c r="BV154" s="139">
        <v>1</v>
      </c>
      <c r="BW154" s="139">
        <v>2</v>
      </c>
      <c r="BX154" s="139">
        <v>-2</v>
      </c>
      <c r="BY154" s="139">
        <v>1</v>
      </c>
      <c r="BZ154" s="140">
        <v>0</v>
      </c>
      <c r="CA154" s="139">
        <v>0</v>
      </c>
      <c r="CB154" s="139">
        <v>0</v>
      </c>
      <c r="CC154" s="139">
        <v>0</v>
      </c>
      <c r="CD154" s="140">
        <v>0</v>
      </c>
      <c r="CE154" s="139">
        <v>0</v>
      </c>
      <c r="CF154" s="139">
        <v>0</v>
      </c>
      <c r="CG154" s="139">
        <v>0</v>
      </c>
      <c r="CH154" s="140">
        <v>0</v>
      </c>
    </row>
    <row r="155" spans="1:86" x14ac:dyDescent="0.2">
      <c r="A155" s="137" t="s">
        <v>60</v>
      </c>
      <c r="B155" s="138" t="s">
        <v>212</v>
      </c>
      <c r="C155" s="139">
        <v>0</v>
      </c>
      <c r="D155" s="139">
        <v>0</v>
      </c>
      <c r="E155" s="139">
        <v>0</v>
      </c>
      <c r="F155" s="139">
        <v>0</v>
      </c>
      <c r="G155" s="139">
        <v>2</v>
      </c>
      <c r="H155" s="139">
        <v>0</v>
      </c>
      <c r="I155" s="139">
        <v>0</v>
      </c>
      <c r="J155" s="139">
        <v>1</v>
      </c>
      <c r="K155" s="139">
        <v>0</v>
      </c>
      <c r="L155" s="139">
        <v>0</v>
      </c>
      <c r="M155" s="139">
        <v>0</v>
      </c>
      <c r="N155" s="140">
        <v>0</v>
      </c>
      <c r="O155" s="139">
        <v>0</v>
      </c>
      <c r="P155" s="139">
        <v>0</v>
      </c>
      <c r="Q155" s="139">
        <v>0</v>
      </c>
      <c r="R155" s="139">
        <v>0</v>
      </c>
      <c r="S155" s="139">
        <v>1</v>
      </c>
      <c r="T155" s="139">
        <v>0</v>
      </c>
      <c r="U155" s="139">
        <v>0</v>
      </c>
      <c r="V155" s="139">
        <v>1</v>
      </c>
      <c r="W155" s="139">
        <v>0</v>
      </c>
      <c r="X155" s="139">
        <v>0</v>
      </c>
      <c r="Y155" s="139">
        <v>0</v>
      </c>
      <c r="Z155" s="140">
        <v>0</v>
      </c>
      <c r="AA155" s="139">
        <v>3</v>
      </c>
      <c r="AB155" s="139">
        <v>1</v>
      </c>
      <c r="AC155" s="139">
        <v>4</v>
      </c>
      <c r="AD155" s="139">
        <v>0</v>
      </c>
      <c r="AE155" s="139">
        <v>5</v>
      </c>
      <c r="AF155" s="139">
        <v>1</v>
      </c>
      <c r="AG155" s="139">
        <v>0</v>
      </c>
      <c r="AH155" s="139">
        <v>0</v>
      </c>
      <c r="AI155" s="139">
        <v>1</v>
      </c>
      <c r="AJ155" s="139">
        <v>0</v>
      </c>
      <c r="AK155" s="139">
        <v>0</v>
      </c>
      <c r="AL155" s="139">
        <v>1</v>
      </c>
      <c r="AM155" s="140">
        <v>3</v>
      </c>
      <c r="AN155" s="139">
        <v>2</v>
      </c>
      <c r="AO155" s="139">
        <v>1</v>
      </c>
      <c r="AP155" s="139">
        <v>2</v>
      </c>
      <c r="AQ155" s="139">
        <v>0</v>
      </c>
      <c r="AR155" s="139">
        <v>2</v>
      </c>
      <c r="AS155" s="139">
        <v>1</v>
      </c>
      <c r="AT155" s="139">
        <v>0</v>
      </c>
      <c r="AU155" s="139">
        <v>0</v>
      </c>
      <c r="AV155" s="139">
        <v>1</v>
      </c>
      <c r="AW155" s="139">
        <v>0</v>
      </c>
      <c r="AX155" s="139">
        <v>0</v>
      </c>
      <c r="AY155" s="139">
        <v>2</v>
      </c>
      <c r="AZ155" s="140">
        <v>1</v>
      </c>
      <c r="BA155" s="139">
        <v>3</v>
      </c>
      <c r="BB155" s="139">
        <v>0</v>
      </c>
      <c r="BC155" s="139">
        <v>3</v>
      </c>
      <c r="BD155" s="140">
        <v>0</v>
      </c>
      <c r="BE155" s="139">
        <v>1</v>
      </c>
      <c r="BF155" s="139">
        <v>0</v>
      </c>
      <c r="BG155" s="139">
        <v>2</v>
      </c>
      <c r="BH155" s="140">
        <v>0</v>
      </c>
      <c r="BI155" s="139">
        <v>1</v>
      </c>
      <c r="BJ155" s="139">
        <v>1</v>
      </c>
      <c r="BK155" s="139">
        <v>0</v>
      </c>
      <c r="BL155" s="139">
        <v>0</v>
      </c>
      <c r="BM155" s="139">
        <v>2</v>
      </c>
      <c r="BN155" s="139">
        <v>1</v>
      </c>
      <c r="BO155" s="139">
        <v>-1</v>
      </c>
      <c r="BP155" s="139">
        <v>0</v>
      </c>
      <c r="BQ155" s="140">
        <v>0</v>
      </c>
      <c r="BR155" s="139">
        <v>1</v>
      </c>
      <c r="BS155" s="139">
        <v>1</v>
      </c>
      <c r="BT155" s="139">
        <v>0</v>
      </c>
      <c r="BU155" s="139">
        <v>0</v>
      </c>
      <c r="BV155" s="139">
        <v>1</v>
      </c>
      <c r="BW155" s="139">
        <v>2</v>
      </c>
      <c r="BX155" s="139">
        <v>-2</v>
      </c>
      <c r="BY155" s="139">
        <v>0</v>
      </c>
      <c r="BZ155" s="140">
        <v>0</v>
      </c>
      <c r="CA155" s="139">
        <v>0</v>
      </c>
      <c r="CB155" s="139">
        <v>0</v>
      </c>
      <c r="CC155" s="139">
        <v>0</v>
      </c>
      <c r="CD155" s="140">
        <v>0</v>
      </c>
      <c r="CE155" s="139">
        <v>0</v>
      </c>
      <c r="CF155" s="139">
        <v>0</v>
      </c>
      <c r="CG155" s="139">
        <v>0</v>
      </c>
      <c r="CH155" s="140">
        <v>0</v>
      </c>
    </row>
    <row r="156" spans="1:86" x14ac:dyDescent="0.2">
      <c r="A156" s="137" t="s">
        <v>63</v>
      </c>
      <c r="B156" s="138" t="s">
        <v>213</v>
      </c>
      <c r="C156" s="139">
        <v>0</v>
      </c>
      <c r="D156" s="139">
        <v>2</v>
      </c>
      <c r="E156" s="139">
        <v>1</v>
      </c>
      <c r="F156" s="139">
        <v>0</v>
      </c>
      <c r="G156" s="139">
        <v>3</v>
      </c>
      <c r="H156" s="139">
        <v>3</v>
      </c>
      <c r="I156" s="139">
        <v>0</v>
      </c>
      <c r="J156" s="139">
        <v>3</v>
      </c>
      <c r="K156" s="139">
        <v>0</v>
      </c>
      <c r="L156" s="139">
        <v>1</v>
      </c>
      <c r="M156" s="139">
        <v>1</v>
      </c>
      <c r="N156" s="140">
        <v>0</v>
      </c>
      <c r="O156" s="139">
        <v>0</v>
      </c>
      <c r="P156" s="139">
        <v>1</v>
      </c>
      <c r="Q156" s="139">
        <v>1</v>
      </c>
      <c r="R156" s="139">
        <v>0</v>
      </c>
      <c r="S156" s="139">
        <v>2</v>
      </c>
      <c r="T156" s="139">
        <v>1</v>
      </c>
      <c r="U156" s="139">
        <v>0</v>
      </c>
      <c r="V156" s="139">
        <v>1</v>
      </c>
      <c r="W156" s="139">
        <v>0</v>
      </c>
      <c r="X156" s="139">
        <v>1</v>
      </c>
      <c r="Y156" s="139">
        <v>1</v>
      </c>
      <c r="Z156" s="140">
        <v>0</v>
      </c>
      <c r="AA156" s="139">
        <v>1</v>
      </c>
      <c r="AB156" s="139">
        <v>2</v>
      </c>
      <c r="AC156" s="139">
        <v>3</v>
      </c>
      <c r="AD156" s="139">
        <v>0</v>
      </c>
      <c r="AE156" s="139">
        <v>4</v>
      </c>
      <c r="AF156" s="139">
        <v>1</v>
      </c>
      <c r="AG156" s="139">
        <v>1</v>
      </c>
      <c r="AH156" s="139">
        <v>0</v>
      </c>
      <c r="AI156" s="139">
        <v>1</v>
      </c>
      <c r="AJ156" s="139">
        <v>0</v>
      </c>
      <c r="AK156" s="139">
        <v>0</v>
      </c>
      <c r="AL156" s="139">
        <v>1</v>
      </c>
      <c r="AM156" s="140">
        <v>0</v>
      </c>
      <c r="AN156" s="139">
        <v>1</v>
      </c>
      <c r="AO156" s="139">
        <v>2</v>
      </c>
      <c r="AP156" s="139">
        <v>1</v>
      </c>
      <c r="AQ156" s="139">
        <v>0</v>
      </c>
      <c r="AR156" s="139">
        <v>1</v>
      </c>
      <c r="AS156" s="139">
        <v>1</v>
      </c>
      <c r="AT156" s="139">
        <v>1</v>
      </c>
      <c r="AU156" s="139">
        <v>0</v>
      </c>
      <c r="AV156" s="139">
        <v>1</v>
      </c>
      <c r="AW156" s="139">
        <v>0</v>
      </c>
      <c r="AX156" s="139">
        <v>0</v>
      </c>
      <c r="AY156" s="139">
        <v>1</v>
      </c>
      <c r="AZ156" s="140">
        <v>0</v>
      </c>
      <c r="BA156" s="139">
        <v>3</v>
      </c>
      <c r="BB156" s="139">
        <v>0</v>
      </c>
      <c r="BC156" s="139">
        <v>2</v>
      </c>
      <c r="BD156" s="140">
        <v>0</v>
      </c>
      <c r="BE156" s="139">
        <v>1</v>
      </c>
      <c r="BF156" s="139">
        <v>0</v>
      </c>
      <c r="BG156" s="139">
        <v>1</v>
      </c>
      <c r="BH156" s="140">
        <v>0</v>
      </c>
      <c r="BI156" s="139">
        <v>0</v>
      </c>
      <c r="BJ156" s="139">
        <v>1</v>
      </c>
      <c r="BK156" s="139">
        <v>3</v>
      </c>
      <c r="BL156" s="139">
        <v>1</v>
      </c>
      <c r="BM156" s="139">
        <v>3</v>
      </c>
      <c r="BN156" s="139">
        <v>0</v>
      </c>
      <c r="BO156" s="139">
        <v>0</v>
      </c>
      <c r="BP156" s="139">
        <v>1</v>
      </c>
      <c r="BQ156" s="140">
        <v>0</v>
      </c>
      <c r="BR156" s="139">
        <v>0</v>
      </c>
      <c r="BS156" s="139">
        <v>1</v>
      </c>
      <c r="BT156" s="139">
        <v>1</v>
      </c>
      <c r="BU156" s="139">
        <v>1</v>
      </c>
      <c r="BV156" s="139">
        <v>1</v>
      </c>
      <c r="BW156" s="139">
        <v>0</v>
      </c>
      <c r="BX156" s="139">
        <v>0</v>
      </c>
      <c r="BY156" s="139">
        <v>1</v>
      </c>
      <c r="BZ156" s="140">
        <v>0</v>
      </c>
      <c r="CA156" s="139">
        <v>0</v>
      </c>
      <c r="CB156" s="139">
        <v>0</v>
      </c>
      <c r="CC156" s="139">
        <v>0</v>
      </c>
      <c r="CD156" s="140">
        <v>0</v>
      </c>
      <c r="CE156" s="139">
        <v>0</v>
      </c>
      <c r="CF156" s="139">
        <v>0</v>
      </c>
      <c r="CG156" s="139">
        <v>0</v>
      </c>
      <c r="CH156" s="140">
        <v>0</v>
      </c>
    </row>
    <row r="157" spans="1:86" x14ac:dyDescent="0.2">
      <c r="A157" s="137" t="s">
        <v>58</v>
      </c>
      <c r="B157" s="138" t="s">
        <v>214</v>
      </c>
      <c r="C157" s="139">
        <v>0</v>
      </c>
      <c r="D157" s="139">
        <v>2</v>
      </c>
      <c r="E157" s="139">
        <v>1</v>
      </c>
      <c r="F157" s="139">
        <v>0</v>
      </c>
      <c r="G157" s="139">
        <v>3</v>
      </c>
      <c r="H157" s="139">
        <v>3</v>
      </c>
      <c r="I157" s="139">
        <v>2</v>
      </c>
      <c r="J157" s="139">
        <v>3</v>
      </c>
      <c r="K157" s="139">
        <v>2</v>
      </c>
      <c r="L157" s="139">
        <v>1</v>
      </c>
      <c r="M157" s="139">
        <v>3</v>
      </c>
      <c r="N157" s="140">
        <v>2</v>
      </c>
      <c r="O157" s="139">
        <v>0</v>
      </c>
      <c r="P157" s="139">
        <v>1</v>
      </c>
      <c r="Q157" s="139">
        <v>1</v>
      </c>
      <c r="R157" s="139">
        <v>0</v>
      </c>
      <c r="S157" s="139">
        <v>2</v>
      </c>
      <c r="T157" s="139">
        <v>1</v>
      </c>
      <c r="U157" s="139">
        <v>1</v>
      </c>
      <c r="V157" s="139">
        <v>1</v>
      </c>
      <c r="W157" s="139">
        <v>2</v>
      </c>
      <c r="X157" s="139">
        <v>1</v>
      </c>
      <c r="Y157" s="139">
        <v>1</v>
      </c>
      <c r="Z157" s="140">
        <v>2</v>
      </c>
      <c r="AA157" s="139">
        <v>2</v>
      </c>
      <c r="AB157" s="139">
        <v>2</v>
      </c>
      <c r="AC157" s="139">
        <v>4</v>
      </c>
      <c r="AD157" s="139">
        <v>2</v>
      </c>
      <c r="AE157" s="139">
        <v>4</v>
      </c>
      <c r="AF157" s="139">
        <v>1</v>
      </c>
      <c r="AG157" s="139">
        <v>3</v>
      </c>
      <c r="AH157" s="139">
        <v>0</v>
      </c>
      <c r="AI157" s="139">
        <v>3</v>
      </c>
      <c r="AJ157" s="139">
        <v>1</v>
      </c>
      <c r="AK157" s="139">
        <v>1</v>
      </c>
      <c r="AL157" s="139">
        <v>1</v>
      </c>
      <c r="AM157" s="140">
        <v>3</v>
      </c>
      <c r="AN157" s="139">
        <v>1</v>
      </c>
      <c r="AO157" s="139">
        <v>2</v>
      </c>
      <c r="AP157" s="139">
        <v>2</v>
      </c>
      <c r="AQ157" s="139">
        <v>2</v>
      </c>
      <c r="AR157" s="139">
        <v>1</v>
      </c>
      <c r="AS157" s="139">
        <v>1</v>
      </c>
      <c r="AT157" s="139">
        <v>2</v>
      </c>
      <c r="AU157" s="139">
        <v>0</v>
      </c>
      <c r="AV157" s="139">
        <v>1</v>
      </c>
      <c r="AW157" s="139">
        <v>1</v>
      </c>
      <c r="AX157" s="139">
        <v>1</v>
      </c>
      <c r="AY157" s="139">
        <v>2</v>
      </c>
      <c r="AZ157" s="140">
        <v>2</v>
      </c>
      <c r="BA157" s="139">
        <v>3</v>
      </c>
      <c r="BB157" s="139">
        <v>1</v>
      </c>
      <c r="BC157" s="139">
        <v>2</v>
      </c>
      <c r="BD157" s="140">
        <v>2</v>
      </c>
      <c r="BE157" s="139">
        <v>1</v>
      </c>
      <c r="BF157" s="139">
        <v>1</v>
      </c>
      <c r="BG157" s="139">
        <v>1</v>
      </c>
      <c r="BH157" s="140">
        <v>2</v>
      </c>
      <c r="BI157" s="139">
        <v>2</v>
      </c>
      <c r="BJ157" s="139">
        <v>2</v>
      </c>
      <c r="BK157" s="139">
        <v>1</v>
      </c>
      <c r="BL157" s="139">
        <v>2</v>
      </c>
      <c r="BM157" s="139">
        <v>7</v>
      </c>
      <c r="BN157" s="139">
        <v>1</v>
      </c>
      <c r="BO157" s="139">
        <v>0</v>
      </c>
      <c r="BP157" s="139">
        <v>1</v>
      </c>
      <c r="BQ157" s="140">
        <v>0</v>
      </c>
      <c r="BR157" s="139">
        <v>2</v>
      </c>
      <c r="BS157" s="139">
        <v>2</v>
      </c>
      <c r="BT157" s="139">
        <v>1</v>
      </c>
      <c r="BU157" s="139">
        <v>1</v>
      </c>
      <c r="BV157" s="139">
        <v>2</v>
      </c>
      <c r="BW157" s="139">
        <v>2</v>
      </c>
      <c r="BX157" s="139">
        <v>0</v>
      </c>
      <c r="BY157" s="139">
        <v>1</v>
      </c>
      <c r="BZ157" s="140">
        <v>0</v>
      </c>
      <c r="CA157" s="139">
        <v>1</v>
      </c>
      <c r="CB157" s="139">
        <v>2</v>
      </c>
      <c r="CC157" s="139">
        <v>0</v>
      </c>
      <c r="CD157" s="140">
        <v>0</v>
      </c>
      <c r="CE157" s="139">
        <v>1</v>
      </c>
      <c r="CF157" s="139">
        <v>1</v>
      </c>
      <c r="CG157" s="139">
        <v>0</v>
      </c>
      <c r="CH157" s="140">
        <v>0</v>
      </c>
    </row>
    <row r="158" spans="1:86" x14ac:dyDescent="0.2">
      <c r="A158" s="137" t="s">
        <v>58</v>
      </c>
      <c r="B158" s="138" t="s">
        <v>215</v>
      </c>
      <c r="C158" s="139">
        <v>1</v>
      </c>
      <c r="D158" s="139">
        <v>3</v>
      </c>
      <c r="E158" s="139">
        <v>1</v>
      </c>
      <c r="F158" s="139">
        <v>0</v>
      </c>
      <c r="G158" s="139">
        <v>3</v>
      </c>
      <c r="H158" s="139">
        <v>4</v>
      </c>
      <c r="I158" s="139">
        <v>2</v>
      </c>
      <c r="J158" s="139">
        <v>3</v>
      </c>
      <c r="K158" s="139">
        <v>1</v>
      </c>
      <c r="L158" s="139">
        <v>1</v>
      </c>
      <c r="M158" s="139">
        <v>0</v>
      </c>
      <c r="N158" s="140">
        <v>0</v>
      </c>
      <c r="O158" s="139">
        <v>1</v>
      </c>
      <c r="P158" s="139">
        <v>1</v>
      </c>
      <c r="Q158" s="139">
        <v>1</v>
      </c>
      <c r="R158" s="139">
        <v>0</v>
      </c>
      <c r="S158" s="139">
        <v>2</v>
      </c>
      <c r="T158" s="139">
        <v>2</v>
      </c>
      <c r="U158" s="139">
        <v>1</v>
      </c>
      <c r="V158" s="139">
        <v>1</v>
      </c>
      <c r="W158" s="139">
        <v>1</v>
      </c>
      <c r="X158" s="139">
        <v>1</v>
      </c>
      <c r="Y158" s="139">
        <v>0</v>
      </c>
      <c r="Z158" s="140">
        <v>0</v>
      </c>
      <c r="AA158" s="139">
        <v>2</v>
      </c>
      <c r="AB158" s="139">
        <v>1</v>
      </c>
      <c r="AC158" s="139">
        <v>3</v>
      </c>
      <c r="AD158" s="139">
        <v>1</v>
      </c>
      <c r="AE158" s="139">
        <v>4</v>
      </c>
      <c r="AF158" s="139">
        <v>1</v>
      </c>
      <c r="AG158" s="139">
        <v>3</v>
      </c>
      <c r="AH158" s="139">
        <v>0</v>
      </c>
      <c r="AI158" s="139">
        <v>4</v>
      </c>
      <c r="AJ158" s="139">
        <v>0</v>
      </c>
      <c r="AK158" s="139">
        <v>1</v>
      </c>
      <c r="AL158" s="139">
        <v>1</v>
      </c>
      <c r="AM158" s="140">
        <v>2</v>
      </c>
      <c r="AN158" s="139">
        <v>1</v>
      </c>
      <c r="AO158" s="139">
        <v>1</v>
      </c>
      <c r="AP158" s="139">
        <v>1</v>
      </c>
      <c r="AQ158" s="139">
        <v>1</v>
      </c>
      <c r="AR158" s="139">
        <v>1</v>
      </c>
      <c r="AS158" s="139">
        <v>1</v>
      </c>
      <c r="AT158" s="139">
        <v>2</v>
      </c>
      <c r="AU158" s="139">
        <v>0</v>
      </c>
      <c r="AV158" s="139">
        <v>2</v>
      </c>
      <c r="AW158" s="139">
        <v>0</v>
      </c>
      <c r="AX158" s="139">
        <v>1</v>
      </c>
      <c r="AY158" s="139">
        <v>1</v>
      </c>
      <c r="AZ158" s="140">
        <v>1</v>
      </c>
      <c r="BA158" s="139">
        <v>0</v>
      </c>
      <c r="BB158" s="139">
        <v>0</v>
      </c>
      <c r="BC158" s="139">
        <v>3</v>
      </c>
      <c r="BD158" s="140">
        <v>2</v>
      </c>
      <c r="BE158" s="139">
        <v>0</v>
      </c>
      <c r="BF158" s="139">
        <v>0</v>
      </c>
      <c r="BG158" s="139">
        <v>2</v>
      </c>
      <c r="BH158" s="140">
        <v>2</v>
      </c>
      <c r="BI158" s="139">
        <v>1</v>
      </c>
      <c r="BJ158" s="139">
        <v>2</v>
      </c>
      <c r="BK158" s="139">
        <v>3</v>
      </c>
      <c r="BL158" s="139">
        <v>2</v>
      </c>
      <c r="BM158" s="139">
        <v>6</v>
      </c>
      <c r="BN158" s="139">
        <v>1</v>
      </c>
      <c r="BO158" s="139">
        <v>0</v>
      </c>
      <c r="BP158" s="139">
        <v>1</v>
      </c>
      <c r="BQ158" s="140">
        <v>0</v>
      </c>
      <c r="BR158" s="139">
        <v>1</v>
      </c>
      <c r="BS158" s="139">
        <v>2</v>
      </c>
      <c r="BT158" s="139">
        <v>1</v>
      </c>
      <c r="BU158" s="139">
        <v>1</v>
      </c>
      <c r="BV158" s="139">
        <v>1</v>
      </c>
      <c r="BW158" s="139">
        <v>2</v>
      </c>
      <c r="BX158" s="139">
        <v>0</v>
      </c>
      <c r="BY158" s="139">
        <v>1</v>
      </c>
      <c r="BZ158" s="140">
        <v>0</v>
      </c>
      <c r="CA158" s="139">
        <v>1</v>
      </c>
      <c r="CB158" s="139">
        <v>0</v>
      </c>
      <c r="CC158" s="139">
        <v>1</v>
      </c>
      <c r="CD158" s="140">
        <v>0</v>
      </c>
      <c r="CE158" s="139">
        <v>1</v>
      </c>
      <c r="CF158" s="139">
        <v>0</v>
      </c>
      <c r="CG158" s="139">
        <v>1</v>
      </c>
      <c r="CH158" s="140">
        <v>0</v>
      </c>
    </row>
    <row r="159" spans="1:86" x14ac:dyDescent="0.2">
      <c r="A159" s="137" t="s">
        <v>56</v>
      </c>
      <c r="B159" s="138" t="s">
        <v>217</v>
      </c>
      <c r="C159" s="139">
        <v>2</v>
      </c>
      <c r="D159" s="139">
        <v>5</v>
      </c>
      <c r="E159" s="139">
        <v>1</v>
      </c>
      <c r="F159" s="139">
        <v>0</v>
      </c>
      <c r="G159" s="139">
        <v>1</v>
      </c>
      <c r="H159" s="139">
        <v>4</v>
      </c>
      <c r="I159" s="139">
        <v>3</v>
      </c>
      <c r="J159" s="139">
        <v>2</v>
      </c>
      <c r="K159" s="139">
        <v>0</v>
      </c>
      <c r="L159" s="139">
        <v>1</v>
      </c>
      <c r="M159" s="139">
        <v>3</v>
      </c>
      <c r="N159" s="140">
        <v>0</v>
      </c>
      <c r="O159" s="139">
        <v>1</v>
      </c>
      <c r="P159" s="139">
        <v>2</v>
      </c>
      <c r="Q159" s="139">
        <v>1</v>
      </c>
      <c r="R159" s="139">
        <v>0</v>
      </c>
      <c r="S159" s="139">
        <v>1</v>
      </c>
      <c r="T159" s="139">
        <v>1</v>
      </c>
      <c r="U159" s="139">
        <v>1</v>
      </c>
      <c r="V159" s="139">
        <v>1</v>
      </c>
      <c r="W159" s="139">
        <v>0</v>
      </c>
      <c r="X159" s="139">
        <v>1</v>
      </c>
      <c r="Y159" s="139">
        <v>1</v>
      </c>
      <c r="Z159" s="140">
        <v>0</v>
      </c>
      <c r="AA159" s="139">
        <v>1</v>
      </c>
      <c r="AB159" s="139">
        <v>1</v>
      </c>
      <c r="AC159" s="139">
        <v>0</v>
      </c>
      <c r="AD159" s="139">
        <v>0</v>
      </c>
      <c r="AE159" s="139">
        <v>1</v>
      </c>
      <c r="AF159" s="139">
        <v>0</v>
      </c>
      <c r="AG159" s="139">
        <v>0</v>
      </c>
      <c r="AH159" s="139">
        <v>1</v>
      </c>
      <c r="AI159" s="139">
        <v>4</v>
      </c>
      <c r="AJ159" s="139">
        <v>3</v>
      </c>
      <c r="AK159" s="139">
        <v>0</v>
      </c>
      <c r="AL159" s="139">
        <v>0</v>
      </c>
      <c r="AM159" s="140">
        <v>3</v>
      </c>
      <c r="AN159" s="139">
        <v>2</v>
      </c>
      <c r="AO159" s="139">
        <v>2</v>
      </c>
      <c r="AP159" s="139">
        <v>0</v>
      </c>
      <c r="AQ159" s="139">
        <v>0</v>
      </c>
      <c r="AR159" s="139">
        <v>1</v>
      </c>
      <c r="AS159" s="139">
        <v>0</v>
      </c>
      <c r="AT159" s="139">
        <v>0</v>
      </c>
      <c r="AU159" s="139">
        <v>1</v>
      </c>
      <c r="AV159" s="139">
        <v>2</v>
      </c>
      <c r="AW159" s="139">
        <v>1</v>
      </c>
      <c r="AX159" s="139">
        <v>0</v>
      </c>
      <c r="AY159" s="139">
        <v>0</v>
      </c>
      <c r="AZ159" s="140">
        <v>1</v>
      </c>
      <c r="BA159" s="139">
        <v>4</v>
      </c>
      <c r="BB159" s="139">
        <v>1</v>
      </c>
      <c r="BC159" s="139">
        <v>2</v>
      </c>
      <c r="BD159" s="140">
        <v>2</v>
      </c>
      <c r="BE159" s="139">
        <v>1</v>
      </c>
      <c r="BF159" s="139">
        <v>1</v>
      </c>
      <c r="BG159" s="139">
        <v>1</v>
      </c>
      <c r="BH159" s="140">
        <v>2</v>
      </c>
      <c r="BI159" s="139">
        <v>2</v>
      </c>
      <c r="BJ159" s="139">
        <v>2</v>
      </c>
      <c r="BK159" s="139">
        <v>2</v>
      </c>
      <c r="BL159" s="139">
        <v>2</v>
      </c>
      <c r="BM159" s="139">
        <v>2</v>
      </c>
      <c r="BN159" s="139">
        <v>1</v>
      </c>
      <c r="BO159" s="139">
        <v>0</v>
      </c>
      <c r="BP159" s="139">
        <v>2</v>
      </c>
      <c r="BQ159" s="140">
        <v>0</v>
      </c>
      <c r="BR159" s="139">
        <v>2</v>
      </c>
      <c r="BS159" s="139">
        <v>2</v>
      </c>
      <c r="BT159" s="139">
        <v>1</v>
      </c>
      <c r="BU159" s="139">
        <v>1</v>
      </c>
      <c r="BV159" s="139">
        <v>1</v>
      </c>
      <c r="BW159" s="139">
        <v>2</v>
      </c>
      <c r="BX159" s="139">
        <v>0</v>
      </c>
      <c r="BY159" s="139">
        <v>2</v>
      </c>
      <c r="BZ159" s="140">
        <v>0</v>
      </c>
      <c r="CA159" s="139">
        <v>0</v>
      </c>
      <c r="CB159" s="139">
        <v>0</v>
      </c>
      <c r="CC159" s="139">
        <v>0</v>
      </c>
      <c r="CD159" s="140">
        <v>1</v>
      </c>
      <c r="CE159" s="139">
        <v>0</v>
      </c>
      <c r="CF159" s="139">
        <v>0</v>
      </c>
      <c r="CG159" s="139">
        <v>0</v>
      </c>
      <c r="CH159" s="140">
        <v>1</v>
      </c>
    </row>
    <row r="160" spans="1:86" x14ac:dyDescent="0.2">
      <c r="A160" s="137" t="s">
        <v>58</v>
      </c>
      <c r="B160" s="138" t="s">
        <v>218</v>
      </c>
      <c r="C160" s="139">
        <v>0</v>
      </c>
      <c r="D160" s="139">
        <v>3</v>
      </c>
      <c r="E160" s="139">
        <v>1</v>
      </c>
      <c r="F160" s="139">
        <v>0</v>
      </c>
      <c r="G160" s="139">
        <v>2</v>
      </c>
      <c r="H160" s="139">
        <v>2</v>
      </c>
      <c r="I160" s="139">
        <v>0</v>
      </c>
      <c r="J160" s="139">
        <v>1</v>
      </c>
      <c r="K160" s="139">
        <v>0</v>
      </c>
      <c r="L160" s="139">
        <v>0</v>
      </c>
      <c r="M160" s="139">
        <v>0</v>
      </c>
      <c r="N160" s="140">
        <v>0</v>
      </c>
      <c r="O160" s="139">
        <v>0</v>
      </c>
      <c r="P160" s="139">
        <v>1</v>
      </c>
      <c r="Q160" s="139">
        <v>1</v>
      </c>
      <c r="R160" s="139">
        <v>0</v>
      </c>
      <c r="S160" s="139">
        <v>1</v>
      </c>
      <c r="T160" s="139">
        <v>1</v>
      </c>
      <c r="U160" s="139">
        <v>0</v>
      </c>
      <c r="V160" s="139">
        <v>1</v>
      </c>
      <c r="W160" s="139">
        <v>0</v>
      </c>
      <c r="X160" s="139">
        <v>0</v>
      </c>
      <c r="Y160" s="139">
        <v>0</v>
      </c>
      <c r="Z160" s="140">
        <v>0</v>
      </c>
      <c r="AA160" s="139">
        <v>1</v>
      </c>
      <c r="AB160" s="139">
        <v>2</v>
      </c>
      <c r="AC160" s="139">
        <v>3</v>
      </c>
      <c r="AD160" s="139">
        <v>0</v>
      </c>
      <c r="AE160" s="139">
        <v>4</v>
      </c>
      <c r="AF160" s="139">
        <v>2</v>
      </c>
      <c r="AG160" s="139">
        <v>2</v>
      </c>
      <c r="AH160" s="139">
        <v>2</v>
      </c>
      <c r="AI160" s="139">
        <v>2</v>
      </c>
      <c r="AJ160" s="139">
        <v>0</v>
      </c>
      <c r="AK160" s="139">
        <v>0</v>
      </c>
      <c r="AL160" s="139">
        <v>1</v>
      </c>
      <c r="AM160" s="140">
        <v>3</v>
      </c>
      <c r="AN160" s="139">
        <v>1</v>
      </c>
      <c r="AO160" s="139">
        <v>2</v>
      </c>
      <c r="AP160" s="139">
        <v>1</v>
      </c>
      <c r="AQ160" s="139">
        <v>0</v>
      </c>
      <c r="AR160" s="139">
        <v>1</v>
      </c>
      <c r="AS160" s="139">
        <v>2</v>
      </c>
      <c r="AT160" s="139">
        <v>1</v>
      </c>
      <c r="AU160" s="139">
        <v>2</v>
      </c>
      <c r="AV160" s="139">
        <v>1</v>
      </c>
      <c r="AW160" s="139">
        <v>0</v>
      </c>
      <c r="AX160" s="139">
        <v>0</v>
      </c>
      <c r="AY160" s="139">
        <v>1</v>
      </c>
      <c r="AZ160" s="140">
        <v>2</v>
      </c>
      <c r="BA160" s="139">
        <v>2</v>
      </c>
      <c r="BB160" s="139">
        <v>0</v>
      </c>
      <c r="BC160" s="139">
        <v>2</v>
      </c>
      <c r="BD160" s="140">
        <v>2</v>
      </c>
      <c r="BE160" s="139">
        <v>1</v>
      </c>
      <c r="BF160" s="139">
        <v>0</v>
      </c>
      <c r="BG160" s="139">
        <v>1</v>
      </c>
      <c r="BH160" s="140">
        <v>2</v>
      </c>
      <c r="BI160" s="139">
        <v>0</v>
      </c>
      <c r="BJ160" s="139">
        <v>1</v>
      </c>
      <c r="BK160" s="139">
        <v>1</v>
      </c>
      <c r="BL160" s="139">
        <v>1</v>
      </c>
      <c r="BM160" s="139">
        <v>4</v>
      </c>
      <c r="BN160" s="139">
        <v>1</v>
      </c>
      <c r="BO160" s="139">
        <v>-1</v>
      </c>
      <c r="BP160" s="139">
        <v>1</v>
      </c>
      <c r="BQ160" s="140">
        <v>0</v>
      </c>
      <c r="BR160" s="139">
        <v>0</v>
      </c>
      <c r="BS160" s="139">
        <v>1</v>
      </c>
      <c r="BT160" s="139">
        <v>1</v>
      </c>
      <c r="BU160" s="139">
        <v>1</v>
      </c>
      <c r="BV160" s="139">
        <v>1</v>
      </c>
      <c r="BW160" s="139">
        <v>2</v>
      </c>
      <c r="BX160" s="139">
        <v>-2</v>
      </c>
      <c r="BY160" s="139">
        <v>1</v>
      </c>
      <c r="BZ160" s="140">
        <v>0</v>
      </c>
      <c r="CA160" s="139">
        <v>0</v>
      </c>
      <c r="CB160" s="139">
        <v>0</v>
      </c>
      <c r="CC160" s="139">
        <v>0</v>
      </c>
      <c r="CD160" s="140">
        <v>0</v>
      </c>
      <c r="CE160" s="139">
        <v>0</v>
      </c>
      <c r="CF160" s="139">
        <v>0</v>
      </c>
      <c r="CG160" s="139">
        <v>0</v>
      </c>
      <c r="CH160" s="140">
        <v>0</v>
      </c>
    </row>
    <row r="161" spans="1:86" x14ac:dyDescent="0.2">
      <c r="A161" s="137" t="s">
        <v>60</v>
      </c>
      <c r="B161" s="309" t="s">
        <v>219</v>
      </c>
      <c r="C161" s="139">
        <v>1</v>
      </c>
      <c r="D161" s="139">
        <v>2</v>
      </c>
      <c r="E161" s="139">
        <v>1</v>
      </c>
      <c r="F161" s="139">
        <v>0</v>
      </c>
      <c r="G161" s="139">
        <v>3</v>
      </c>
      <c r="H161" s="139">
        <v>2</v>
      </c>
      <c r="I161" s="139">
        <v>1</v>
      </c>
      <c r="J161" s="139">
        <v>1</v>
      </c>
      <c r="K161" s="139">
        <v>1</v>
      </c>
      <c r="L161" s="139">
        <v>1</v>
      </c>
      <c r="M161" s="139">
        <v>0</v>
      </c>
      <c r="N161" s="140">
        <v>0</v>
      </c>
      <c r="O161" s="139">
        <v>1</v>
      </c>
      <c r="P161" s="139">
        <v>1</v>
      </c>
      <c r="Q161" s="139">
        <v>1</v>
      </c>
      <c r="R161" s="139">
        <v>0</v>
      </c>
      <c r="S161" s="139">
        <v>2</v>
      </c>
      <c r="T161" s="139">
        <v>1</v>
      </c>
      <c r="U161" s="139">
        <v>1</v>
      </c>
      <c r="V161" s="139">
        <v>1</v>
      </c>
      <c r="W161" s="139">
        <v>1</v>
      </c>
      <c r="X161" s="139">
        <v>1</v>
      </c>
      <c r="Y161" s="139">
        <v>0</v>
      </c>
      <c r="Z161" s="140">
        <v>0</v>
      </c>
      <c r="AA161" s="139">
        <v>3</v>
      </c>
      <c r="AB161" s="139">
        <v>2</v>
      </c>
      <c r="AC161" s="139">
        <v>3</v>
      </c>
      <c r="AD161" s="139">
        <v>0</v>
      </c>
      <c r="AE161" s="139">
        <v>3</v>
      </c>
      <c r="AF161" s="139">
        <v>1</v>
      </c>
      <c r="AG161" s="139">
        <v>2</v>
      </c>
      <c r="AH161" s="139">
        <v>1</v>
      </c>
      <c r="AI161" s="139">
        <v>4</v>
      </c>
      <c r="AJ161" s="139">
        <v>0</v>
      </c>
      <c r="AK161" s="139">
        <v>0</v>
      </c>
      <c r="AL161" s="139">
        <v>1</v>
      </c>
      <c r="AM161" s="140">
        <v>3</v>
      </c>
      <c r="AN161" s="139">
        <v>2</v>
      </c>
      <c r="AO161" s="139">
        <v>2</v>
      </c>
      <c r="AP161" s="139">
        <v>1</v>
      </c>
      <c r="AQ161" s="139">
        <v>0</v>
      </c>
      <c r="AR161" s="139">
        <v>1</v>
      </c>
      <c r="AS161" s="139">
        <v>1</v>
      </c>
      <c r="AT161" s="139">
        <v>1</v>
      </c>
      <c r="AU161" s="139">
        <v>1</v>
      </c>
      <c r="AV161" s="139">
        <v>2</v>
      </c>
      <c r="AW161" s="139">
        <v>0</v>
      </c>
      <c r="AX161" s="139">
        <v>0</v>
      </c>
      <c r="AY161" s="139">
        <v>2</v>
      </c>
      <c r="AZ161" s="140">
        <v>1</v>
      </c>
      <c r="BA161" s="139">
        <v>3</v>
      </c>
      <c r="BB161" s="139">
        <v>0</v>
      </c>
      <c r="BC161" s="139">
        <v>3</v>
      </c>
      <c r="BD161" s="140">
        <v>1</v>
      </c>
      <c r="BE161" s="139">
        <v>1</v>
      </c>
      <c r="BF161" s="139">
        <v>0</v>
      </c>
      <c r="BG161" s="139">
        <v>2</v>
      </c>
      <c r="BH161" s="140">
        <v>1</v>
      </c>
      <c r="BI161" s="139">
        <v>0</v>
      </c>
      <c r="BJ161" s="139">
        <v>1</v>
      </c>
      <c r="BK161" s="139">
        <v>3</v>
      </c>
      <c r="BL161" s="139">
        <v>2</v>
      </c>
      <c r="BM161" s="139">
        <v>2</v>
      </c>
      <c r="BN161" s="139">
        <v>1</v>
      </c>
      <c r="BO161" s="139">
        <v>-1</v>
      </c>
      <c r="BP161" s="139">
        <v>1</v>
      </c>
      <c r="BQ161" s="140">
        <v>0</v>
      </c>
      <c r="BR161" s="139">
        <v>0</v>
      </c>
      <c r="BS161" s="139">
        <v>1</v>
      </c>
      <c r="BT161" s="139">
        <v>1</v>
      </c>
      <c r="BU161" s="139">
        <v>1</v>
      </c>
      <c r="BV161" s="139">
        <v>1</v>
      </c>
      <c r="BW161" s="139">
        <v>2</v>
      </c>
      <c r="BX161" s="139">
        <v>-2</v>
      </c>
      <c r="BY161" s="139">
        <v>1</v>
      </c>
      <c r="BZ161" s="140">
        <v>0</v>
      </c>
      <c r="CA161" s="139">
        <v>0</v>
      </c>
      <c r="CB161" s="139">
        <v>0</v>
      </c>
      <c r="CC161" s="139">
        <v>0</v>
      </c>
      <c r="CD161" s="140">
        <v>0</v>
      </c>
      <c r="CE161" s="139">
        <v>0</v>
      </c>
      <c r="CF161" s="139">
        <v>0</v>
      </c>
      <c r="CG161" s="139">
        <v>0</v>
      </c>
      <c r="CH161" s="140">
        <v>0</v>
      </c>
    </row>
    <row r="162" spans="1:86" x14ac:dyDescent="0.2">
      <c r="A162" s="137" t="s">
        <v>56</v>
      </c>
      <c r="B162" s="138" t="s">
        <v>220</v>
      </c>
      <c r="C162" s="139">
        <v>1</v>
      </c>
      <c r="D162" s="139">
        <v>4</v>
      </c>
      <c r="E162" s="139">
        <v>1</v>
      </c>
      <c r="F162" s="139">
        <v>0</v>
      </c>
      <c r="G162" s="139">
        <v>2</v>
      </c>
      <c r="H162" s="139">
        <v>4</v>
      </c>
      <c r="I162" s="139">
        <v>3</v>
      </c>
      <c r="J162" s="139">
        <v>3</v>
      </c>
      <c r="K162" s="139">
        <v>1</v>
      </c>
      <c r="L162" s="139">
        <v>1</v>
      </c>
      <c r="M162" s="139">
        <v>1</v>
      </c>
      <c r="N162" s="140">
        <v>1</v>
      </c>
      <c r="O162" s="139">
        <v>1</v>
      </c>
      <c r="P162" s="139">
        <v>1</v>
      </c>
      <c r="Q162" s="139">
        <v>1</v>
      </c>
      <c r="R162" s="139">
        <v>0</v>
      </c>
      <c r="S162" s="139">
        <v>1</v>
      </c>
      <c r="T162" s="139">
        <v>1</v>
      </c>
      <c r="U162" s="139">
        <v>1</v>
      </c>
      <c r="V162" s="139">
        <v>1</v>
      </c>
      <c r="W162" s="139">
        <v>1</v>
      </c>
      <c r="X162" s="139">
        <v>1</v>
      </c>
      <c r="Y162" s="139">
        <v>1</v>
      </c>
      <c r="Z162" s="140">
        <v>1</v>
      </c>
      <c r="AA162" s="139">
        <v>1</v>
      </c>
      <c r="AB162" s="139">
        <v>2</v>
      </c>
      <c r="AC162" s="139">
        <v>4</v>
      </c>
      <c r="AD162" s="139">
        <v>0</v>
      </c>
      <c r="AE162" s="139">
        <v>4</v>
      </c>
      <c r="AF162" s="139">
        <v>0</v>
      </c>
      <c r="AG162" s="139">
        <v>2</v>
      </c>
      <c r="AH162" s="139">
        <v>2</v>
      </c>
      <c r="AI162" s="139">
        <v>4</v>
      </c>
      <c r="AJ162" s="139">
        <v>4</v>
      </c>
      <c r="AK162" s="139">
        <v>2</v>
      </c>
      <c r="AL162" s="139">
        <v>1</v>
      </c>
      <c r="AM162" s="140">
        <v>3</v>
      </c>
      <c r="AN162" s="139">
        <v>1</v>
      </c>
      <c r="AO162" s="139">
        <v>2</v>
      </c>
      <c r="AP162" s="139">
        <v>2</v>
      </c>
      <c r="AQ162" s="139">
        <v>0</v>
      </c>
      <c r="AR162" s="139">
        <v>1</v>
      </c>
      <c r="AS162" s="139">
        <v>0</v>
      </c>
      <c r="AT162" s="139">
        <v>1</v>
      </c>
      <c r="AU162" s="139">
        <v>1</v>
      </c>
      <c r="AV162" s="139">
        <v>2</v>
      </c>
      <c r="AW162" s="139">
        <v>2</v>
      </c>
      <c r="AX162" s="139">
        <v>2</v>
      </c>
      <c r="AY162" s="139">
        <v>1</v>
      </c>
      <c r="AZ162" s="140">
        <v>2</v>
      </c>
      <c r="BA162" s="139">
        <v>3</v>
      </c>
      <c r="BB162" s="139">
        <v>1</v>
      </c>
      <c r="BC162" s="139">
        <v>3</v>
      </c>
      <c r="BD162" s="140">
        <v>2</v>
      </c>
      <c r="BE162" s="139">
        <v>1</v>
      </c>
      <c r="BF162" s="139">
        <v>1</v>
      </c>
      <c r="BG162" s="139">
        <v>2</v>
      </c>
      <c r="BH162" s="140">
        <v>2</v>
      </c>
      <c r="BI162" s="139">
        <v>2</v>
      </c>
      <c r="BJ162" s="139">
        <v>2</v>
      </c>
      <c r="BK162" s="139">
        <v>2</v>
      </c>
      <c r="BL162" s="139">
        <v>3</v>
      </c>
      <c r="BM162" s="139">
        <v>5</v>
      </c>
      <c r="BN162" s="139">
        <v>1</v>
      </c>
      <c r="BO162" s="139">
        <v>-1</v>
      </c>
      <c r="BP162" s="139">
        <v>2</v>
      </c>
      <c r="BQ162" s="140">
        <v>0</v>
      </c>
      <c r="BR162" s="139">
        <v>2</v>
      </c>
      <c r="BS162" s="139">
        <v>2</v>
      </c>
      <c r="BT162" s="139">
        <v>1</v>
      </c>
      <c r="BU162" s="139">
        <v>1</v>
      </c>
      <c r="BV162" s="139">
        <v>1</v>
      </c>
      <c r="BW162" s="139">
        <v>2</v>
      </c>
      <c r="BX162" s="139">
        <v>-2</v>
      </c>
      <c r="BY162" s="139">
        <v>2</v>
      </c>
      <c r="BZ162" s="140">
        <v>0</v>
      </c>
      <c r="CA162" s="139">
        <v>0</v>
      </c>
      <c r="CB162" s="139">
        <v>0</v>
      </c>
      <c r="CC162" s="139">
        <v>0</v>
      </c>
      <c r="CD162" s="140">
        <v>0</v>
      </c>
      <c r="CE162" s="139">
        <v>0</v>
      </c>
      <c r="CF162" s="139">
        <v>0</v>
      </c>
      <c r="CG162" s="139">
        <v>0</v>
      </c>
      <c r="CH162" s="140">
        <v>0</v>
      </c>
    </row>
    <row r="163" spans="1:86" x14ac:dyDescent="0.2">
      <c r="A163" s="137" t="s">
        <v>56</v>
      </c>
      <c r="B163" s="138" t="s">
        <v>221</v>
      </c>
      <c r="C163" s="139">
        <v>0</v>
      </c>
      <c r="D163" s="139">
        <v>0</v>
      </c>
      <c r="E163" s="139">
        <v>2</v>
      </c>
      <c r="F163" s="139">
        <v>0</v>
      </c>
      <c r="G163" s="139">
        <v>2</v>
      </c>
      <c r="H163" s="139">
        <v>2</v>
      </c>
      <c r="I163" s="139">
        <v>2</v>
      </c>
      <c r="J163" s="139">
        <v>2</v>
      </c>
      <c r="K163" s="139">
        <v>1</v>
      </c>
      <c r="L163" s="139">
        <v>0</v>
      </c>
      <c r="M163" s="139">
        <v>0</v>
      </c>
      <c r="N163" s="140">
        <v>0</v>
      </c>
      <c r="O163" s="139">
        <v>0</v>
      </c>
      <c r="P163" s="139">
        <v>0</v>
      </c>
      <c r="Q163" s="139">
        <v>2</v>
      </c>
      <c r="R163" s="139">
        <v>0</v>
      </c>
      <c r="S163" s="139">
        <v>1</v>
      </c>
      <c r="T163" s="139">
        <v>1</v>
      </c>
      <c r="U163" s="139">
        <v>1</v>
      </c>
      <c r="V163" s="139">
        <v>1</v>
      </c>
      <c r="W163" s="139">
        <v>1</v>
      </c>
      <c r="X163" s="139">
        <v>0</v>
      </c>
      <c r="Y163" s="139">
        <v>0</v>
      </c>
      <c r="Z163" s="140">
        <v>0</v>
      </c>
      <c r="AA163" s="139">
        <v>1</v>
      </c>
      <c r="AB163" s="139">
        <v>2</v>
      </c>
      <c r="AC163" s="139">
        <v>1</v>
      </c>
      <c r="AD163" s="139">
        <v>0</v>
      </c>
      <c r="AE163" s="139">
        <v>4</v>
      </c>
      <c r="AF163" s="139">
        <v>2</v>
      </c>
      <c r="AG163" s="139">
        <v>2</v>
      </c>
      <c r="AH163" s="139">
        <v>1</v>
      </c>
      <c r="AI163" s="139">
        <v>3</v>
      </c>
      <c r="AJ163" s="139">
        <v>0</v>
      </c>
      <c r="AK163" s="139">
        <v>0</v>
      </c>
      <c r="AL163" s="139">
        <v>0</v>
      </c>
      <c r="AM163" s="140">
        <v>2</v>
      </c>
      <c r="AN163" s="139">
        <v>1</v>
      </c>
      <c r="AO163" s="139">
        <v>2</v>
      </c>
      <c r="AP163" s="139">
        <v>1</v>
      </c>
      <c r="AQ163" s="139">
        <v>0</v>
      </c>
      <c r="AR163" s="139">
        <v>1</v>
      </c>
      <c r="AS163" s="139">
        <v>2</v>
      </c>
      <c r="AT163" s="139">
        <v>1</v>
      </c>
      <c r="AU163" s="139">
        <v>1</v>
      </c>
      <c r="AV163" s="139">
        <v>1</v>
      </c>
      <c r="AW163" s="139">
        <v>0</v>
      </c>
      <c r="AX163" s="139">
        <v>0</v>
      </c>
      <c r="AY163" s="139">
        <v>0</v>
      </c>
      <c r="AZ163" s="140">
        <v>1</v>
      </c>
      <c r="BA163" s="139">
        <v>4</v>
      </c>
      <c r="BB163" s="139">
        <v>0</v>
      </c>
      <c r="BC163" s="139">
        <v>1</v>
      </c>
      <c r="BD163" s="140">
        <v>2</v>
      </c>
      <c r="BE163" s="139">
        <v>1</v>
      </c>
      <c r="BF163" s="139">
        <v>0</v>
      </c>
      <c r="BG163" s="139">
        <v>1</v>
      </c>
      <c r="BH163" s="140">
        <v>2</v>
      </c>
      <c r="BI163" s="139">
        <v>0</v>
      </c>
      <c r="BJ163" s="139">
        <v>1</v>
      </c>
      <c r="BK163" s="139">
        <v>2</v>
      </c>
      <c r="BL163" s="139">
        <v>0</v>
      </c>
      <c r="BM163" s="139">
        <v>2</v>
      </c>
      <c r="BN163" s="139">
        <v>1</v>
      </c>
      <c r="BO163" s="139">
        <v>0</v>
      </c>
      <c r="BP163" s="139">
        <v>0</v>
      </c>
      <c r="BQ163" s="140">
        <v>0</v>
      </c>
      <c r="BR163" s="139">
        <v>0</v>
      </c>
      <c r="BS163" s="139">
        <v>1</v>
      </c>
      <c r="BT163" s="139">
        <v>1</v>
      </c>
      <c r="BU163" s="139">
        <v>0</v>
      </c>
      <c r="BV163" s="139">
        <v>1</v>
      </c>
      <c r="BW163" s="139">
        <v>2</v>
      </c>
      <c r="BX163" s="139">
        <v>0</v>
      </c>
      <c r="BY163" s="139">
        <v>0</v>
      </c>
      <c r="BZ163" s="140">
        <v>0</v>
      </c>
      <c r="CA163" s="139">
        <v>0</v>
      </c>
      <c r="CB163" s="139">
        <v>0</v>
      </c>
      <c r="CC163" s="139">
        <v>0</v>
      </c>
      <c r="CD163" s="140">
        <v>0</v>
      </c>
      <c r="CE163" s="139">
        <v>0</v>
      </c>
      <c r="CF163" s="139">
        <v>0</v>
      </c>
      <c r="CG163" s="139">
        <v>0</v>
      </c>
      <c r="CH163" s="140">
        <v>0</v>
      </c>
    </row>
    <row r="164" spans="1:86" x14ac:dyDescent="0.2">
      <c r="A164" s="137" t="s">
        <v>60</v>
      </c>
      <c r="B164" s="138" t="s">
        <v>222</v>
      </c>
      <c r="C164" s="139">
        <v>0</v>
      </c>
      <c r="D164" s="139">
        <v>2</v>
      </c>
      <c r="E164" s="139">
        <v>2</v>
      </c>
      <c r="F164" s="139">
        <v>0</v>
      </c>
      <c r="G164" s="139">
        <v>1</v>
      </c>
      <c r="H164" s="139">
        <v>3</v>
      </c>
      <c r="I164" s="139">
        <v>0</v>
      </c>
      <c r="J164" s="139">
        <v>0</v>
      </c>
      <c r="K164" s="139">
        <v>1</v>
      </c>
      <c r="L164" s="139">
        <v>0</v>
      </c>
      <c r="M164" s="139">
        <v>0</v>
      </c>
      <c r="N164" s="140">
        <v>0</v>
      </c>
      <c r="O164" s="139">
        <v>0</v>
      </c>
      <c r="P164" s="139">
        <v>1</v>
      </c>
      <c r="Q164" s="139">
        <v>2</v>
      </c>
      <c r="R164" s="139">
        <v>0</v>
      </c>
      <c r="S164" s="139">
        <v>1</v>
      </c>
      <c r="T164" s="139">
        <v>1</v>
      </c>
      <c r="U164" s="139">
        <v>0</v>
      </c>
      <c r="V164" s="139">
        <v>0</v>
      </c>
      <c r="W164" s="139">
        <v>1</v>
      </c>
      <c r="X164" s="139">
        <v>0</v>
      </c>
      <c r="Y164" s="139">
        <v>0</v>
      </c>
      <c r="Z164" s="140">
        <v>0</v>
      </c>
      <c r="AA164" s="139">
        <v>1</v>
      </c>
      <c r="AB164" s="139">
        <v>1</v>
      </c>
      <c r="AC164" s="139">
        <v>2</v>
      </c>
      <c r="AD164" s="139">
        <v>0</v>
      </c>
      <c r="AE164" s="139">
        <v>4</v>
      </c>
      <c r="AF164" s="139">
        <v>2</v>
      </c>
      <c r="AG164" s="139">
        <v>1</v>
      </c>
      <c r="AH164" s="139">
        <v>0</v>
      </c>
      <c r="AI164" s="139">
        <v>0</v>
      </c>
      <c r="AJ164" s="139">
        <v>1</v>
      </c>
      <c r="AK164" s="139">
        <v>0</v>
      </c>
      <c r="AL164" s="139">
        <v>1</v>
      </c>
      <c r="AM164" s="140">
        <v>1</v>
      </c>
      <c r="AN164" s="139">
        <v>1</v>
      </c>
      <c r="AO164" s="139">
        <v>1</v>
      </c>
      <c r="AP164" s="139">
        <v>1</v>
      </c>
      <c r="AQ164" s="139">
        <v>0</v>
      </c>
      <c r="AR164" s="139">
        <v>1</v>
      </c>
      <c r="AS164" s="139">
        <v>2</v>
      </c>
      <c r="AT164" s="139">
        <v>1</v>
      </c>
      <c r="AU164" s="139">
        <v>0</v>
      </c>
      <c r="AV164" s="139">
        <v>0</v>
      </c>
      <c r="AW164" s="139">
        <v>1</v>
      </c>
      <c r="AX164" s="139">
        <v>0</v>
      </c>
      <c r="AY164" s="139">
        <v>2</v>
      </c>
      <c r="AZ164" s="140">
        <v>1</v>
      </c>
      <c r="BA164" s="139">
        <v>2</v>
      </c>
      <c r="BB164" s="139">
        <v>0</v>
      </c>
      <c r="BC164" s="139">
        <v>2</v>
      </c>
      <c r="BD164" s="140">
        <v>1</v>
      </c>
      <c r="BE164" s="139">
        <v>1</v>
      </c>
      <c r="BF164" s="139">
        <v>0</v>
      </c>
      <c r="BG164" s="139">
        <v>1</v>
      </c>
      <c r="BH164" s="140">
        <v>1</v>
      </c>
      <c r="BI164" s="139">
        <v>0</v>
      </c>
      <c r="BJ164" s="139">
        <v>1</v>
      </c>
      <c r="BK164" s="139">
        <v>2</v>
      </c>
      <c r="BL164" s="139">
        <v>2</v>
      </c>
      <c r="BM164" s="139">
        <v>3</v>
      </c>
      <c r="BN164" s="139">
        <v>1</v>
      </c>
      <c r="BO164" s="139">
        <v>0</v>
      </c>
      <c r="BP164" s="139">
        <v>0</v>
      </c>
      <c r="BQ164" s="140">
        <v>0</v>
      </c>
      <c r="BR164" s="139">
        <v>0</v>
      </c>
      <c r="BS164" s="139">
        <v>1</v>
      </c>
      <c r="BT164" s="139">
        <v>1</v>
      </c>
      <c r="BU164" s="139">
        <v>1</v>
      </c>
      <c r="BV164" s="139">
        <v>1</v>
      </c>
      <c r="BW164" s="139">
        <v>2</v>
      </c>
      <c r="BX164" s="139">
        <v>0</v>
      </c>
      <c r="BY164" s="139">
        <v>0</v>
      </c>
      <c r="BZ164" s="140">
        <v>0</v>
      </c>
      <c r="CA164" s="139">
        <v>0</v>
      </c>
      <c r="CB164" s="139">
        <v>0</v>
      </c>
      <c r="CC164" s="139">
        <v>0</v>
      </c>
      <c r="CD164" s="140">
        <v>0</v>
      </c>
      <c r="CE164" s="139">
        <v>0</v>
      </c>
      <c r="CF164" s="139">
        <v>0</v>
      </c>
      <c r="CG164" s="139">
        <v>0</v>
      </c>
      <c r="CH164" s="140">
        <v>0</v>
      </c>
    </row>
    <row r="165" spans="1:86" x14ac:dyDescent="0.2">
      <c r="A165" s="137" t="s">
        <v>63</v>
      </c>
      <c r="B165" s="138" t="s">
        <v>223</v>
      </c>
      <c r="C165" s="139">
        <v>3</v>
      </c>
      <c r="D165" s="139">
        <v>4</v>
      </c>
      <c r="E165" s="139">
        <v>1</v>
      </c>
      <c r="F165" s="139">
        <v>0</v>
      </c>
      <c r="G165" s="139">
        <v>2</v>
      </c>
      <c r="H165" s="139">
        <v>3</v>
      </c>
      <c r="I165" s="139">
        <v>1</v>
      </c>
      <c r="J165" s="139">
        <v>2</v>
      </c>
      <c r="K165" s="139">
        <v>2</v>
      </c>
      <c r="L165" s="139">
        <v>1</v>
      </c>
      <c r="M165" s="139">
        <v>0</v>
      </c>
      <c r="N165" s="140">
        <v>0</v>
      </c>
      <c r="O165" s="139">
        <v>2</v>
      </c>
      <c r="P165" s="139">
        <v>1</v>
      </c>
      <c r="Q165" s="139">
        <v>1</v>
      </c>
      <c r="R165" s="139">
        <v>0</v>
      </c>
      <c r="S165" s="139">
        <v>1</v>
      </c>
      <c r="T165" s="139">
        <v>1</v>
      </c>
      <c r="U165" s="139">
        <v>1</v>
      </c>
      <c r="V165" s="139">
        <v>1</v>
      </c>
      <c r="W165" s="139">
        <v>2</v>
      </c>
      <c r="X165" s="139">
        <v>1</v>
      </c>
      <c r="Y165" s="139">
        <v>0</v>
      </c>
      <c r="Z165" s="140">
        <v>0</v>
      </c>
      <c r="AA165" s="139">
        <v>2</v>
      </c>
      <c r="AB165" s="139">
        <v>2</v>
      </c>
      <c r="AC165" s="139">
        <v>2</v>
      </c>
      <c r="AD165" s="139">
        <v>1</v>
      </c>
      <c r="AE165" s="139">
        <v>1</v>
      </c>
      <c r="AF165" s="139">
        <v>1</v>
      </c>
      <c r="AG165" s="139">
        <v>1</v>
      </c>
      <c r="AH165" s="139">
        <v>1</v>
      </c>
      <c r="AI165" s="139">
        <v>4</v>
      </c>
      <c r="AJ165" s="139">
        <v>3</v>
      </c>
      <c r="AK165" s="139">
        <v>2</v>
      </c>
      <c r="AL165" s="139">
        <v>1</v>
      </c>
      <c r="AM165" s="140">
        <v>2</v>
      </c>
      <c r="AN165" s="139">
        <v>1</v>
      </c>
      <c r="AO165" s="139">
        <v>2</v>
      </c>
      <c r="AP165" s="139">
        <v>1</v>
      </c>
      <c r="AQ165" s="139">
        <v>1</v>
      </c>
      <c r="AR165" s="139">
        <v>1</v>
      </c>
      <c r="AS165" s="139">
        <v>1</v>
      </c>
      <c r="AT165" s="139">
        <v>1</v>
      </c>
      <c r="AU165" s="139">
        <v>1</v>
      </c>
      <c r="AV165" s="139">
        <v>2</v>
      </c>
      <c r="AW165" s="139">
        <v>1</v>
      </c>
      <c r="AX165" s="139">
        <v>2</v>
      </c>
      <c r="AY165" s="139">
        <v>2</v>
      </c>
      <c r="AZ165" s="140">
        <v>1</v>
      </c>
      <c r="BA165" s="139">
        <v>2</v>
      </c>
      <c r="BB165" s="139">
        <v>0</v>
      </c>
      <c r="BC165" s="139">
        <v>3</v>
      </c>
      <c r="BD165" s="140">
        <v>2</v>
      </c>
      <c r="BE165" s="139">
        <v>1</v>
      </c>
      <c r="BF165" s="139">
        <v>0</v>
      </c>
      <c r="BG165" s="139">
        <v>2</v>
      </c>
      <c r="BH165" s="140">
        <v>2</v>
      </c>
      <c r="BI165" s="139">
        <v>0</v>
      </c>
      <c r="BJ165" s="139">
        <v>1</v>
      </c>
      <c r="BK165" s="139">
        <v>2</v>
      </c>
      <c r="BL165" s="139">
        <v>1</v>
      </c>
      <c r="BM165" s="139">
        <v>5</v>
      </c>
      <c r="BN165" s="139">
        <v>1</v>
      </c>
      <c r="BO165" s="139">
        <v>-1</v>
      </c>
      <c r="BP165" s="139">
        <v>1</v>
      </c>
      <c r="BQ165" s="140">
        <v>0</v>
      </c>
      <c r="BR165" s="139">
        <v>0</v>
      </c>
      <c r="BS165" s="139">
        <v>1</v>
      </c>
      <c r="BT165" s="139">
        <v>1</v>
      </c>
      <c r="BU165" s="139">
        <v>1</v>
      </c>
      <c r="BV165" s="139">
        <v>1</v>
      </c>
      <c r="BW165" s="139">
        <v>2</v>
      </c>
      <c r="BX165" s="139">
        <v>-2</v>
      </c>
      <c r="BY165" s="139">
        <v>1</v>
      </c>
      <c r="BZ165" s="140">
        <v>0</v>
      </c>
      <c r="CA165" s="139">
        <v>0</v>
      </c>
      <c r="CB165" s="139">
        <v>0</v>
      </c>
      <c r="CC165" s="139">
        <v>0</v>
      </c>
      <c r="CD165" s="140">
        <v>0</v>
      </c>
      <c r="CE165" s="139">
        <v>0</v>
      </c>
      <c r="CF165" s="139">
        <v>0</v>
      </c>
      <c r="CG165" s="139">
        <v>0</v>
      </c>
      <c r="CH165" s="140">
        <v>0</v>
      </c>
    </row>
    <row r="166" spans="1:86" x14ac:dyDescent="0.2">
      <c r="A166" s="137" t="s">
        <v>60</v>
      </c>
      <c r="B166" s="138" t="s">
        <v>224</v>
      </c>
      <c r="C166" s="139">
        <v>2</v>
      </c>
      <c r="D166" s="139">
        <v>4</v>
      </c>
      <c r="E166" s="139">
        <v>1</v>
      </c>
      <c r="F166" s="139">
        <v>0</v>
      </c>
      <c r="G166" s="139">
        <v>2</v>
      </c>
      <c r="H166" s="139">
        <v>3</v>
      </c>
      <c r="I166" s="139">
        <v>3</v>
      </c>
      <c r="J166" s="139">
        <v>2</v>
      </c>
      <c r="K166" s="139">
        <v>0</v>
      </c>
      <c r="L166" s="139">
        <v>1</v>
      </c>
      <c r="M166" s="139">
        <v>2</v>
      </c>
      <c r="N166" s="140">
        <v>2</v>
      </c>
      <c r="O166" s="139">
        <v>1</v>
      </c>
      <c r="P166" s="139">
        <v>1</v>
      </c>
      <c r="Q166" s="139">
        <v>1</v>
      </c>
      <c r="R166" s="139">
        <v>0</v>
      </c>
      <c r="S166" s="139">
        <v>1</v>
      </c>
      <c r="T166" s="139">
        <v>1</v>
      </c>
      <c r="U166" s="139">
        <v>1</v>
      </c>
      <c r="V166" s="139">
        <v>1</v>
      </c>
      <c r="W166" s="139">
        <v>0</v>
      </c>
      <c r="X166" s="139">
        <v>1</v>
      </c>
      <c r="Y166" s="139">
        <v>1</v>
      </c>
      <c r="Z166" s="140">
        <v>2</v>
      </c>
      <c r="AA166" s="139">
        <v>2</v>
      </c>
      <c r="AB166" s="139">
        <v>2</v>
      </c>
      <c r="AC166" s="139">
        <v>2</v>
      </c>
      <c r="AD166" s="139">
        <v>1</v>
      </c>
      <c r="AE166" s="139">
        <v>3</v>
      </c>
      <c r="AF166" s="139">
        <v>1</v>
      </c>
      <c r="AG166" s="139">
        <v>2</v>
      </c>
      <c r="AH166" s="139">
        <v>1</v>
      </c>
      <c r="AI166" s="139">
        <v>4</v>
      </c>
      <c r="AJ166" s="139">
        <v>1</v>
      </c>
      <c r="AK166" s="139">
        <v>0</v>
      </c>
      <c r="AL166" s="139">
        <v>1</v>
      </c>
      <c r="AM166" s="140">
        <v>3</v>
      </c>
      <c r="AN166" s="139">
        <v>1</v>
      </c>
      <c r="AO166" s="139">
        <v>2</v>
      </c>
      <c r="AP166" s="139">
        <v>1</v>
      </c>
      <c r="AQ166" s="139">
        <v>1</v>
      </c>
      <c r="AR166" s="139">
        <v>1</v>
      </c>
      <c r="AS166" s="139">
        <v>1</v>
      </c>
      <c r="AT166" s="139">
        <v>1</v>
      </c>
      <c r="AU166" s="139">
        <v>1</v>
      </c>
      <c r="AV166" s="139">
        <v>2</v>
      </c>
      <c r="AW166" s="139">
        <v>1</v>
      </c>
      <c r="AX166" s="139">
        <v>0</v>
      </c>
      <c r="AY166" s="139">
        <v>1</v>
      </c>
      <c r="AZ166" s="140">
        <v>1</v>
      </c>
      <c r="BA166" s="139">
        <v>4</v>
      </c>
      <c r="BB166" s="139">
        <v>1</v>
      </c>
      <c r="BC166" s="139">
        <v>2</v>
      </c>
      <c r="BD166" s="140">
        <v>1</v>
      </c>
      <c r="BE166" s="139">
        <v>1</v>
      </c>
      <c r="BF166" s="139">
        <v>1</v>
      </c>
      <c r="BG166" s="139">
        <v>1</v>
      </c>
      <c r="BH166" s="140">
        <v>1</v>
      </c>
      <c r="BI166" s="139">
        <v>0</v>
      </c>
      <c r="BJ166" s="139">
        <v>2</v>
      </c>
      <c r="BK166" s="139">
        <v>1</v>
      </c>
      <c r="BL166" s="139">
        <v>0</v>
      </c>
      <c r="BM166" s="139">
        <v>4</v>
      </c>
      <c r="BN166" s="139">
        <v>1</v>
      </c>
      <c r="BO166" s="139">
        <v>0</v>
      </c>
      <c r="BP166" s="139">
        <v>2</v>
      </c>
      <c r="BQ166" s="140">
        <v>0</v>
      </c>
      <c r="BR166" s="139">
        <v>0</v>
      </c>
      <c r="BS166" s="139">
        <v>2</v>
      </c>
      <c r="BT166" s="139">
        <v>1</v>
      </c>
      <c r="BU166" s="139">
        <v>0</v>
      </c>
      <c r="BV166" s="139">
        <v>1</v>
      </c>
      <c r="BW166" s="139">
        <v>2</v>
      </c>
      <c r="BX166" s="139">
        <v>0</v>
      </c>
      <c r="BY166" s="139">
        <v>2</v>
      </c>
      <c r="BZ166" s="140">
        <v>0</v>
      </c>
      <c r="CA166" s="139">
        <v>0</v>
      </c>
      <c r="CB166" s="139">
        <v>0</v>
      </c>
      <c r="CC166" s="139">
        <v>0</v>
      </c>
      <c r="CD166" s="140">
        <v>0</v>
      </c>
      <c r="CE166" s="139">
        <v>0</v>
      </c>
      <c r="CF166" s="139">
        <v>0</v>
      </c>
      <c r="CG166" s="139">
        <v>0</v>
      </c>
      <c r="CH166" s="140">
        <v>0</v>
      </c>
    </row>
    <row r="167" spans="1:86" x14ac:dyDescent="0.2">
      <c r="A167" s="137" t="s">
        <v>58</v>
      </c>
      <c r="B167" s="138" t="s">
        <v>225</v>
      </c>
      <c r="C167" s="139">
        <v>2</v>
      </c>
      <c r="D167" s="139">
        <v>5</v>
      </c>
      <c r="E167" s="139">
        <v>1</v>
      </c>
      <c r="F167" s="139">
        <v>0</v>
      </c>
      <c r="G167" s="139">
        <v>3</v>
      </c>
      <c r="H167" s="139">
        <v>4</v>
      </c>
      <c r="I167" s="139">
        <v>2</v>
      </c>
      <c r="J167" s="139">
        <v>4</v>
      </c>
      <c r="K167" s="139">
        <v>2</v>
      </c>
      <c r="L167" s="139">
        <v>0</v>
      </c>
      <c r="M167" s="139">
        <v>2</v>
      </c>
      <c r="N167" s="140">
        <v>2</v>
      </c>
      <c r="O167" s="139">
        <v>1</v>
      </c>
      <c r="P167" s="139">
        <v>2</v>
      </c>
      <c r="Q167" s="139">
        <v>1</v>
      </c>
      <c r="R167" s="139">
        <v>0</v>
      </c>
      <c r="S167" s="139">
        <v>2</v>
      </c>
      <c r="T167" s="139">
        <v>1</v>
      </c>
      <c r="U167" s="139">
        <v>1</v>
      </c>
      <c r="V167" s="139">
        <v>1</v>
      </c>
      <c r="W167" s="139">
        <v>2</v>
      </c>
      <c r="X167" s="139">
        <v>0</v>
      </c>
      <c r="Y167" s="139">
        <v>1</v>
      </c>
      <c r="Z167" s="140">
        <v>2</v>
      </c>
      <c r="AA167" s="139">
        <v>2</v>
      </c>
      <c r="AB167" s="139">
        <v>2</v>
      </c>
      <c r="AC167" s="139">
        <v>3</v>
      </c>
      <c r="AD167" s="139">
        <v>0</v>
      </c>
      <c r="AE167" s="139">
        <v>3</v>
      </c>
      <c r="AF167" s="139">
        <v>2</v>
      </c>
      <c r="AG167" s="139">
        <v>2</v>
      </c>
      <c r="AH167" s="139">
        <v>1</v>
      </c>
      <c r="AI167" s="139">
        <v>2</v>
      </c>
      <c r="AJ167" s="139">
        <v>2</v>
      </c>
      <c r="AK167" s="139">
        <v>1</v>
      </c>
      <c r="AL167" s="139">
        <v>1</v>
      </c>
      <c r="AM167" s="140">
        <v>3</v>
      </c>
      <c r="AN167" s="139">
        <v>1</v>
      </c>
      <c r="AO167" s="139">
        <v>2</v>
      </c>
      <c r="AP167" s="139">
        <v>1</v>
      </c>
      <c r="AQ167" s="139">
        <v>0</v>
      </c>
      <c r="AR167" s="139">
        <v>1</v>
      </c>
      <c r="AS167" s="139">
        <v>2</v>
      </c>
      <c r="AT167" s="139">
        <v>1</v>
      </c>
      <c r="AU167" s="139">
        <v>1</v>
      </c>
      <c r="AV167" s="139">
        <v>1</v>
      </c>
      <c r="AW167" s="139">
        <v>1</v>
      </c>
      <c r="AX167" s="139">
        <v>1</v>
      </c>
      <c r="AY167" s="139">
        <v>1</v>
      </c>
      <c r="AZ167" s="140">
        <v>1</v>
      </c>
      <c r="BA167" s="139">
        <v>2</v>
      </c>
      <c r="BB167" s="139">
        <v>1</v>
      </c>
      <c r="BC167" s="139">
        <v>3</v>
      </c>
      <c r="BD167" s="140">
        <v>1</v>
      </c>
      <c r="BE167" s="139">
        <v>1</v>
      </c>
      <c r="BF167" s="139">
        <v>1</v>
      </c>
      <c r="BG167" s="139">
        <v>2</v>
      </c>
      <c r="BH167" s="140">
        <v>1</v>
      </c>
      <c r="BI167" s="139">
        <v>1</v>
      </c>
      <c r="BJ167" s="139">
        <v>1</v>
      </c>
      <c r="BK167" s="139">
        <v>2</v>
      </c>
      <c r="BL167" s="139">
        <v>2</v>
      </c>
      <c r="BM167" s="139">
        <v>3</v>
      </c>
      <c r="BN167" s="139">
        <v>1</v>
      </c>
      <c r="BO167" s="139">
        <v>-1</v>
      </c>
      <c r="BP167" s="139">
        <v>0</v>
      </c>
      <c r="BQ167" s="140">
        <v>0</v>
      </c>
      <c r="BR167" s="139">
        <v>1</v>
      </c>
      <c r="BS167" s="139">
        <v>1</v>
      </c>
      <c r="BT167" s="139">
        <v>1</v>
      </c>
      <c r="BU167" s="139">
        <v>1</v>
      </c>
      <c r="BV167" s="139">
        <v>1</v>
      </c>
      <c r="BW167" s="139">
        <v>2</v>
      </c>
      <c r="BX167" s="139">
        <v>-2</v>
      </c>
      <c r="BY167" s="139">
        <v>0</v>
      </c>
      <c r="BZ167" s="140">
        <v>0</v>
      </c>
      <c r="CA167" s="139">
        <v>0</v>
      </c>
      <c r="CB167" s="139">
        <v>0</v>
      </c>
      <c r="CC167" s="139">
        <v>0</v>
      </c>
      <c r="CD167" s="140">
        <v>0</v>
      </c>
      <c r="CE167" s="139">
        <v>0</v>
      </c>
      <c r="CF167" s="139">
        <v>0</v>
      </c>
      <c r="CG167" s="139">
        <v>0</v>
      </c>
      <c r="CH167" s="140">
        <v>0</v>
      </c>
    </row>
    <row r="168" spans="1:86" x14ac:dyDescent="0.2">
      <c r="A168" s="137" t="s">
        <v>58</v>
      </c>
      <c r="B168" s="138" t="s">
        <v>226</v>
      </c>
      <c r="C168" s="139">
        <v>1</v>
      </c>
      <c r="D168" s="139">
        <v>0</v>
      </c>
      <c r="E168" s="139">
        <v>1</v>
      </c>
      <c r="F168" s="139">
        <v>-1</v>
      </c>
      <c r="G168" s="139">
        <v>1</v>
      </c>
      <c r="H168" s="139">
        <v>0</v>
      </c>
      <c r="I168" s="139">
        <v>2</v>
      </c>
      <c r="J168" s="139">
        <v>2</v>
      </c>
      <c r="K168" s="139">
        <v>0</v>
      </c>
      <c r="L168" s="139">
        <v>0</v>
      </c>
      <c r="M168" s="139">
        <v>0</v>
      </c>
      <c r="N168" s="140">
        <v>0</v>
      </c>
      <c r="O168" s="139">
        <v>1</v>
      </c>
      <c r="P168" s="139">
        <v>0</v>
      </c>
      <c r="Q168" s="139">
        <v>1</v>
      </c>
      <c r="R168" s="139">
        <v>-2</v>
      </c>
      <c r="S168" s="139">
        <v>1</v>
      </c>
      <c r="T168" s="139">
        <v>0</v>
      </c>
      <c r="U168" s="139">
        <v>1</v>
      </c>
      <c r="V168" s="139">
        <v>1</v>
      </c>
      <c r="W168" s="139">
        <v>0</v>
      </c>
      <c r="X168" s="139">
        <v>0</v>
      </c>
      <c r="Y168" s="139">
        <v>0</v>
      </c>
      <c r="Z168" s="140">
        <v>0</v>
      </c>
      <c r="AA168" s="139">
        <v>2</v>
      </c>
      <c r="AB168" s="139">
        <v>2</v>
      </c>
      <c r="AC168" s="139">
        <v>2</v>
      </c>
      <c r="AD168" s="139">
        <v>1</v>
      </c>
      <c r="AE168" s="139">
        <v>3</v>
      </c>
      <c r="AF168" s="139">
        <v>1</v>
      </c>
      <c r="AG168" s="139">
        <v>2</v>
      </c>
      <c r="AH168" s="139">
        <v>1</v>
      </c>
      <c r="AI168" s="139">
        <v>4</v>
      </c>
      <c r="AJ168" s="139">
        <v>0</v>
      </c>
      <c r="AK168" s="139">
        <v>0</v>
      </c>
      <c r="AL168" s="139">
        <v>0</v>
      </c>
      <c r="AM168" s="140">
        <v>2</v>
      </c>
      <c r="AN168" s="139">
        <v>1</v>
      </c>
      <c r="AO168" s="139">
        <v>2</v>
      </c>
      <c r="AP168" s="139">
        <v>1</v>
      </c>
      <c r="AQ168" s="139">
        <v>1</v>
      </c>
      <c r="AR168" s="139">
        <v>1</v>
      </c>
      <c r="AS168" s="139">
        <v>1</v>
      </c>
      <c r="AT168" s="139">
        <v>1</v>
      </c>
      <c r="AU168" s="139">
        <v>1</v>
      </c>
      <c r="AV168" s="139">
        <v>2</v>
      </c>
      <c r="AW168" s="139">
        <v>0</v>
      </c>
      <c r="AX168" s="139">
        <v>0</v>
      </c>
      <c r="AY168" s="139">
        <v>0</v>
      </c>
      <c r="AZ168" s="140">
        <v>1</v>
      </c>
      <c r="BA168" s="139">
        <v>3</v>
      </c>
      <c r="BB168" s="139">
        <v>0</v>
      </c>
      <c r="BC168" s="139">
        <v>2</v>
      </c>
      <c r="BD168" s="140">
        <v>0</v>
      </c>
      <c r="BE168" s="139">
        <v>1</v>
      </c>
      <c r="BF168" s="139">
        <v>0</v>
      </c>
      <c r="BG168" s="139">
        <v>1</v>
      </c>
      <c r="BH168" s="140">
        <v>0</v>
      </c>
      <c r="BI168" s="139">
        <v>0</v>
      </c>
      <c r="BJ168" s="139">
        <v>0</v>
      </c>
      <c r="BK168" s="139">
        <v>2</v>
      </c>
      <c r="BL168" s="139">
        <v>1</v>
      </c>
      <c r="BM168" s="139">
        <v>3</v>
      </c>
      <c r="BN168" s="139">
        <v>1</v>
      </c>
      <c r="BO168" s="139">
        <v>-1</v>
      </c>
      <c r="BP168" s="139">
        <v>2</v>
      </c>
      <c r="BQ168" s="140">
        <v>-1</v>
      </c>
      <c r="BR168" s="139">
        <v>0</v>
      </c>
      <c r="BS168" s="139">
        <v>0</v>
      </c>
      <c r="BT168" s="139">
        <v>1</v>
      </c>
      <c r="BU168" s="139">
        <v>1</v>
      </c>
      <c r="BV168" s="139">
        <v>1</v>
      </c>
      <c r="BW168" s="139">
        <v>2</v>
      </c>
      <c r="BX168" s="139">
        <v>-2</v>
      </c>
      <c r="BY168" s="139">
        <v>2</v>
      </c>
      <c r="BZ168" s="140">
        <v>-2</v>
      </c>
      <c r="CA168" s="139">
        <v>0</v>
      </c>
      <c r="CB168" s="139">
        <v>0</v>
      </c>
      <c r="CC168" s="139">
        <v>0</v>
      </c>
      <c r="CD168" s="140">
        <v>0</v>
      </c>
      <c r="CE168" s="139">
        <v>0</v>
      </c>
      <c r="CF168" s="139">
        <v>0</v>
      </c>
      <c r="CG168" s="139">
        <v>0</v>
      </c>
      <c r="CH168" s="140">
        <v>0</v>
      </c>
    </row>
    <row r="169" spans="1:86" x14ac:dyDescent="0.2">
      <c r="A169" s="137" t="s">
        <v>60</v>
      </c>
      <c r="B169" s="138" t="s">
        <v>227</v>
      </c>
      <c r="C169" s="139">
        <v>1</v>
      </c>
      <c r="D169" s="139">
        <v>2</v>
      </c>
      <c r="E169" s="139">
        <v>1</v>
      </c>
      <c r="F169" s="139">
        <v>0</v>
      </c>
      <c r="G169" s="139">
        <v>3</v>
      </c>
      <c r="H169" s="139">
        <v>0</v>
      </c>
      <c r="I169" s="139">
        <v>1</v>
      </c>
      <c r="J169" s="139">
        <v>4</v>
      </c>
      <c r="K169" s="139">
        <v>0</v>
      </c>
      <c r="L169" s="139">
        <v>0</v>
      </c>
      <c r="M169" s="139">
        <v>1</v>
      </c>
      <c r="N169" s="140">
        <v>2</v>
      </c>
      <c r="O169" s="139">
        <v>1</v>
      </c>
      <c r="P169" s="139">
        <v>1</v>
      </c>
      <c r="Q169" s="139">
        <v>1</v>
      </c>
      <c r="R169" s="139">
        <v>0</v>
      </c>
      <c r="S169" s="139">
        <v>2</v>
      </c>
      <c r="T169" s="139">
        <v>0</v>
      </c>
      <c r="U169" s="139">
        <v>1</v>
      </c>
      <c r="V169" s="139">
        <v>2</v>
      </c>
      <c r="W169" s="139">
        <v>0</v>
      </c>
      <c r="X169" s="139">
        <v>0</v>
      </c>
      <c r="Y169" s="139">
        <v>1</v>
      </c>
      <c r="Z169" s="140">
        <v>2</v>
      </c>
      <c r="AA169" s="139">
        <v>3</v>
      </c>
      <c r="AB169" s="139">
        <v>1</v>
      </c>
      <c r="AC169" s="139">
        <v>3</v>
      </c>
      <c r="AD169" s="139">
        <v>0</v>
      </c>
      <c r="AE169" s="139">
        <v>4</v>
      </c>
      <c r="AF169" s="139">
        <v>1</v>
      </c>
      <c r="AG169" s="139">
        <v>1</v>
      </c>
      <c r="AH169" s="139">
        <v>2</v>
      </c>
      <c r="AI169" s="139">
        <v>3</v>
      </c>
      <c r="AJ169" s="139">
        <v>1</v>
      </c>
      <c r="AK169" s="139">
        <v>0</v>
      </c>
      <c r="AL169" s="139">
        <v>1</v>
      </c>
      <c r="AM169" s="140">
        <v>3</v>
      </c>
      <c r="AN169" s="139">
        <v>2</v>
      </c>
      <c r="AO169" s="139">
        <v>1</v>
      </c>
      <c r="AP169" s="139">
        <v>1</v>
      </c>
      <c r="AQ169" s="139">
        <v>0</v>
      </c>
      <c r="AR169" s="139">
        <v>1</v>
      </c>
      <c r="AS169" s="139">
        <v>1</v>
      </c>
      <c r="AT169" s="139">
        <v>1</v>
      </c>
      <c r="AU169" s="139">
        <v>1</v>
      </c>
      <c r="AV169" s="139">
        <v>1</v>
      </c>
      <c r="AW169" s="139">
        <v>1</v>
      </c>
      <c r="AX169" s="139">
        <v>0</v>
      </c>
      <c r="AY169" s="139">
        <v>2</v>
      </c>
      <c r="AZ169" s="140">
        <v>1</v>
      </c>
      <c r="BA169" s="139">
        <v>4</v>
      </c>
      <c r="BB169" s="139">
        <v>1</v>
      </c>
      <c r="BC169" s="139">
        <v>3</v>
      </c>
      <c r="BD169" s="140">
        <v>2</v>
      </c>
      <c r="BE169" s="139">
        <v>1</v>
      </c>
      <c r="BF169" s="139">
        <v>1</v>
      </c>
      <c r="BG169" s="139">
        <v>2</v>
      </c>
      <c r="BH169" s="140">
        <v>2</v>
      </c>
      <c r="BI169" s="139">
        <v>0</v>
      </c>
      <c r="BJ169" s="139">
        <v>1</v>
      </c>
      <c r="BK169" s="139">
        <v>2</v>
      </c>
      <c r="BL169" s="139">
        <v>3</v>
      </c>
      <c r="BM169" s="139">
        <v>2</v>
      </c>
      <c r="BN169" s="139">
        <v>1</v>
      </c>
      <c r="BO169" s="139">
        <v>-1</v>
      </c>
      <c r="BP169" s="139">
        <v>2</v>
      </c>
      <c r="BQ169" s="140">
        <v>0</v>
      </c>
      <c r="BR169" s="139">
        <v>0</v>
      </c>
      <c r="BS169" s="139">
        <v>1</v>
      </c>
      <c r="BT169" s="139">
        <v>1</v>
      </c>
      <c r="BU169" s="139">
        <v>1</v>
      </c>
      <c r="BV169" s="139">
        <v>1</v>
      </c>
      <c r="BW169" s="139">
        <v>2</v>
      </c>
      <c r="BX169" s="139">
        <v>-2</v>
      </c>
      <c r="BY169" s="139">
        <v>2</v>
      </c>
      <c r="BZ169" s="140">
        <v>0</v>
      </c>
      <c r="CA169" s="139">
        <v>0</v>
      </c>
      <c r="CB169" s="139">
        <v>0</v>
      </c>
      <c r="CC169" s="139">
        <v>0</v>
      </c>
      <c r="CD169" s="140">
        <v>0</v>
      </c>
      <c r="CE169" s="139">
        <v>0</v>
      </c>
      <c r="CF169" s="139">
        <v>0</v>
      </c>
      <c r="CG169" s="139">
        <v>0</v>
      </c>
      <c r="CH169" s="140">
        <v>0</v>
      </c>
    </row>
    <row r="170" spans="1:86" x14ac:dyDescent="0.2">
      <c r="A170" s="137" t="s">
        <v>58</v>
      </c>
      <c r="B170" s="138" t="s">
        <v>228</v>
      </c>
      <c r="C170" s="139">
        <v>2</v>
      </c>
      <c r="D170" s="139">
        <v>4</v>
      </c>
      <c r="E170" s="139">
        <v>1</v>
      </c>
      <c r="F170" s="139">
        <v>0</v>
      </c>
      <c r="G170" s="139">
        <v>3</v>
      </c>
      <c r="H170" s="139">
        <v>4</v>
      </c>
      <c r="I170" s="139">
        <v>2</v>
      </c>
      <c r="J170" s="139">
        <v>3</v>
      </c>
      <c r="K170" s="139">
        <v>1</v>
      </c>
      <c r="L170" s="139">
        <v>1</v>
      </c>
      <c r="M170" s="139">
        <v>1</v>
      </c>
      <c r="N170" s="140">
        <v>2</v>
      </c>
      <c r="O170" s="139">
        <v>1</v>
      </c>
      <c r="P170" s="139">
        <v>1</v>
      </c>
      <c r="Q170" s="139">
        <v>1</v>
      </c>
      <c r="R170" s="139">
        <v>0</v>
      </c>
      <c r="S170" s="139">
        <v>2</v>
      </c>
      <c r="T170" s="139">
        <v>2</v>
      </c>
      <c r="U170" s="139">
        <v>1</v>
      </c>
      <c r="V170" s="139">
        <v>1</v>
      </c>
      <c r="W170" s="139">
        <v>1</v>
      </c>
      <c r="X170" s="139">
        <v>1</v>
      </c>
      <c r="Y170" s="139">
        <v>1</v>
      </c>
      <c r="Z170" s="140">
        <v>2</v>
      </c>
      <c r="AA170" s="139">
        <v>2</v>
      </c>
      <c r="AB170" s="139">
        <v>2</v>
      </c>
      <c r="AC170" s="139">
        <v>2</v>
      </c>
      <c r="AD170" s="139">
        <v>0</v>
      </c>
      <c r="AE170" s="139">
        <v>3</v>
      </c>
      <c r="AF170" s="139">
        <v>1</v>
      </c>
      <c r="AG170" s="139">
        <v>2</v>
      </c>
      <c r="AH170" s="139">
        <v>1</v>
      </c>
      <c r="AI170" s="139">
        <v>4</v>
      </c>
      <c r="AJ170" s="139">
        <v>3</v>
      </c>
      <c r="AK170" s="139">
        <v>1</v>
      </c>
      <c r="AL170" s="139">
        <v>1</v>
      </c>
      <c r="AM170" s="140">
        <v>3</v>
      </c>
      <c r="AN170" s="139">
        <v>1</v>
      </c>
      <c r="AO170" s="139">
        <v>2</v>
      </c>
      <c r="AP170" s="139">
        <v>1</v>
      </c>
      <c r="AQ170" s="139">
        <v>0</v>
      </c>
      <c r="AR170" s="139">
        <v>1</v>
      </c>
      <c r="AS170" s="139">
        <v>1</v>
      </c>
      <c r="AT170" s="139">
        <v>1</v>
      </c>
      <c r="AU170" s="139">
        <v>1</v>
      </c>
      <c r="AV170" s="139">
        <v>2</v>
      </c>
      <c r="AW170" s="139">
        <v>1</v>
      </c>
      <c r="AX170" s="139">
        <v>1</v>
      </c>
      <c r="AY170" s="139">
        <v>1</v>
      </c>
      <c r="AZ170" s="140">
        <v>1</v>
      </c>
      <c r="BA170" s="139">
        <v>2</v>
      </c>
      <c r="BB170" s="139">
        <v>1</v>
      </c>
      <c r="BC170" s="139">
        <v>3</v>
      </c>
      <c r="BD170" s="140">
        <v>1</v>
      </c>
      <c r="BE170" s="139">
        <v>1</v>
      </c>
      <c r="BF170" s="139">
        <v>1</v>
      </c>
      <c r="BG170" s="139">
        <v>2</v>
      </c>
      <c r="BH170" s="140">
        <v>1</v>
      </c>
      <c r="BI170" s="139">
        <v>0</v>
      </c>
      <c r="BJ170" s="139">
        <v>2</v>
      </c>
      <c r="BK170" s="139">
        <v>1</v>
      </c>
      <c r="BL170" s="139">
        <v>1</v>
      </c>
      <c r="BM170" s="139">
        <v>4</v>
      </c>
      <c r="BN170" s="139">
        <v>1</v>
      </c>
      <c r="BO170" s="139">
        <v>-1</v>
      </c>
      <c r="BP170" s="139">
        <v>2</v>
      </c>
      <c r="BQ170" s="140">
        <v>0</v>
      </c>
      <c r="BR170" s="139">
        <v>0</v>
      </c>
      <c r="BS170" s="139">
        <v>2</v>
      </c>
      <c r="BT170" s="139">
        <v>1</v>
      </c>
      <c r="BU170" s="139">
        <v>1</v>
      </c>
      <c r="BV170" s="139">
        <v>1</v>
      </c>
      <c r="BW170" s="139">
        <v>2</v>
      </c>
      <c r="BX170" s="139">
        <v>-2</v>
      </c>
      <c r="BY170" s="139">
        <v>2</v>
      </c>
      <c r="BZ170" s="140">
        <v>0</v>
      </c>
      <c r="CA170" s="139">
        <v>0</v>
      </c>
      <c r="CB170" s="139">
        <v>0</v>
      </c>
      <c r="CC170" s="139">
        <v>0</v>
      </c>
      <c r="CD170" s="140">
        <v>0</v>
      </c>
      <c r="CE170" s="139">
        <v>0</v>
      </c>
      <c r="CF170" s="139">
        <v>0</v>
      </c>
      <c r="CG170" s="139">
        <v>0</v>
      </c>
      <c r="CH170" s="140">
        <v>0</v>
      </c>
    </row>
    <row r="171" spans="1:86" x14ac:dyDescent="0.2">
      <c r="A171" s="137" t="s">
        <v>71</v>
      </c>
      <c r="B171" s="138" t="s">
        <v>229</v>
      </c>
      <c r="C171" s="139">
        <v>2</v>
      </c>
      <c r="D171" s="139">
        <v>5</v>
      </c>
      <c r="E171" s="139">
        <v>1</v>
      </c>
      <c r="F171" s="139">
        <v>0</v>
      </c>
      <c r="G171" s="139">
        <v>3</v>
      </c>
      <c r="H171" s="139">
        <v>3</v>
      </c>
      <c r="I171" s="139">
        <v>4</v>
      </c>
      <c r="J171" s="139">
        <v>0</v>
      </c>
      <c r="K171" s="139">
        <v>2</v>
      </c>
      <c r="L171" s="139">
        <v>0</v>
      </c>
      <c r="M171" s="139">
        <v>0</v>
      </c>
      <c r="N171" s="140">
        <v>2</v>
      </c>
      <c r="O171" s="139">
        <v>1</v>
      </c>
      <c r="P171" s="139">
        <v>2</v>
      </c>
      <c r="Q171" s="139">
        <v>1</v>
      </c>
      <c r="R171" s="139">
        <v>0</v>
      </c>
      <c r="S171" s="139">
        <v>2</v>
      </c>
      <c r="T171" s="139">
        <v>1</v>
      </c>
      <c r="U171" s="139">
        <v>2</v>
      </c>
      <c r="V171" s="139">
        <v>0</v>
      </c>
      <c r="W171" s="139">
        <v>2</v>
      </c>
      <c r="X171" s="139">
        <v>0</v>
      </c>
      <c r="Y171" s="139">
        <v>0</v>
      </c>
      <c r="Z171" s="140">
        <v>2</v>
      </c>
      <c r="AA171" s="139">
        <v>0</v>
      </c>
      <c r="AB171" s="139">
        <v>2</v>
      </c>
      <c r="AC171" s="139">
        <v>3</v>
      </c>
      <c r="AD171" s="139">
        <v>0</v>
      </c>
      <c r="AE171" s="139">
        <v>2</v>
      </c>
      <c r="AF171" s="139">
        <v>0</v>
      </c>
      <c r="AG171" s="139">
        <v>1</v>
      </c>
      <c r="AH171" s="139">
        <v>0</v>
      </c>
      <c r="AI171" s="139">
        <v>3</v>
      </c>
      <c r="AJ171" s="139">
        <v>3</v>
      </c>
      <c r="AK171" s="139">
        <v>1</v>
      </c>
      <c r="AL171" s="139">
        <v>1</v>
      </c>
      <c r="AM171" s="140">
        <v>3</v>
      </c>
      <c r="AN171" s="139">
        <v>0</v>
      </c>
      <c r="AO171" s="139">
        <v>2</v>
      </c>
      <c r="AP171" s="139">
        <v>1</v>
      </c>
      <c r="AQ171" s="139">
        <v>0</v>
      </c>
      <c r="AR171" s="139">
        <v>1</v>
      </c>
      <c r="AS171" s="139">
        <v>0</v>
      </c>
      <c r="AT171" s="139">
        <v>1</v>
      </c>
      <c r="AU171" s="139">
        <v>0</v>
      </c>
      <c r="AV171" s="139">
        <v>1</v>
      </c>
      <c r="AW171" s="139">
        <v>1</v>
      </c>
      <c r="AX171" s="139">
        <v>1</v>
      </c>
      <c r="AY171" s="139">
        <v>2</v>
      </c>
      <c r="AZ171" s="140">
        <v>1</v>
      </c>
      <c r="BA171" s="139">
        <v>4</v>
      </c>
      <c r="BB171" s="139">
        <v>1</v>
      </c>
      <c r="BC171" s="139">
        <v>3</v>
      </c>
      <c r="BD171" s="140">
        <v>2</v>
      </c>
      <c r="BE171" s="139">
        <v>1</v>
      </c>
      <c r="BF171" s="139">
        <v>1</v>
      </c>
      <c r="BG171" s="139">
        <v>2</v>
      </c>
      <c r="BH171" s="140">
        <v>2</v>
      </c>
      <c r="BI171" s="139">
        <v>1</v>
      </c>
      <c r="BJ171" s="139">
        <v>2</v>
      </c>
      <c r="BK171" s="139">
        <v>1</v>
      </c>
      <c r="BL171" s="139">
        <v>2</v>
      </c>
      <c r="BM171" s="139">
        <v>3</v>
      </c>
      <c r="BN171" s="139">
        <v>1</v>
      </c>
      <c r="BO171" s="139">
        <v>0</v>
      </c>
      <c r="BP171" s="139">
        <v>1</v>
      </c>
      <c r="BQ171" s="140">
        <v>0</v>
      </c>
      <c r="BR171" s="139">
        <v>1</v>
      </c>
      <c r="BS171" s="139">
        <v>2</v>
      </c>
      <c r="BT171" s="139">
        <v>1</v>
      </c>
      <c r="BU171" s="139">
        <v>1</v>
      </c>
      <c r="BV171" s="139">
        <v>1</v>
      </c>
      <c r="BW171" s="139">
        <v>2</v>
      </c>
      <c r="BX171" s="139">
        <v>0</v>
      </c>
      <c r="BY171" s="139">
        <v>1</v>
      </c>
      <c r="BZ171" s="140">
        <v>0</v>
      </c>
      <c r="CA171" s="139">
        <v>0</v>
      </c>
      <c r="CB171" s="139">
        <v>0</v>
      </c>
      <c r="CC171" s="139">
        <v>0</v>
      </c>
      <c r="CD171" s="140">
        <v>0</v>
      </c>
      <c r="CE171" s="139">
        <v>0</v>
      </c>
      <c r="CF171" s="139">
        <v>0</v>
      </c>
      <c r="CG171" s="139">
        <v>0</v>
      </c>
      <c r="CH171" s="140">
        <v>0</v>
      </c>
    </row>
    <row r="172" spans="1:86" x14ac:dyDescent="0.2">
      <c r="A172" s="137" t="s">
        <v>58</v>
      </c>
      <c r="B172" s="138" t="s">
        <v>230</v>
      </c>
      <c r="C172" s="139">
        <v>3</v>
      </c>
      <c r="D172" s="139">
        <v>5</v>
      </c>
      <c r="E172" s="139">
        <v>2</v>
      </c>
      <c r="F172" s="139">
        <v>0</v>
      </c>
      <c r="G172" s="139">
        <v>2</v>
      </c>
      <c r="H172" s="139">
        <v>3</v>
      </c>
      <c r="I172" s="139">
        <v>0</v>
      </c>
      <c r="J172" s="139">
        <v>2</v>
      </c>
      <c r="K172" s="139">
        <v>0</v>
      </c>
      <c r="L172" s="139">
        <v>1</v>
      </c>
      <c r="M172" s="139">
        <v>3</v>
      </c>
      <c r="N172" s="140">
        <v>2</v>
      </c>
      <c r="O172" s="139">
        <v>2</v>
      </c>
      <c r="P172" s="139">
        <v>2</v>
      </c>
      <c r="Q172" s="139">
        <v>2</v>
      </c>
      <c r="R172" s="139">
        <v>0</v>
      </c>
      <c r="S172" s="139">
        <v>1</v>
      </c>
      <c r="T172" s="139">
        <v>1</v>
      </c>
      <c r="U172" s="139">
        <v>0</v>
      </c>
      <c r="V172" s="139">
        <v>1</v>
      </c>
      <c r="W172" s="139">
        <v>0</v>
      </c>
      <c r="X172" s="139">
        <v>1</v>
      </c>
      <c r="Y172" s="139">
        <v>1</v>
      </c>
      <c r="Z172" s="140">
        <v>2</v>
      </c>
      <c r="AA172" s="139">
        <v>3</v>
      </c>
      <c r="AB172" s="139">
        <v>2</v>
      </c>
      <c r="AC172" s="139">
        <v>4</v>
      </c>
      <c r="AD172" s="139">
        <v>2</v>
      </c>
      <c r="AE172" s="139">
        <v>4</v>
      </c>
      <c r="AF172" s="139">
        <v>1</v>
      </c>
      <c r="AG172" s="139">
        <v>2</v>
      </c>
      <c r="AH172" s="139">
        <v>0</v>
      </c>
      <c r="AI172" s="139">
        <v>4</v>
      </c>
      <c r="AJ172" s="139">
        <v>4</v>
      </c>
      <c r="AK172" s="139">
        <v>2</v>
      </c>
      <c r="AL172" s="139">
        <v>1</v>
      </c>
      <c r="AM172" s="140">
        <v>3</v>
      </c>
      <c r="AN172" s="139">
        <v>2</v>
      </c>
      <c r="AO172" s="139">
        <v>2</v>
      </c>
      <c r="AP172" s="139">
        <v>2</v>
      </c>
      <c r="AQ172" s="139">
        <v>2</v>
      </c>
      <c r="AR172" s="139">
        <v>1</v>
      </c>
      <c r="AS172" s="139">
        <v>1</v>
      </c>
      <c r="AT172" s="139">
        <v>1</v>
      </c>
      <c r="AU172" s="139">
        <v>0</v>
      </c>
      <c r="AV172" s="139">
        <v>2</v>
      </c>
      <c r="AW172" s="139">
        <v>2</v>
      </c>
      <c r="AX172" s="139">
        <v>2</v>
      </c>
      <c r="AY172" s="139">
        <v>2</v>
      </c>
      <c r="AZ172" s="140">
        <v>2</v>
      </c>
      <c r="BA172" s="139">
        <v>0</v>
      </c>
      <c r="BB172" s="139">
        <v>2</v>
      </c>
      <c r="BC172" s="139">
        <v>3</v>
      </c>
      <c r="BD172" s="140">
        <v>2</v>
      </c>
      <c r="BE172" s="139">
        <v>0</v>
      </c>
      <c r="BF172" s="139">
        <v>2</v>
      </c>
      <c r="BG172" s="139">
        <v>2</v>
      </c>
      <c r="BH172" s="140">
        <v>2</v>
      </c>
      <c r="BI172" s="139">
        <v>2</v>
      </c>
      <c r="BJ172" s="139">
        <v>1</v>
      </c>
      <c r="BK172" s="139">
        <v>3</v>
      </c>
      <c r="BL172" s="139">
        <v>2</v>
      </c>
      <c r="BM172" s="139">
        <v>5</v>
      </c>
      <c r="BN172" s="139">
        <v>1</v>
      </c>
      <c r="BO172" s="139">
        <v>0</v>
      </c>
      <c r="BP172" s="139">
        <v>2</v>
      </c>
      <c r="BQ172" s="140">
        <v>0</v>
      </c>
      <c r="BR172" s="139">
        <v>2</v>
      </c>
      <c r="BS172" s="139">
        <v>1</v>
      </c>
      <c r="BT172" s="139">
        <v>1</v>
      </c>
      <c r="BU172" s="139">
        <v>1</v>
      </c>
      <c r="BV172" s="139">
        <v>1</v>
      </c>
      <c r="BW172" s="139">
        <v>2</v>
      </c>
      <c r="BX172" s="139">
        <v>0</v>
      </c>
      <c r="BY172" s="139">
        <v>2</v>
      </c>
      <c r="BZ172" s="140">
        <v>0</v>
      </c>
      <c r="CA172" s="139">
        <v>4</v>
      </c>
      <c r="CB172" s="139">
        <v>2</v>
      </c>
      <c r="CC172" s="139">
        <v>0</v>
      </c>
      <c r="CD172" s="140">
        <v>1</v>
      </c>
      <c r="CE172" s="139">
        <v>1</v>
      </c>
      <c r="CF172" s="139">
        <v>1</v>
      </c>
      <c r="CG172" s="139">
        <v>0</v>
      </c>
      <c r="CH172" s="140">
        <v>1</v>
      </c>
    </row>
    <row r="173" spans="1:86" x14ac:dyDescent="0.2">
      <c r="A173" s="137" t="s">
        <v>63</v>
      </c>
      <c r="B173" s="138" t="s">
        <v>231</v>
      </c>
      <c r="C173" s="139">
        <v>3</v>
      </c>
      <c r="D173" s="139">
        <v>5</v>
      </c>
      <c r="E173" s="139">
        <v>2</v>
      </c>
      <c r="F173" s="139">
        <v>0</v>
      </c>
      <c r="G173" s="139">
        <v>3</v>
      </c>
      <c r="H173" s="139">
        <v>4</v>
      </c>
      <c r="I173" s="139">
        <v>4</v>
      </c>
      <c r="J173" s="139">
        <v>3</v>
      </c>
      <c r="K173" s="139">
        <v>2</v>
      </c>
      <c r="L173" s="139">
        <v>2</v>
      </c>
      <c r="M173" s="139">
        <v>2</v>
      </c>
      <c r="N173" s="140">
        <v>2</v>
      </c>
      <c r="O173" s="139">
        <v>2</v>
      </c>
      <c r="P173" s="139">
        <v>2</v>
      </c>
      <c r="Q173" s="139">
        <v>2</v>
      </c>
      <c r="R173" s="139">
        <v>0</v>
      </c>
      <c r="S173" s="139">
        <v>2</v>
      </c>
      <c r="T173" s="139">
        <v>1</v>
      </c>
      <c r="U173" s="139">
        <v>2</v>
      </c>
      <c r="V173" s="139">
        <v>1</v>
      </c>
      <c r="W173" s="139">
        <v>2</v>
      </c>
      <c r="X173" s="139">
        <v>2</v>
      </c>
      <c r="Y173" s="139">
        <v>1</v>
      </c>
      <c r="Z173" s="140">
        <v>2</v>
      </c>
      <c r="AA173" s="139">
        <v>2</v>
      </c>
      <c r="AB173" s="139">
        <v>2</v>
      </c>
      <c r="AC173" s="139">
        <v>2</v>
      </c>
      <c r="AD173" s="139">
        <v>0</v>
      </c>
      <c r="AE173" s="139">
        <v>4</v>
      </c>
      <c r="AF173" s="139">
        <v>1</v>
      </c>
      <c r="AG173" s="139">
        <v>0</v>
      </c>
      <c r="AH173" s="139">
        <v>2</v>
      </c>
      <c r="AI173" s="139">
        <v>3</v>
      </c>
      <c r="AJ173" s="139">
        <v>4</v>
      </c>
      <c r="AK173" s="139">
        <v>2</v>
      </c>
      <c r="AL173" s="139">
        <v>1</v>
      </c>
      <c r="AM173" s="140">
        <v>3</v>
      </c>
      <c r="AN173" s="139">
        <v>1</v>
      </c>
      <c r="AO173" s="139">
        <v>2</v>
      </c>
      <c r="AP173" s="139">
        <v>1</v>
      </c>
      <c r="AQ173" s="139">
        <v>0</v>
      </c>
      <c r="AR173" s="139">
        <v>1</v>
      </c>
      <c r="AS173" s="139">
        <v>1</v>
      </c>
      <c r="AT173" s="139">
        <v>0</v>
      </c>
      <c r="AU173" s="139">
        <v>1</v>
      </c>
      <c r="AV173" s="139">
        <v>1</v>
      </c>
      <c r="AW173" s="139">
        <v>2</v>
      </c>
      <c r="AX173" s="139">
        <v>2</v>
      </c>
      <c r="AY173" s="139">
        <v>2</v>
      </c>
      <c r="AZ173" s="140">
        <v>2</v>
      </c>
      <c r="BA173" s="139">
        <v>5</v>
      </c>
      <c r="BB173" s="139">
        <v>1</v>
      </c>
      <c r="BC173" s="139">
        <v>3</v>
      </c>
      <c r="BD173" s="140">
        <v>1</v>
      </c>
      <c r="BE173" s="139">
        <v>1</v>
      </c>
      <c r="BF173" s="139">
        <v>1</v>
      </c>
      <c r="BG173" s="139">
        <v>2</v>
      </c>
      <c r="BH173" s="140">
        <v>1</v>
      </c>
      <c r="BI173" s="139">
        <v>2</v>
      </c>
      <c r="BJ173" s="139">
        <v>2</v>
      </c>
      <c r="BK173" s="139">
        <v>2</v>
      </c>
      <c r="BL173" s="139">
        <v>2</v>
      </c>
      <c r="BM173" s="139">
        <v>5</v>
      </c>
      <c r="BN173" s="139">
        <v>1</v>
      </c>
      <c r="BO173" s="139">
        <v>0</v>
      </c>
      <c r="BP173" s="139">
        <v>2</v>
      </c>
      <c r="BQ173" s="140">
        <v>-1</v>
      </c>
      <c r="BR173" s="139">
        <v>2</v>
      </c>
      <c r="BS173" s="139">
        <v>2</v>
      </c>
      <c r="BT173" s="139">
        <v>1</v>
      </c>
      <c r="BU173" s="139">
        <v>1</v>
      </c>
      <c r="BV173" s="139">
        <v>1</v>
      </c>
      <c r="BW173" s="139">
        <v>2</v>
      </c>
      <c r="BX173" s="139">
        <v>0</v>
      </c>
      <c r="BY173" s="139">
        <v>2</v>
      </c>
      <c r="BZ173" s="140">
        <v>-2</v>
      </c>
      <c r="CA173" s="139">
        <v>4</v>
      </c>
      <c r="CB173" s="139">
        <v>2</v>
      </c>
      <c r="CC173" s="139">
        <v>0</v>
      </c>
      <c r="CD173" s="140">
        <v>3</v>
      </c>
      <c r="CE173" s="139">
        <v>1</v>
      </c>
      <c r="CF173" s="139">
        <v>1</v>
      </c>
      <c r="CG173" s="139">
        <v>0</v>
      </c>
      <c r="CH173" s="140">
        <v>1</v>
      </c>
    </row>
    <row r="174" spans="1:86" x14ac:dyDescent="0.2">
      <c r="A174" s="137" t="s">
        <v>63</v>
      </c>
      <c r="B174" s="138" t="s">
        <v>232</v>
      </c>
      <c r="C174" s="139">
        <v>2</v>
      </c>
      <c r="D174" s="139">
        <v>4</v>
      </c>
      <c r="E174" s="139">
        <v>1</v>
      </c>
      <c r="F174" s="139">
        <v>0</v>
      </c>
      <c r="G174" s="139">
        <v>3</v>
      </c>
      <c r="H174" s="139">
        <v>4</v>
      </c>
      <c r="I174" s="139">
        <v>3</v>
      </c>
      <c r="J174" s="139">
        <v>4</v>
      </c>
      <c r="K174" s="139">
        <v>1</v>
      </c>
      <c r="L174" s="139">
        <v>1</v>
      </c>
      <c r="M174" s="139">
        <v>0</v>
      </c>
      <c r="N174" s="140">
        <v>1</v>
      </c>
      <c r="O174" s="139">
        <v>1</v>
      </c>
      <c r="P174" s="139">
        <v>1</v>
      </c>
      <c r="Q174" s="139">
        <v>1</v>
      </c>
      <c r="R174" s="139">
        <v>0</v>
      </c>
      <c r="S174" s="139">
        <v>2</v>
      </c>
      <c r="T174" s="139">
        <v>1</v>
      </c>
      <c r="U174" s="139">
        <v>1</v>
      </c>
      <c r="V174" s="139">
        <v>2</v>
      </c>
      <c r="W174" s="139">
        <v>1</v>
      </c>
      <c r="X174" s="139">
        <v>1</v>
      </c>
      <c r="Y174" s="139">
        <v>0</v>
      </c>
      <c r="Z174" s="140">
        <v>1</v>
      </c>
      <c r="AA174" s="139">
        <v>3</v>
      </c>
      <c r="AB174" s="139">
        <v>2</v>
      </c>
      <c r="AC174" s="139">
        <v>2</v>
      </c>
      <c r="AD174" s="139">
        <v>0</v>
      </c>
      <c r="AE174" s="139">
        <v>4</v>
      </c>
      <c r="AF174" s="139">
        <v>2</v>
      </c>
      <c r="AG174" s="139">
        <v>3</v>
      </c>
      <c r="AH174" s="139">
        <v>2</v>
      </c>
      <c r="AI174" s="139">
        <v>3</v>
      </c>
      <c r="AJ174" s="139">
        <v>1</v>
      </c>
      <c r="AK174" s="139">
        <v>2</v>
      </c>
      <c r="AL174" s="139">
        <v>1</v>
      </c>
      <c r="AM174" s="140">
        <v>2</v>
      </c>
      <c r="AN174" s="139">
        <v>2</v>
      </c>
      <c r="AO174" s="139">
        <v>2</v>
      </c>
      <c r="AP174" s="139">
        <v>1</v>
      </c>
      <c r="AQ174" s="139">
        <v>0</v>
      </c>
      <c r="AR174" s="139">
        <v>1</v>
      </c>
      <c r="AS174" s="139">
        <v>2</v>
      </c>
      <c r="AT174" s="139">
        <v>2</v>
      </c>
      <c r="AU174" s="139">
        <v>2</v>
      </c>
      <c r="AV174" s="139">
        <v>1</v>
      </c>
      <c r="AW174" s="139">
        <v>1</v>
      </c>
      <c r="AX174" s="139">
        <v>2</v>
      </c>
      <c r="AY174" s="139">
        <v>2</v>
      </c>
      <c r="AZ174" s="140">
        <v>1</v>
      </c>
      <c r="BA174" s="139">
        <v>4</v>
      </c>
      <c r="BB174" s="139">
        <v>1</v>
      </c>
      <c r="BC174" s="139">
        <v>2</v>
      </c>
      <c r="BD174" s="140">
        <v>1</v>
      </c>
      <c r="BE174" s="139">
        <v>1</v>
      </c>
      <c r="BF174" s="139">
        <v>1</v>
      </c>
      <c r="BG174" s="139">
        <v>1</v>
      </c>
      <c r="BH174" s="140">
        <v>1</v>
      </c>
      <c r="BI174" s="139">
        <v>1</v>
      </c>
      <c r="BJ174" s="139">
        <v>1</v>
      </c>
      <c r="BK174" s="139">
        <v>3</v>
      </c>
      <c r="BL174" s="139">
        <v>3</v>
      </c>
      <c r="BM174" s="139">
        <v>5</v>
      </c>
      <c r="BN174" s="139">
        <v>1</v>
      </c>
      <c r="BO174" s="139">
        <v>0</v>
      </c>
      <c r="BP174" s="139">
        <v>2</v>
      </c>
      <c r="BQ174" s="140">
        <v>0</v>
      </c>
      <c r="BR174" s="139">
        <v>1</v>
      </c>
      <c r="BS174" s="139">
        <v>1</v>
      </c>
      <c r="BT174" s="139">
        <v>1</v>
      </c>
      <c r="BU174" s="139">
        <v>1</v>
      </c>
      <c r="BV174" s="139">
        <v>1</v>
      </c>
      <c r="BW174" s="139">
        <v>2</v>
      </c>
      <c r="BX174" s="139">
        <v>0</v>
      </c>
      <c r="BY174" s="139">
        <v>2</v>
      </c>
      <c r="BZ174" s="140">
        <v>0</v>
      </c>
      <c r="CA174" s="139">
        <v>0</v>
      </c>
      <c r="CB174" s="139">
        <v>0</v>
      </c>
      <c r="CC174" s="139">
        <v>0</v>
      </c>
      <c r="CD174" s="140">
        <v>0</v>
      </c>
      <c r="CE174" s="139">
        <v>0</v>
      </c>
      <c r="CF174" s="139">
        <v>0</v>
      </c>
      <c r="CG174" s="139">
        <v>0</v>
      </c>
      <c r="CH174" s="140">
        <v>0</v>
      </c>
    </row>
    <row r="175" spans="1:86" x14ac:dyDescent="0.2">
      <c r="A175" s="137" t="s">
        <v>58</v>
      </c>
      <c r="B175" s="138" t="s">
        <v>233</v>
      </c>
      <c r="C175" s="139">
        <v>2</v>
      </c>
      <c r="D175" s="139">
        <v>3</v>
      </c>
      <c r="E175" s="139">
        <v>1</v>
      </c>
      <c r="F175" s="139">
        <v>0</v>
      </c>
      <c r="G175" s="139">
        <v>1</v>
      </c>
      <c r="H175" s="139">
        <v>4</v>
      </c>
      <c r="I175" s="139">
        <v>1</v>
      </c>
      <c r="J175" s="139">
        <v>1</v>
      </c>
      <c r="K175" s="139">
        <v>0</v>
      </c>
      <c r="L175" s="139">
        <v>0</v>
      </c>
      <c r="M175" s="139">
        <v>3</v>
      </c>
      <c r="N175" s="140">
        <v>1</v>
      </c>
      <c r="O175" s="139">
        <v>1</v>
      </c>
      <c r="P175" s="139">
        <v>1</v>
      </c>
      <c r="Q175" s="139">
        <v>1</v>
      </c>
      <c r="R175" s="139">
        <v>0</v>
      </c>
      <c r="S175" s="139">
        <v>1</v>
      </c>
      <c r="T175" s="139">
        <v>2</v>
      </c>
      <c r="U175" s="139">
        <v>1</v>
      </c>
      <c r="V175" s="139">
        <v>1</v>
      </c>
      <c r="W175" s="139">
        <v>0</v>
      </c>
      <c r="X175" s="139">
        <v>0</v>
      </c>
      <c r="Y175" s="139">
        <v>1</v>
      </c>
      <c r="Z175" s="140">
        <v>1</v>
      </c>
      <c r="AA175" s="139">
        <v>0</v>
      </c>
      <c r="AB175" s="139">
        <v>2</v>
      </c>
      <c r="AC175" s="139">
        <v>3</v>
      </c>
      <c r="AD175" s="139">
        <v>0</v>
      </c>
      <c r="AE175" s="139">
        <v>3</v>
      </c>
      <c r="AF175" s="139">
        <v>0</v>
      </c>
      <c r="AG175" s="139">
        <v>1</v>
      </c>
      <c r="AH175" s="139">
        <v>2</v>
      </c>
      <c r="AI175" s="139">
        <v>4</v>
      </c>
      <c r="AJ175" s="139">
        <v>1</v>
      </c>
      <c r="AK175" s="139">
        <v>1</v>
      </c>
      <c r="AL175" s="139">
        <v>1</v>
      </c>
      <c r="AM175" s="140">
        <v>3</v>
      </c>
      <c r="AN175" s="139">
        <v>0</v>
      </c>
      <c r="AO175" s="139">
        <v>2</v>
      </c>
      <c r="AP175" s="139">
        <v>1</v>
      </c>
      <c r="AQ175" s="139">
        <v>0</v>
      </c>
      <c r="AR175" s="139">
        <v>1</v>
      </c>
      <c r="AS175" s="139">
        <v>0</v>
      </c>
      <c r="AT175" s="139">
        <v>1</v>
      </c>
      <c r="AU175" s="139">
        <v>2</v>
      </c>
      <c r="AV175" s="139">
        <v>2</v>
      </c>
      <c r="AW175" s="139">
        <v>1</v>
      </c>
      <c r="AX175" s="139">
        <v>1</v>
      </c>
      <c r="AY175" s="139">
        <v>2</v>
      </c>
      <c r="AZ175" s="140">
        <v>1</v>
      </c>
      <c r="BA175" s="139">
        <v>3</v>
      </c>
      <c r="BB175" s="139">
        <v>0</v>
      </c>
      <c r="BC175" s="139">
        <v>3</v>
      </c>
      <c r="BD175" s="140">
        <v>1</v>
      </c>
      <c r="BE175" s="139">
        <v>1</v>
      </c>
      <c r="BF175" s="139">
        <v>0</v>
      </c>
      <c r="BG175" s="139">
        <v>2</v>
      </c>
      <c r="BH175" s="140">
        <v>1</v>
      </c>
      <c r="BI175" s="139">
        <v>2</v>
      </c>
      <c r="BJ175" s="139">
        <v>2</v>
      </c>
      <c r="BK175" s="139">
        <v>3</v>
      </c>
      <c r="BL175" s="139">
        <v>0</v>
      </c>
      <c r="BM175" s="139">
        <v>5</v>
      </c>
      <c r="BN175" s="139">
        <v>1</v>
      </c>
      <c r="BO175" s="139">
        <v>-1</v>
      </c>
      <c r="BP175" s="139">
        <v>2</v>
      </c>
      <c r="BQ175" s="140">
        <v>0</v>
      </c>
      <c r="BR175" s="139">
        <v>2</v>
      </c>
      <c r="BS175" s="139">
        <v>2</v>
      </c>
      <c r="BT175" s="139">
        <v>1</v>
      </c>
      <c r="BU175" s="139">
        <v>0</v>
      </c>
      <c r="BV175" s="139">
        <v>1</v>
      </c>
      <c r="BW175" s="139">
        <v>2</v>
      </c>
      <c r="BX175" s="139">
        <v>-2</v>
      </c>
      <c r="BY175" s="139">
        <v>2</v>
      </c>
      <c r="BZ175" s="140">
        <v>0</v>
      </c>
      <c r="CA175" s="139">
        <v>0</v>
      </c>
      <c r="CB175" s="139">
        <v>0</v>
      </c>
      <c r="CC175" s="139">
        <v>0</v>
      </c>
      <c r="CD175" s="140">
        <v>0</v>
      </c>
      <c r="CE175" s="139">
        <v>0</v>
      </c>
      <c r="CF175" s="139">
        <v>0</v>
      </c>
      <c r="CG175" s="139">
        <v>0</v>
      </c>
      <c r="CH175" s="140">
        <v>0</v>
      </c>
    </row>
    <row r="176" spans="1:86" x14ac:dyDescent="0.2">
      <c r="A176" s="137" t="s">
        <v>56</v>
      </c>
      <c r="B176" s="138" t="s">
        <v>234</v>
      </c>
      <c r="C176" s="139">
        <v>0</v>
      </c>
      <c r="D176" s="139">
        <v>0</v>
      </c>
      <c r="E176" s="139">
        <v>0</v>
      </c>
      <c r="F176" s="139">
        <v>0</v>
      </c>
      <c r="G176" s="139">
        <v>1</v>
      </c>
      <c r="H176" s="139">
        <v>2</v>
      </c>
      <c r="I176" s="139">
        <v>0</v>
      </c>
      <c r="J176" s="139">
        <v>0</v>
      </c>
      <c r="K176" s="139">
        <v>0</v>
      </c>
      <c r="L176" s="139">
        <v>0</v>
      </c>
      <c r="M176" s="139">
        <v>0</v>
      </c>
      <c r="N176" s="140">
        <v>0</v>
      </c>
      <c r="O176" s="139">
        <v>0</v>
      </c>
      <c r="P176" s="139">
        <v>0</v>
      </c>
      <c r="Q176" s="139">
        <v>0</v>
      </c>
      <c r="R176" s="139">
        <v>0</v>
      </c>
      <c r="S176" s="139">
        <v>1</v>
      </c>
      <c r="T176" s="139">
        <v>1</v>
      </c>
      <c r="U176" s="139">
        <v>0</v>
      </c>
      <c r="V176" s="139">
        <v>0</v>
      </c>
      <c r="W176" s="139">
        <v>0</v>
      </c>
      <c r="X176" s="139">
        <v>0</v>
      </c>
      <c r="Y176" s="139">
        <v>0</v>
      </c>
      <c r="Z176" s="140">
        <v>0</v>
      </c>
      <c r="AA176" s="139">
        <v>1</v>
      </c>
      <c r="AB176" s="139">
        <v>0</v>
      </c>
      <c r="AC176" s="139">
        <v>3</v>
      </c>
      <c r="AD176" s="139">
        <v>1</v>
      </c>
      <c r="AE176" s="139">
        <v>4</v>
      </c>
      <c r="AF176" s="139">
        <v>0</v>
      </c>
      <c r="AG176" s="139">
        <v>2</v>
      </c>
      <c r="AH176" s="139">
        <v>1</v>
      </c>
      <c r="AI176" s="139">
        <v>1</v>
      </c>
      <c r="AJ176" s="139">
        <v>1</v>
      </c>
      <c r="AK176" s="139">
        <v>1</v>
      </c>
      <c r="AL176" s="139">
        <v>1</v>
      </c>
      <c r="AM176" s="140">
        <v>0</v>
      </c>
      <c r="AN176" s="139">
        <v>1</v>
      </c>
      <c r="AO176" s="139">
        <v>0</v>
      </c>
      <c r="AP176" s="139">
        <v>1</v>
      </c>
      <c r="AQ176" s="139">
        <v>1</v>
      </c>
      <c r="AR176" s="139">
        <v>1</v>
      </c>
      <c r="AS176" s="139">
        <v>0</v>
      </c>
      <c r="AT176" s="139">
        <v>1</v>
      </c>
      <c r="AU176" s="139">
        <v>1</v>
      </c>
      <c r="AV176" s="139">
        <v>1</v>
      </c>
      <c r="AW176" s="139">
        <v>1</v>
      </c>
      <c r="AX176" s="139">
        <v>1</v>
      </c>
      <c r="AY176" s="139">
        <v>1</v>
      </c>
      <c r="AZ176" s="140">
        <v>0</v>
      </c>
      <c r="BA176" s="139">
        <v>1</v>
      </c>
      <c r="BB176" s="139">
        <v>0</v>
      </c>
      <c r="BC176" s="139">
        <v>1</v>
      </c>
      <c r="BD176" s="140">
        <v>2</v>
      </c>
      <c r="BE176" s="139">
        <v>1</v>
      </c>
      <c r="BF176" s="139">
        <v>0</v>
      </c>
      <c r="BG176" s="139">
        <v>1</v>
      </c>
      <c r="BH176" s="140">
        <v>2</v>
      </c>
      <c r="BI176" s="139">
        <v>0</v>
      </c>
      <c r="BJ176" s="139">
        <v>0</v>
      </c>
      <c r="BK176" s="139">
        <v>0</v>
      </c>
      <c r="BL176" s="139">
        <v>2</v>
      </c>
      <c r="BM176" s="139">
        <v>3</v>
      </c>
      <c r="BN176" s="139">
        <v>1</v>
      </c>
      <c r="BO176" s="139">
        <v>0</v>
      </c>
      <c r="BP176" s="139">
        <v>0</v>
      </c>
      <c r="BQ176" s="140">
        <v>0</v>
      </c>
      <c r="BR176" s="139">
        <v>0</v>
      </c>
      <c r="BS176" s="139">
        <v>0</v>
      </c>
      <c r="BT176" s="139">
        <v>0</v>
      </c>
      <c r="BU176" s="139">
        <v>1</v>
      </c>
      <c r="BV176" s="139">
        <v>1</v>
      </c>
      <c r="BW176" s="139">
        <v>2</v>
      </c>
      <c r="BX176" s="139">
        <v>0</v>
      </c>
      <c r="BY176" s="139">
        <v>0</v>
      </c>
      <c r="BZ176" s="140">
        <v>0</v>
      </c>
      <c r="CA176" s="139">
        <v>0</v>
      </c>
      <c r="CB176" s="139">
        <v>0</v>
      </c>
      <c r="CC176" s="139">
        <v>0</v>
      </c>
      <c r="CD176" s="140">
        <v>0</v>
      </c>
      <c r="CE176" s="139">
        <v>0</v>
      </c>
      <c r="CF176" s="139">
        <v>0</v>
      </c>
      <c r="CG176" s="139">
        <v>0</v>
      </c>
      <c r="CH176" s="140">
        <v>0</v>
      </c>
    </row>
    <row r="177" spans="1:86" x14ac:dyDescent="0.2">
      <c r="A177" s="137" t="s">
        <v>63</v>
      </c>
      <c r="B177" s="309" t="s">
        <v>235</v>
      </c>
      <c r="C177" s="139">
        <v>0</v>
      </c>
      <c r="D177" s="139">
        <v>0</v>
      </c>
      <c r="E177" s="139">
        <v>2</v>
      </c>
      <c r="F177" s="139">
        <v>-1</v>
      </c>
      <c r="G177" s="139">
        <v>1</v>
      </c>
      <c r="H177" s="139">
        <v>2</v>
      </c>
      <c r="I177" s="139">
        <v>0</v>
      </c>
      <c r="J177" s="139">
        <v>1</v>
      </c>
      <c r="K177" s="139">
        <v>0</v>
      </c>
      <c r="L177" s="139">
        <v>0</v>
      </c>
      <c r="M177" s="139">
        <v>0</v>
      </c>
      <c r="N177" s="140">
        <v>0</v>
      </c>
      <c r="O177" s="139">
        <v>0</v>
      </c>
      <c r="P177" s="139">
        <v>0</v>
      </c>
      <c r="Q177" s="139">
        <v>2</v>
      </c>
      <c r="R177" s="139">
        <v>-2</v>
      </c>
      <c r="S177" s="139">
        <v>1</v>
      </c>
      <c r="T177" s="139">
        <v>1</v>
      </c>
      <c r="U177" s="139">
        <v>0</v>
      </c>
      <c r="V177" s="139">
        <v>1</v>
      </c>
      <c r="W177" s="139">
        <v>0</v>
      </c>
      <c r="X177" s="139">
        <v>0</v>
      </c>
      <c r="Y177" s="139">
        <v>0</v>
      </c>
      <c r="Z177" s="140">
        <v>0</v>
      </c>
      <c r="AA177" s="139">
        <v>1</v>
      </c>
      <c r="AB177" s="139">
        <v>1</v>
      </c>
      <c r="AC177" s="139">
        <v>2</v>
      </c>
      <c r="AD177" s="139">
        <v>1</v>
      </c>
      <c r="AE177" s="139">
        <v>3</v>
      </c>
      <c r="AF177" s="139">
        <v>2</v>
      </c>
      <c r="AG177" s="139">
        <v>2</v>
      </c>
      <c r="AH177" s="139">
        <v>1</v>
      </c>
      <c r="AI177" s="139">
        <v>3</v>
      </c>
      <c r="AJ177" s="139">
        <v>0</v>
      </c>
      <c r="AK177" s="139">
        <v>0</v>
      </c>
      <c r="AL177" s="139">
        <v>1</v>
      </c>
      <c r="AM177" s="140">
        <v>2</v>
      </c>
      <c r="AN177" s="139">
        <v>1</v>
      </c>
      <c r="AO177" s="139">
        <v>1</v>
      </c>
      <c r="AP177" s="139">
        <v>1</v>
      </c>
      <c r="AQ177" s="139">
        <v>1</v>
      </c>
      <c r="AR177" s="139">
        <v>1</v>
      </c>
      <c r="AS177" s="139">
        <v>2</v>
      </c>
      <c r="AT177" s="139">
        <v>1</v>
      </c>
      <c r="AU177" s="139">
        <v>1</v>
      </c>
      <c r="AV177" s="139">
        <v>1</v>
      </c>
      <c r="AW177" s="139">
        <v>0</v>
      </c>
      <c r="AX177" s="139">
        <v>0</v>
      </c>
      <c r="AY177" s="139">
        <v>1</v>
      </c>
      <c r="AZ177" s="140">
        <v>1</v>
      </c>
      <c r="BA177" s="139">
        <v>1</v>
      </c>
      <c r="BB177" s="139">
        <v>0</v>
      </c>
      <c r="BC177" s="139">
        <v>2</v>
      </c>
      <c r="BD177" s="140">
        <v>0</v>
      </c>
      <c r="BE177" s="139">
        <v>1</v>
      </c>
      <c r="BF177" s="139">
        <v>0</v>
      </c>
      <c r="BG177" s="139">
        <v>1</v>
      </c>
      <c r="BH177" s="140">
        <v>0</v>
      </c>
      <c r="BI177" s="139">
        <v>0</v>
      </c>
      <c r="BJ177" s="139">
        <v>0</v>
      </c>
      <c r="BK177" s="139">
        <v>2</v>
      </c>
      <c r="BL177" s="139">
        <v>0</v>
      </c>
      <c r="BM177" s="139">
        <v>2</v>
      </c>
      <c r="BN177" s="139">
        <v>1</v>
      </c>
      <c r="BO177" s="139">
        <v>0</v>
      </c>
      <c r="BP177" s="139">
        <v>0</v>
      </c>
      <c r="BQ177" s="140">
        <v>0</v>
      </c>
      <c r="BR177" s="139">
        <v>0</v>
      </c>
      <c r="BS177" s="139">
        <v>0</v>
      </c>
      <c r="BT177" s="139">
        <v>1</v>
      </c>
      <c r="BU177" s="139">
        <v>0</v>
      </c>
      <c r="BV177" s="139">
        <v>1</v>
      </c>
      <c r="BW177" s="139">
        <v>2</v>
      </c>
      <c r="BX177" s="139">
        <v>0</v>
      </c>
      <c r="BY177" s="139">
        <v>0</v>
      </c>
      <c r="BZ177" s="140">
        <v>0</v>
      </c>
      <c r="CA177" s="139">
        <v>0</v>
      </c>
      <c r="CB177" s="139">
        <v>0</v>
      </c>
      <c r="CC177" s="139">
        <v>0</v>
      </c>
      <c r="CD177" s="140">
        <v>0</v>
      </c>
      <c r="CE177" s="139">
        <v>0</v>
      </c>
      <c r="CF177" s="139">
        <v>0</v>
      </c>
      <c r="CG177" s="139">
        <v>0</v>
      </c>
      <c r="CH177" s="140">
        <v>0</v>
      </c>
    </row>
    <row r="178" spans="1:86" x14ac:dyDescent="0.2">
      <c r="A178" s="137" t="s">
        <v>56</v>
      </c>
      <c r="B178" s="138" t="s">
        <v>236</v>
      </c>
      <c r="C178" s="139">
        <v>3</v>
      </c>
      <c r="D178" s="139">
        <v>5</v>
      </c>
      <c r="E178" s="139">
        <v>1</v>
      </c>
      <c r="F178" s="139">
        <v>0</v>
      </c>
      <c r="G178" s="139">
        <v>2</v>
      </c>
      <c r="H178" s="139">
        <v>4</v>
      </c>
      <c r="I178" s="139">
        <v>4</v>
      </c>
      <c r="J178" s="139">
        <v>0</v>
      </c>
      <c r="K178" s="139">
        <v>1</v>
      </c>
      <c r="L178" s="139">
        <v>2</v>
      </c>
      <c r="M178" s="139">
        <v>3</v>
      </c>
      <c r="N178" s="140">
        <v>1</v>
      </c>
      <c r="O178" s="139">
        <v>2</v>
      </c>
      <c r="P178" s="139">
        <v>2</v>
      </c>
      <c r="Q178" s="139">
        <v>1</v>
      </c>
      <c r="R178" s="139">
        <v>0</v>
      </c>
      <c r="S178" s="139">
        <v>1</v>
      </c>
      <c r="T178" s="139">
        <v>1</v>
      </c>
      <c r="U178" s="139">
        <v>2</v>
      </c>
      <c r="V178" s="139">
        <v>0</v>
      </c>
      <c r="W178" s="139">
        <v>1</v>
      </c>
      <c r="X178" s="139">
        <v>2</v>
      </c>
      <c r="Y178" s="139">
        <v>1</v>
      </c>
      <c r="Z178" s="140">
        <v>1</v>
      </c>
      <c r="AA178" s="139">
        <v>1</v>
      </c>
      <c r="AB178" s="139">
        <v>1</v>
      </c>
      <c r="AC178" s="139">
        <v>3</v>
      </c>
      <c r="AD178" s="139">
        <v>1</v>
      </c>
      <c r="AE178" s="139">
        <v>4</v>
      </c>
      <c r="AF178" s="139">
        <v>0</v>
      </c>
      <c r="AG178" s="139">
        <v>1</v>
      </c>
      <c r="AH178" s="139">
        <v>1</v>
      </c>
      <c r="AI178" s="139">
        <v>3</v>
      </c>
      <c r="AJ178" s="139">
        <v>2</v>
      </c>
      <c r="AK178" s="139">
        <v>1</v>
      </c>
      <c r="AL178" s="139">
        <v>1</v>
      </c>
      <c r="AM178" s="140">
        <v>2</v>
      </c>
      <c r="AN178" s="139">
        <v>1</v>
      </c>
      <c r="AO178" s="139">
        <v>1</v>
      </c>
      <c r="AP178" s="139">
        <v>1</v>
      </c>
      <c r="AQ178" s="139">
        <v>1</v>
      </c>
      <c r="AR178" s="139">
        <v>1</v>
      </c>
      <c r="AS178" s="139">
        <v>0</v>
      </c>
      <c r="AT178" s="139">
        <v>1</v>
      </c>
      <c r="AU178" s="139">
        <v>1</v>
      </c>
      <c r="AV178" s="139">
        <v>1</v>
      </c>
      <c r="AW178" s="139">
        <v>1</v>
      </c>
      <c r="AX178" s="139">
        <v>1</v>
      </c>
      <c r="AY178" s="139">
        <v>1</v>
      </c>
      <c r="AZ178" s="140">
        <v>1</v>
      </c>
      <c r="BA178" s="139">
        <v>2</v>
      </c>
      <c r="BB178" s="139">
        <v>1</v>
      </c>
      <c r="BC178" s="139">
        <v>3</v>
      </c>
      <c r="BD178" s="140">
        <v>2</v>
      </c>
      <c r="BE178" s="139">
        <v>1</v>
      </c>
      <c r="BF178" s="139">
        <v>1</v>
      </c>
      <c r="BG178" s="139">
        <v>2</v>
      </c>
      <c r="BH178" s="140">
        <v>2</v>
      </c>
      <c r="BI178" s="139">
        <v>1</v>
      </c>
      <c r="BJ178" s="139">
        <v>2</v>
      </c>
      <c r="BK178" s="139">
        <v>3</v>
      </c>
      <c r="BL178" s="139">
        <v>0</v>
      </c>
      <c r="BM178" s="139">
        <v>5</v>
      </c>
      <c r="BN178" s="139">
        <v>1</v>
      </c>
      <c r="BO178" s="139">
        <v>-1</v>
      </c>
      <c r="BP178" s="139">
        <v>2</v>
      </c>
      <c r="BQ178" s="140">
        <v>-1</v>
      </c>
      <c r="BR178" s="139">
        <v>1</v>
      </c>
      <c r="BS178" s="139">
        <v>2</v>
      </c>
      <c r="BT178" s="139">
        <v>1</v>
      </c>
      <c r="BU178" s="139">
        <v>0</v>
      </c>
      <c r="BV178" s="139">
        <v>1</v>
      </c>
      <c r="BW178" s="139">
        <v>2</v>
      </c>
      <c r="BX178" s="139">
        <v>-2</v>
      </c>
      <c r="BY178" s="139">
        <v>2</v>
      </c>
      <c r="BZ178" s="140">
        <v>-2</v>
      </c>
      <c r="CA178" s="139">
        <v>0</v>
      </c>
      <c r="CB178" s="139">
        <v>0</v>
      </c>
      <c r="CC178" s="139">
        <v>0</v>
      </c>
      <c r="CD178" s="140">
        <v>0</v>
      </c>
      <c r="CE178" s="139">
        <v>0</v>
      </c>
      <c r="CF178" s="139">
        <v>0</v>
      </c>
      <c r="CG178" s="139">
        <v>0</v>
      </c>
      <c r="CH178" s="140">
        <v>0</v>
      </c>
    </row>
    <row r="179" spans="1:86" x14ac:dyDescent="0.2">
      <c r="A179" s="137" t="s">
        <v>60</v>
      </c>
      <c r="B179" s="138" t="s">
        <v>238</v>
      </c>
      <c r="C179" s="139">
        <v>0</v>
      </c>
      <c r="D179" s="139">
        <v>5</v>
      </c>
      <c r="E179" s="139">
        <v>2</v>
      </c>
      <c r="F179" s="139">
        <v>0</v>
      </c>
      <c r="G179" s="139">
        <v>3</v>
      </c>
      <c r="H179" s="139">
        <v>3</v>
      </c>
      <c r="I179" s="139">
        <v>0</v>
      </c>
      <c r="J179" s="139">
        <v>3</v>
      </c>
      <c r="K179" s="139">
        <v>1</v>
      </c>
      <c r="L179" s="139">
        <v>0</v>
      </c>
      <c r="M179" s="139">
        <v>0</v>
      </c>
      <c r="N179" s="140">
        <v>2</v>
      </c>
      <c r="O179" s="139">
        <v>0</v>
      </c>
      <c r="P179" s="139">
        <v>2</v>
      </c>
      <c r="Q179" s="139">
        <v>2</v>
      </c>
      <c r="R179" s="139">
        <v>0</v>
      </c>
      <c r="S179" s="139">
        <v>2</v>
      </c>
      <c r="T179" s="139">
        <v>1</v>
      </c>
      <c r="U179" s="139">
        <v>0</v>
      </c>
      <c r="V179" s="139">
        <v>1</v>
      </c>
      <c r="W179" s="139">
        <v>1</v>
      </c>
      <c r="X179" s="139">
        <v>0</v>
      </c>
      <c r="Y179" s="139">
        <v>0</v>
      </c>
      <c r="Z179" s="140">
        <v>2</v>
      </c>
      <c r="AA179" s="139">
        <v>3</v>
      </c>
      <c r="AB179" s="139">
        <v>2</v>
      </c>
      <c r="AC179" s="139">
        <v>3</v>
      </c>
      <c r="AD179" s="139">
        <v>0</v>
      </c>
      <c r="AE179" s="139">
        <v>2</v>
      </c>
      <c r="AF179" s="139">
        <v>1</v>
      </c>
      <c r="AG179" s="139">
        <v>1</v>
      </c>
      <c r="AH179" s="139">
        <v>0</v>
      </c>
      <c r="AI179" s="139">
        <v>1</v>
      </c>
      <c r="AJ179" s="139">
        <v>0</v>
      </c>
      <c r="AK179" s="139">
        <v>0</v>
      </c>
      <c r="AL179" s="139">
        <v>1</v>
      </c>
      <c r="AM179" s="140">
        <v>1</v>
      </c>
      <c r="AN179" s="139">
        <v>2</v>
      </c>
      <c r="AO179" s="139">
        <v>2</v>
      </c>
      <c r="AP179" s="139">
        <v>1</v>
      </c>
      <c r="AQ179" s="139">
        <v>0</v>
      </c>
      <c r="AR179" s="139">
        <v>1</v>
      </c>
      <c r="AS179" s="139">
        <v>1</v>
      </c>
      <c r="AT179" s="139">
        <v>1</v>
      </c>
      <c r="AU179" s="139">
        <v>0</v>
      </c>
      <c r="AV179" s="139">
        <v>1</v>
      </c>
      <c r="AW179" s="139">
        <v>0</v>
      </c>
      <c r="AX179" s="139">
        <v>0</v>
      </c>
      <c r="AY179" s="139">
        <v>2</v>
      </c>
      <c r="AZ179" s="140">
        <v>1</v>
      </c>
      <c r="BA179" s="139">
        <v>3</v>
      </c>
      <c r="BB179" s="139">
        <v>0</v>
      </c>
      <c r="BC179" s="139">
        <v>3</v>
      </c>
      <c r="BD179" s="140">
        <v>1</v>
      </c>
      <c r="BE179" s="139">
        <v>1</v>
      </c>
      <c r="BF179" s="139">
        <v>0</v>
      </c>
      <c r="BG179" s="139">
        <v>2</v>
      </c>
      <c r="BH179" s="140">
        <v>1</v>
      </c>
      <c r="BI179" s="139">
        <v>0</v>
      </c>
      <c r="BJ179" s="139">
        <v>2</v>
      </c>
      <c r="BK179" s="139">
        <v>2</v>
      </c>
      <c r="BL179" s="139">
        <v>2</v>
      </c>
      <c r="BM179" s="139">
        <v>1</v>
      </c>
      <c r="BN179" s="139">
        <v>1</v>
      </c>
      <c r="BO179" s="139">
        <v>0</v>
      </c>
      <c r="BP179" s="139">
        <v>1</v>
      </c>
      <c r="BQ179" s="140">
        <v>0</v>
      </c>
      <c r="BR179" s="139">
        <v>0</v>
      </c>
      <c r="BS179" s="139">
        <v>2</v>
      </c>
      <c r="BT179" s="139">
        <v>1</v>
      </c>
      <c r="BU179" s="139">
        <v>1</v>
      </c>
      <c r="BV179" s="139">
        <v>1</v>
      </c>
      <c r="BW179" s="139">
        <v>2</v>
      </c>
      <c r="BX179" s="139">
        <v>0</v>
      </c>
      <c r="BY179" s="139">
        <v>1</v>
      </c>
      <c r="BZ179" s="140">
        <v>0</v>
      </c>
      <c r="CA179" s="139">
        <v>0</v>
      </c>
      <c r="CB179" s="139">
        <v>0</v>
      </c>
      <c r="CC179" s="139">
        <v>0</v>
      </c>
      <c r="CD179" s="140">
        <v>0</v>
      </c>
      <c r="CE179" s="139">
        <v>0</v>
      </c>
      <c r="CF179" s="139">
        <v>0</v>
      </c>
      <c r="CG179" s="139">
        <v>0</v>
      </c>
      <c r="CH179" s="140">
        <v>0</v>
      </c>
    </row>
    <row r="180" spans="1:86" x14ac:dyDescent="0.2">
      <c r="A180" s="141" t="s">
        <v>60</v>
      </c>
      <c r="B180" s="142" t="s">
        <v>239</v>
      </c>
      <c r="C180" s="143">
        <v>0</v>
      </c>
      <c r="D180" s="143">
        <v>4</v>
      </c>
      <c r="E180" s="143">
        <v>1</v>
      </c>
      <c r="F180" s="143">
        <v>0</v>
      </c>
      <c r="G180" s="143">
        <v>2</v>
      </c>
      <c r="H180" s="143">
        <v>0</v>
      </c>
      <c r="I180" s="143">
        <v>0</v>
      </c>
      <c r="J180" s="143">
        <v>0</v>
      </c>
      <c r="K180" s="143">
        <v>0</v>
      </c>
      <c r="L180" s="143">
        <v>0</v>
      </c>
      <c r="M180" s="143">
        <v>1</v>
      </c>
      <c r="N180" s="144">
        <v>2</v>
      </c>
      <c r="O180" s="143">
        <v>0</v>
      </c>
      <c r="P180" s="143">
        <v>1</v>
      </c>
      <c r="Q180" s="143">
        <v>1</v>
      </c>
      <c r="R180" s="143">
        <v>0</v>
      </c>
      <c r="S180" s="143">
        <v>1</v>
      </c>
      <c r="T180" s="143">
        <v>0</v>
      </c>
      <c r="U180" s="143">
        <v>0</v>
      </c>
      <c r="V180" s="143">
        <v>0</v>
      </c>
      <c r="W180" s="143">
        <v>0</v>
      </c>
      <c r="X180" s="143">
        <v>0</v>
      </c>
      <c r="Y180" s="143">
        <v>1</v>
      </c>
      <c r="Z180" s="144">
        <v>2</v>
      </c>
      <c r="AA180" s="143">
        <v>1</v>
      </c>
      <c r="AB180" s="143">
        <v>1</v>
      </c>
      <c r="AC180" s="143">
        <v>4</v>
      </c>
      <c r="AD180" s="143">
        <v>1</v>
      </c>
      <c r="AE180" s="143">
        <v>4</v>
      </c>
      <c r="AF180" s="143">
        <v>0</v>
      </c>
      <c r="AG180" s="143">
        <v>1</v>
      </c>
      <c r="AH180" s="143">
        <v>0</v>
      </c>
      <c r="AI180" s="143">
        <v>2</v>
      </c>
      <c r="AJ180" s="143">
        <v>0</v>
      </c>
      <c r="AK180" s="143">
        <v>0</v>
      </c>
      <c r="AL180" s="143">
        <v>0</v>
      </c>
      <c r="AM180" s="144">
        <v>2</v>
      </c>
      <c r="AN180" s="143">
        <v>1</v>
      </c>
      <c r="AO180" s="143">
        <v>1</v>
      </c>
      <c r="AP180" s="143">
        <v>2</v>
      </c>
      <c r="AQ180" s="143">
        <v>1</v>
      </c>
      <c r="AR180" s="143">
        <v>1</v>
      </c>
      <c r="AS180" s="143">
        <v>0</v>
      </c>
      <c r="AT180" s="143">
        <v>1</v>
      </c>
      <c r="AU180" s="143">
        <v>0</v>
      </c>
      <c r="AV180" s="143">
        <v>1</v>
      </c>
      <c r="AW180" s="143">
        <v>0</v>
      </c>
      <c r="AX180" s="143">
        <v>0</v>
      </c>
      <c r="AY180" s="143">
        <v>0</v>
      </c>
      <c r="AZ180" s="144">
        <v>1</v>
      </c>
      <c r="BA180" s="143">
        <v>2</v>
      </c>
      <c r="BB180" s="143">
        <v>0</v>
      </c>
      <c r="BC180" s="143">
        <v>3</v>
      </c>
      <c r="BD180" s="144">
        <v>0</v>
      </c>
      <c r="BE180" s="143">
        <v>1</v>
      </c>
      <c r="BF180" s="143">
        <v>0</v>
      </c>
      <c r="BG180" s="143">
        <v>2</v>
      </c>
      <c r="BH180" s="144">
        <v>0</v>
      </c>
      <c r="BI180" s="143">
        <v>0</v>
      </c>
      <c r="BJ180" s="143">
        <v>1</v>
      </c>
      <c r="BK180" s="143">
        <v>1</v>
      </c>
      <c r="BL180" s="143">
        <v>2</v>
      </c>
      <c r="BM180" s="143">
        <v>2</v>
      </c>
      <c r="BN180" s="143">
        <v>1</v>
      </c>
      <c r="BO180" s="143">
        <v>-1</v>
      </c>
      <c r="BP180" s="143">
        <v>1</v>
      </c>
      <c r="BQ180" s="144">
        <v>-1</v>
      </c>
      <c r="BR180" s="143">
        <v>0</v>
      </c>
      <c r="BS180" s="143">
        <v>1</v>
      </c>
      <c r="BT180" s="143">
        <v>1</v>
      </c>
      <c r="BU180" s="143">
        <v>1</v>
      </c>
      <c r="BV180" s="143">
        <v>1</v>
      </c>
      <c r="BW180" s="143">
        <v>2</v>
      </c>
      <c r="BX180" s="143">
        <v>-2</v>
      </c>
      <c r="BY180" s="143">
        <v>1</v>
      </c>
      <c r="BZ180" s="144">
        <v>-2</v>
      </c>
      <c r="CA180" s="143">
        <v>0</v>
      </c>
      <c r="CB180" s="143">
        <v>0</v>
      </c>
      <c r="CC180" s="143">
        <v>0</v>
      </c>
      <c r="CD180" s="144">
        <v>0</v>
      </c>
      <c r="CE180" s="143">
        <v>0</v>
      </c>
      <c r="CF180" s="143">
        <v>0</v>
      </c>
      <c r="CG180" s="143">
        <v>0</v>
      </c>
      <c r="CH180" s="144">
        <v>0</v>
      </c>
    </row>
  </sheetData>
  <mergeCells count="11">
    <mergeCell ref="A2:CH2"/>
    <mergeCell ref="C3:N3"/>
    <mergeCell ref="BR3:BZ3"/>
    <mergeCell ref="CA3:CD3"/>
    <mergeCell ref="CE3:CH3"/>
    <mergeCell ref="O3:Z3"/>
    <mergeCell ref="AA3:AM3"/>
    <mergeCell ref="AN3:AZ3"/>
    <mergeCell ref="BA3:BD3"/>
    <mergeCell ref="BE3:BH3"/>
    <mergeCell ref="BI3:BQ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827C0-9E32-4DFE-A258-B0CF2D555124}">
  <dimension ref="A1:CI55"/>
  <sheetViews>
    <sheetView workbookViewId="0">
      <selection activeCell="D1" sqref="D1"/>
    </sheetView>
  </sheetViews>
  <sheetFormatPr baseColWidth="10" defaultColWidth="34.5" defaultRowHeight="14" x14ac:dyDescent="0.2"/>
  <cols>
    <col min="1" max="1" width="50.1640625" style="11" customWidth="1"/>
    <col min="2" max="2" width="7.5" style="11" customWidth="1"/>
    <col min="3" max="3" width="14" style="11" customWidth="1"/>
    <col min="4" max="5" width="7.83203125" style="11" customWidth="1"/>
    <col min="6" max="6" width="15.5" style="36" customWidth="1"/>
    <col min="7" max="7" width="17.5" style="36" customWidth="1"/>
    <col min="8" max="11" width="15.5" style="36" customWidth="1"/>
    <col min="12" max="12" width="17.83203125" style="36" customWidth="1"/>
    <col min="13" max="13" width="18.5" style="36" customWidth="1"/>
    <col min="14" max="14" width="16.5" style="36" customWidth="1"/>
    <col min="15" max="16" width="17.5" style="36" customWidth="1"/>
    <col min="17" max="20" width="16.5" style="36" customWidth="1"/>
    <col min="21" max="21" width="15.83203125" style="36" customWidth="1"/>
    <col min="22" max="27" width="16.5" style="36" customWidth="1"/>
    <col min="28" max="28" width="19.5" style="36" customWidth="1"/>
    <col min="29" max="29" width="16.5" style="36" customWidth="1"/>
    <col min="30" max="30" width="21" style="36" customWidth="1"/>
    <col min="31" max="31" width="16.5" style="36" customWidth="1"/>
    <col min="32" max="33" width="18.83203125" style="36" customWidth="1"/>
    <col min="34" max="34" width="21.5" style="36" bestFit="1" customWidth="1"/>
    <col min="35" max="35" width="18.83203125" style="36" customWidth="1"/>
    <col min="36" max="36" width="20.5" style="36" customWidth="1"/>
    <col min="37" max="37" width="18.83203125" style="36" customWidth="1"/>
    <col min="38" max="38" width="21.83203125" style="36" customWidth="1"/>
    <col min="39" max="39" width="18.83203125" style="36" customWidth="1"/>
    <col min="40" max="40" width="21" style="36" customWidth="1"/>
    <col min="41" max="41" width="22.5" style="36" bestFit="1" customWidth="1"/>
    <col min="42" max="42" width="21.5" style="36" customWidth="1"/>
    <col min="43" max="43" width="23" style="36" customWidth="1"/>
    <col min="44" max="46" width="16.5" style="36" customWidth="1"/>
    <col min="47" max="47" width="19" style="36" customWidth="1"/>
    <col min="48" max="48" width="16.5" style="36" customWidth="1"/>
    <col min="49" max="49" width="19.5" style="36" customWidth="1"/>
    <col min="50" max="50" width="18.5" style="36" customWidth="1"/>
    <col min="51" max="51" width="17.1640625" style="36" customWidth="1"/>
    <col min="52" max="52" width="15.5" style="36" customWidth="1"/>
    <col min="53" max="53" width="15.1640625" style="36" customWidth="1"/>
    <col min="54" max="54" width="16.5" style="36" customWidth="1"/>
    <col min="55" max="55" width="18.5" style="36" customWidth="1"/>
    <col min="56" max="61" width="16.5" style="36" customWidth="1"/>
    <col min="62" max="62" width="20.5" style="36" customWidth="1"/>
    <col min="63" max="63" width="19.5" style="36" customWidth="1"/>
    <col min="64" max="64" width="18.5" style="36" customWidth="1"/>
    <col min="65" max="65" width="16.5" style="36" customWidth="1"/>
    <col min="66" max="66" width="19.1640625" style="36" customWidth="1"/>
    <col min="67" max="72" width="16.5" style="36" customWidth="1"/>
    <col min="73" max="80" width="19.1640625" style="36" customWidth="1"/>
    <col min="81" max="81" width="21" style="36" customWidth="1"/>
    <col min="82" max="82" width="20.5" style="36" customWidth="1"/>
    <col min="83" max="84" width="17.5" style="37" customWidth="1"/>
    <col min="85" max="86" width="17.5" style="36" customWidth="1"/>
    <col min="87" max="87" width="18.5" style="36" customWidth="1"/>
    <col min="88" max="16384" width="34.5" style="36"/>
  </cols>
  <sheetData>
    <row r="1" spans="1:87" ht="98.25" customHeight="1" x14ac:dyDescent="0.2">
      <c r="A1" s="295"/>
    </row>
    <row r="2" spans="1:87" x14ac:dyDescent="0.2">
      <c r="A2" s="295"/>
    </row>
    <row r="3" spans="1:87" ht="15" x14ac:dyDescent="0.2">
      <c r="A3" s="245" t="s">
        <v>34</v>
      </c>
    </row>
    <row r="4" spans="1:87" ht="15" x14ac:dyDescent="0.2">
      <c r="A4" s="245"/>
    </row>
    <row r="5" spans="1:87" ht="15" x14ac:dyDescent="0.2">
      <c r="A5" s="129" t="s">
        <v>944</v>
      </c>
      <c r="B5" s="57" t="s">
        <v>945</v>
      </c>
      <c r="C5" s="82" t="s">
        <v>946</v>
      </c>
      <c r="D5" s="7"/>
      <c r="E5" s="7"/>
    </row>
    <row r="6" spans="1:87" ht="15" x14ac:dyDescent="0.2">
      <c r="A6" s="27" t="s">
        <v>947</v>
      </c>
      <c r="B6" s="28">
        <v>39</v>
      </c>
      <c r="C6" s="29">
        <v>1</v>
      </c>
      <c r="D6" s="8"/>
      <c r="E6" s="8"/>
    </row>
    <row r="7" spans="1:87" ht="15" x14ac:dyDescent="0.2">
      <c r="A7" s="27" t="s">
        <v>948</v>
      </c>
      <c r="B7" s="28">
        <v>15</v>
      </c>
      <c r="C7" s="29">
        <v>0.38461538461538464</v>
      </c>
      <c r="D7" s="8"/>
      <c r="E7" s="8"/>
    </row>
    <row r="8" spans="1:87" ht="15" x14ac:dyDescent="0.2">
      <c r="A8" s="27" t="s">
        <v>949</v>
      </c>
      <c r="B8" s="28">
        <v>24</v>
      </c>
      <c r="C8" s="29">
        <v>0.61538461538461542</v>
      </c>
      <c r="D8" s="8"/>
      <c r="E8" s="8"/>
    </row>
    <row r="9" spans="1:87" ht="15" x14ac:dyDescent="0.2">
      <c r="A9" s="27" t="s">
        <v>950</v>
      </c>
      <c r="B9" s="28">
        <v>1</v>
      </c>
      <c r="C9" s="29">
        <v>4.1666666666666664E-2</v>
      </c>
      <c r="D9" s="8"/>
      <c r="E9" s="8"/>
    </row>
    <row r="10" spans="1:87" ht="15" x14ac:dyDescent="0.2">
      <c r="A10" s="27" t="s">
        <v>951</v>
      </c>
      <c r="B10" s="28">
        <v>3</v>
      </c>
      <c r="C10" s="29">
        <v>0.125</v>
      </c>
      <c r="D10" s="10"/>
      <c r="E10" s="10"/>
    </row>
    <row r="11" spans="1:87" ht="15" x14ac:dyDescent="0.2">
      <c r="A11" s="30" t="s">
        <v>952</v>
      </c>
      <c r="B11" s="31">
        <v>15</v>
      </c>
      <c r="C11" s="32">
        <v>0.625</v>
      </c>
      <c r="D11" s="10"/>
      <c r="E11" s="10"/>
    </row>
    <row r="12" spans="1:87" x14ac:dyDescent="0.2">
      <c r="B12" s="7"/>
      <c r="C12" s="8"/>
      <c r="D12" s="8"/>
      <c r="E12" s="8"/>
    </row>
    <row r="13" spans="1:87" ht="15" x14ac:dyDescent="0.2">
      <c r="F13" s="12"/>
      <c r="G13" s="325" t="s">
        <v>953</v>
      </c>
      <c r="H13" s="326"/>
      <c r="I13" s="327"/>
      <c r="J13" s="325" t="s">
        <v>954</v>
      </c>
      <c r="K13" s="327"/>
      <c r="L13" s="14"/>
      <c r="O13" s="325" t="s">
        <v>955</v>
      </c>
      <c r="P13" s="326"/>
      <c r="Q13" s="327"/>
      <c r="R13" s="325" t="s">
        <v>956</v>
      </c>
      <c r="S13" s="326"/>
      <c r="T13" s="326"/>
      <c r="U13" s="326"/>
      <c r="V13" s="326"/>
      <c r="W13" s="326"/>
      <c r="X13" s="326"/>
      <c r="Y13" s="326"/>
      <c r="Z13" s="326"/>
      <c r="AA13" s="326"/>
      <c r="AB13" s="326"/>
      <c r="AC13" s="326"/>
      <c r="AD13" s="326"/>
      <c r="AE13" s="326"/>
      <c r="AF13" s="326"/>
      <c r="AG13" s="326"/>
      <c r="AH13" s="326"/>
      <c r="AI13" s="326"/>
      <c r="AJ13" s="326"/>
      <c r="AK13" s="326"/>
      <c r="AL13" s="326"/>
      <c r="AM13" s="326"/>
      <c r="AN13" s="326"/>
      <c r="AO13" s="326"/>
      <c r="AP13" s="326"/>
      <c r="AQ13" s="326"/>
      <c r="AR13" s="327"/>
      <c r="AT13" s="328" t="s">
        <v>957</v>
      </c>
      <c r="AU13" s="329"/>
      <c r="AV13" s="329"/>
      <c r="AW13" s="329"/>
      <c r="AX13" s="330"/>
      <c r="AY13" s="325" t="s">
        <v>958</v>
      </c>
      <c r="AZ13" s="326"/>
      <c r="BA13" s="326"/>
      <c r="BB13" s="326"/>
      <c r="BC13" s="327"/>
      <c r="BD13" s="325" t="s">
        <v>959</v>
      </c>
      <c r="BE13" s="326"/>
      <c r="BF13" s="326"/>
      <c r="BG13" s="327"/>
      <c r="BH13" s="325" t="s">
        <v>960</v>
      </c>
      <c r="BI13" s="326"/>
      <c r="BJ13" s="326"/>
      <c r="BK13" s="326"/>
      <c r="BL13" s="327"/>
      <c r="BN13" s="325" t="s">
        <v>961</v>
      </c>
      <c r="BO13" s="326"/>
      <c r="BP13" s="326"/>
      <c r="BQ13" s="326"/>
      <c r="BR13" s="326"/>
      <c r="BS13" s="327"/>
      <c r="BT13" s="78" t="s">
        <v>962</v>
      </c>
      <c r="BU13" s="325" t="s">
        <v>963</v>
      </c>
      <c r="BV13" s="326"/>
      <c r="BW13" s="326"/>
      <c r="BX13" s="326"/>
      <c r="BY13" s="326"/>
      <c r="BZ13" s="326"/>
      <c r="CA13" s="326"/>
      <c r="CB13" s="327"/>
      <c r="CC13" s="325" t="s">
        <v>964</v>
      </c>
      <c r="CD13" s="327"/>
      <c r="CE13" s="325" t="s">
        <v>965</v>
      </c>
      <c r="CF13" s="326"/>
      <c r="CG13" s="326"/>
      <c r="CH13" s="326"/>
      <c r="CI13" s="327"/>
    </row>
    <row r="14" spans="1:87" ht="45" x14ac:dyDescent="0.2">
      <c r="A14" s="56" t="s">
        <v>966</v>
      </c>
      <c r="B14" s="57" t="s">
        <v>967</v>
      </c>
      <c r="C14" s="58" t="s">
        <v>968</v>
      </c>
      <c r="D14" s="58" t="s">
        <v>969</v>
      </c>
      <c r="E14" s="59" t="s">
        <v>970</v>
      </c>
      <c r="F14" s="59" t="s">
        <v>971</v>
      </c>
      <c r="G14" s="58" t="s">
        <v>972</v>
      </c>
      <c r="H14" s="58" t="s">
        <v>973</v>
      </c>
      <c r="I14" s="59" t="s">
        <v>974</v>
      </c>
      <c r="J14" s="60" t="s">
        <v>975</v>
      </c>
      <c r="K14" s="59" t="s">
        <v>976</v>
      </c>
      <c r="L14" s="58" t="s">
        <v>977</v>
      </c>
      <c r="M14" s="58" t="s">
        <v>978</v>
      </c>
      <c r="N14" s="58" t="s">
        <v>979</v>
      </c>
      <c r="O14" s="60" t="s">
        <v>980</v>
      </c>
      <c r="P14" s="58" t="s">
        <v>981</v>
      </c>
      <c r="Q14" s="59" t="s">
        <v>982</v>
      </c>
      <c r="R14" s="60" t="s">
        <v>983</v>
      </c>
      <c r="S14" s="58" t="s">
        <v>984</v>
      </c>
      <c r="T14" s="58" t="s">
        <v>985</v>
      </c>
      <c r="U14" s="58" t="s">
        <v>986</v>
      </c>
      <c r="V14" s="58" t="s">
        <v>987</v>
      </c>
      <c r="W14" s="58" t="s">
        <v>988</v>
      </c>
      <c r="X14" s="58" t="s">
        <v>989</v>
      </c>
      <c r="Y14" s="58" t="s">
        <v>990</v>
      </c>
      <c r="Z14" s="58" t="s">
        <v>991</v>
      </c>
      <c r="AA14" s="58" t="s">
        <v>992</v>
      </c>
      <c r="AB14" s="58" t="s">
        <v>993</v>
      </c>
      <c r="AC14" s="58" t="s">
        <v>994</v>
      </c>
      <c r="AD14" s="58" t="s">
        <v>995</v>
      </c>
      <c r="AE14" s="58" t="s">
        <v>996</v>
      </c>
      <c r="AF14" s="58" t="s">
        <v>997</v>
      </c>
      <c r="AG14" s="58" t="s">
        <v>998</v>
      </c>
      <c r="AH14" s="58" t="s">
        <v>999</v>
      </c>
      <c r="AI14" s="58" t="s">
        <v>1000</v>
      </c>
      <c r="AJ14" s="58" t="s">
        <v>1001</v>
      </c>
      <c r="AK14" s="58" t="s">
        <v>1002</v>
      </c>
      <c r="AL14" s="58" t="s">
        <v>1003</v>
      </c>
      <c r="AM14" s="58" t="s">
        <v>1004</v>
      </c>
      <c r="AN14" s="58" t="s">
        <v>1005</v>
      </c>
      <c r="AO14" s="58" t="s">
        <v>1006</v>
      </c>
      <c r="AP14" s="58" t="s">
        <v>1007</v>
      </c>
      <c r="AQ14" s="58" t="s">
        <v>1008</v>
      </c>
      <c r="AR14" s="59" t="s">
        <v>1009</v>
      </c>
      <c r="AS14" s="58" t="s">
        <v>1010</v>
      </c>
      <c r="AT14" s="60" t="s">
        <v>1011</v>
      </c>
      <c r="AU14" s="58" t="s">
        <v>1012</v>
      </c>
      <c r="AV14" s="58" t="s">
        <v>1013</v>
      </c>
      <c r="AW14" s="58" t="s">
        <v>1014</v>
      </c>
      <c r="AX14" s="58" t="s">
        <v>1015</v>
      </c>
      <c r="AY14" s="60" t="s">
        <v>1016</v>
      </c>
      <c r="AZ14" s="58" t="s">
        <v>1017</v>
      </c>
      <c r="BA14" s="58" t="s">
        <v>1018</v>
      </c>
      <c r="BB14" s="58" t="s">
        <v>1019</v>
      </c>
      <c r="BC14" s="59" t="s">
        <v>1020</v>
      </c>
      <c r="BD14" s="60" t="s">
        <v>1021</v>
      </c>
      <c r="BE14" s="58" t="s">
        <v>1022</v>
      </c>
      <c r="BF14" s="58" t="s">
        <v>1023</v>
      </c>
      <c r="BG14" s="59" t="s">
        <v>1024</v>
      </c>
      <c r="BH14" s="60" t="s">
        <v>1025</v>
      </c>
      <c r="BI14" s="58" t="s">
        <v>1026</v>
      </c>
      <c r="BJ14" s="58" t="s">
        <v>1027</v>
      </c>
      <c r="BK14" s="58" t="s">
        <v>1028</v>
      </c>
      <c r="BL14" s="59" t="s">
        <v>1029</v>
      </c>
      <c r="BM14" s="58" t="s">
        <v>1030</v>
      </c>
      <c r="BN14" s="60" t="s">
        <v>1031</v>
      </c>
      <c r="BO14" s="58" t="s">
        <v>1032</v>
      </c>
      <c r="BP14" s="58" t="s">
        <v>1033</v>
      </c>
      <c r="BQ14" s="58" t="s">
        <v>1034</v>
      </c>
      <c r="BR14" s="58" t="s">
        <v>1035</v>
      </c>
      <c r="BS14" s="59" t="s">
        <v>1036</v>
      </c>
      <c r="BT14" s="58" t="s">
        <v>1037</v>
      </c>
      <c r="BU14" s="60" t="s">
        <v>1038</v>
      </c>
      <c r="BV14" s="58" t="s">
        <v>1039</v>
      </c>
      <c r="BW14" s="58" t="s">
        <v>1040</v>
      </c>
      <c r="BX14" s="58" t="s">
        <v>1041</v>
      </c>
      <c r="BY14" s="58" t="s">
        <v>1042</v>
      </c>
      <c r="BZ14" s="58" t="s">
        <v>1043</v>
      </c>
      <c r="CA14" s="58" t="s">
        <v>1044</v>
      </c>
      <c r="CB14" s="59" t="s">
        <v>1045</v>
      </c>
      <c r="CC14" s="60" t="s">
        <v>1046</v>
      </c>
      <c r="CD14" s="59" t="s">
        <v>1047</v>
      </c>
      <c r="CE14" s="61" t="s">
        <v>1048</v>
      </c>
      <c r="CF14" s="62" t="s">
        <v>1049</v>
      </c>
      <c r="CG14" s="62" t="s">
        <v>1050</v>
      </c>
      <c r="CH14" s="62" t="s">
        <v>1051</v>
      </c>
      <c r="CI14" s="63" t="s">
        <v>1052</v>
      </c>
    </row>
    <row r="15" spans="1:87" ht="15" x14ac:dyDescent="0.2">
      <c r="A15" s="64" t="s">
        <v>1053</v>
      </c>
      <c r="B15" s="65">
        <v>2021</v>
      </c>
      <c r="C15" s="22" t="s">
        <v>1054</v>
      </c>
      <c r="D15" s="22" t="s">
        <v>1054</v>
      </c>
      <c r="E15" s="23" t="s">
        <v>1055</v>
      </c>
      <c r="F15" s="23" t="s">
        <v>1055</v>
      </c>
      <c r="G15" s="38" t="s">
        <v>1055</v>
      </c>
      <c r="H15" s="38" t="s">
        <v>1055</v>
      </c>
      <c r="I15" s="23" t="s">
        <v>1054</v>
      </c>
      <c r="J15" s="39" t="s">
        <v>1055</v>
      </c>
      <c r="K15" s="21" t="s">
        <v>1055</v>
      </c>
      <c r="L15" s="22" t="s">
        <v>1055</v>
      </c>
      <c r="M15" s="22" t="s">
        <v>1056</v>
      </c>
      <c r="N15" s="38" t="s">
        <v>1054</v>
      </c>
      <c r="O15" s="39" t="s">
        <v>1055</v>
      </c>
      <c r="P15" s="38" t="s">
        <v>1055</v>
      </c>
      <c r="Q15" s="21" t="s">
        <v>1055</v>
      </c>
      <c r="R15" s="39" t="s">
        <v>1055</v>
      </c>
      <c r="S15" s="38" t="s">
        <v>1055</v>
      </c>
      <c r="T15" s="38" t="s">
        <v>1055</v>
      </c>
      <c r="U15" s="38" t="s">
        <v>1055</v>
      </c>
      <c r="V15" s="38"/>
      <c r="W15" s="38" t="s">
        <v>1055</v>
      </c>
      <c r="X15" s="38"/>
      <c r="Y15" s="38" t="s">
        <v>1055</v>
      </c>
      <c r="Z15" s="38" t="s">
        <v>1055</v>
      </c>
      <c r="AA15" s="38" t="s">
        <v>1055</v>
      </c>
      <c r="AB15" s="38" t="s">
        <v>1055</v>
      </c>
      <c r="AC15" s="38" t="s">
        <v>1055</v>
      </c>
      <c r="AD15" s="38" t="s">
        <v>1055</v>
      </c>
      <c r="AE15" s="38" t="s">
        <v>1055</v>
      </c>
      <c r="AF15" s="38" t="s">
        <v>1055</v>
      </c>
      <c r="AG15" s="38" t="s">
        <v>1055</v>
      </c>
      <c r="AH15" s="38" t="s">
        <v>1055</v>
      </c>
      <c r="AI15" s="38" t="s">
        <v>1055</v>
      </c>
      <c r="AJ15" s="38" t="s">
        <v>1055</v>
      </c>
      <c r="AK15" s="38" t="s">
        <v>1055</v>
      </c>
      <c r="AL15" s="38" t="s">
        <v>1055</v>
      </c>
      <c r="AM15" s="38" t="s">
        <v>1055</v>
      </c>
      <c r="AN15" s="38" t="s">
        <v>1055</v>
      </c>
      <c r="AO15" s="38" t="s">
        <v>1055</v>
      </c>
      <c r="AP15" s="38" t="s">
        <v>1055</v>
      </c>
      <c r="AQ15" s="38" t="s">
        <v>1055</v>
      </c>
      <c r="AR15" s="21" t="s">
        <v>1055</v>
      </c>
      <c r="AS15" s="38" t="s">
        <v>1055</v>
      </c>
      <c r="AT15" s="39" t="s">
        <v>1055</v>
      </c>
      <c r="AU15" s="38" t="s">
        <v>1055</v>
      </c>
      <c r="AV15" s="38" t="s">
        <v>1055</v>
      </c>
      <c r="AW15" s="38" t="s">
        <v>1055</v>
      </c>
      <c r="AX15" s="38" t="s">
        <v>1055</v>
      </c>
      <c r="AY15" s="39" t="s">
        <v>1055</v>
      </c>
      <c r="AZ15" s="38" t="s">
        <v>1055</v>
      </c>
      <c r="BA15" s="38" t="s">
        <v>1055</v>
      </c>
      <c r="BB15" s="38" t="s">
        <v>1055</v>
      </c>
      <c r="BC15" s="21" t="s">
        <v>1055</v>
      </c>
      <c r="BD15" s="39" t="s">
        <v>1055</v>
      </c>
      <c r="BE15" s="38" t="s">
        <v>1055</v>
      </c>
      <c r="BF15" s="38" t="s">
        <v>1055</v>
      </c>
      <c r="BG15" s="21" t="s">
        <v>1055</v>
      </c>
      <c r="BH15" s="39" t="s">
        <v>1055</v>
      </c>
      <c r="BI15" s="38" t="s">
        <v>1055</v>
      </c>
      <c r="BJ15" s="38" t="s">
        <v>1055</v>
      </c>
      <c r="BK15" s="38" t="s">
        <v>1055</v>
      </c>
      <c r="BL15" s="21" t="s">
        <v>1055</v>
      </c>
      <c r="BM15" s="38" t="s">
        <v>1055</v>
      </c>
      <c r="BN15" s="39" t="s">
        <v>1055</v>
      </c>
      <c r="BO15" s="38" t="s">
        <v>1055</v>
      </c>
      <c r="BP15" s="38" t="s">
        <v>1055</v>
      </c>
      <c r="BQ15" s="38" t="s">
        <v>1055</v>
      </c>
      <c r="BR15" s="38" t="s">
        <v>1055</v>
      </c>
      <c r="BS15" s="40"/>
      <c r="BT15" s="38" t="s">
        <v>1055</v>
      </c>
      <c r="BU15" s="39" t="s">
        <v>1055</v>
      </c>
      <c r="BV15" s="38" t="s">
        <v>1055</v>
      </c>
      <c r="BW15" s="38" t="s">
        <v>1055</v>
      </c>
      <c r="BX15" s="38" t="s">
        <v>1055</v>
      </c>
      <c r="BY15" s="38" t="s">
        <v>1054</v>
      </c>
      <c r="BZ15" s="38" t="s">
        <v>1055</v>
      </c>
      <c r="CA15" s="38" t="s">
        <v>1055</v>
      </c>
      <c r="CB15" s="21" t="s">
        <v>1054</v>
      </c>
      <c r="CC15" s="39" t="s">
        <v>1055</v>
      </c>
      <c r="CD15" s="38" t="s">
        <v>1055</v>
      </c>
      <c r="CE15" s="41" t="s">
        <v>1055</v>
      </c>
      <c r="CF15" s="41" t="s">
        <v>1055</v>
      </c>
      <c r="CG15" s="41" t="s">
        <v>1055</v>
      </c>
      <c r="CH15" s="41" t="s">
        <v>1055</v>
      </c>
      <c r="CI15" s="66" t="s">
        <v>1055</v>
      </c>
    </row>
    <row r="16" spans="1:87" ht="15" x14ac:dyDescent="0.2">
      <c r="A16" s="64" t="s">
        <v>1057</v>
      </c>
      <c r="B16" s="65">
        <v>2021</v>
      </c>
      <c r="C16" s="22" t="s">
        <v>1054</v>
      </c>
      <c r="D16" s="22" t="s">
        <v>1054</v>
      </c>
      <c r="E16" s="23" t="s">
        <v>1055</v>
      </c>
      <c r="F16" s="23" t="s">
        <v>1055</v>
      </c>
      <c r="G16" s="38" t="s">
        <v>1054</v>
      </c>
      <c r="H16" s="38" t="s">
        <v>1055</v>
      </c>
      <c r="I16" s="23" t="s">
        <v>1055</v>
      </c>
      <c r="J16" s="39" t="s">
        <v>1055</v>
      </c>
      <c r="K16" s="21" t="s">
        <v>1055</v>
      </c>
      <c r="L16" s="22" t="s">
        <v>1058</v>
      </c>
      <c r="M16" s="22" t="s">
        <v>1056</v>
      </c>
      <c r="N16" s="38" t="s">
        <v>1055</v>
      </c>
      <c r="O16" s="39" t="s">
        <v>1054</v>
      </c>
      <c r="P16" s="38" t="s">
        <v>1055</v>
      </c>
      <c r="Q16" s="21" t="s">
        <v>1054</v>
      </c>
      <c r="R16" s="39" t="s">
        <v>1054</v>
      </c>
      <c r="S16" s="38" t="s">
        <v>1054</v>
      </c>
      <c r="T16" s="38" t="s">
        <v>1055</v>
      </c>
      <c r="U16" s="38" t="s">
        <v>1055</v>
      </c>
      <c r="V16" s="38"/>
      <c r="W16" s="38" t="s">
        <v>1055</v>
      </c>
      <c r="X16" s="38"/>
      <c r="Y16" s="38" t="s">
        <v>1055</v>
      </c>
      <c r="Z16" s="38" t="s">
        <v>1055</v>
      </c>
      <c r="AA16" s="38" t="s">
        <v>1055</v>
      </c>
      <c r="AB16" s="38" t="s">
        <v>1054</v>
      </c>
      <c r="AC16" s="38" t="s">
        <v>1055</v>
      </c>
      <c r="AD16" s="38" t="s">
        <v>1055</v>
      </c>
      <c r="AE16" s="38" t="s">
        <v>1055</v>
      </c>
      <c r="AF16" s="38" t="s">
        <v>1054</v>
      </c>
      <c r="AG16" s="38" t="s">
        <v>1055</v>
      </c>
      <c r="AH16" s="38" t="s">
        <v>1055</v>
      </c>
      <c r="AI16" s="38" t="s">
        <v>1055</v>
      </c>
      <c r="AJ16" s="38" t="s">
        <v>1055</v>
      </c>
      <c r="AK16" s="38" t="s">
        <v>1055</v>
      </c>
      <c r="AL16" s="38" t="s">
        <v>1055</v>
      </c>
      <c r="AM16" s="38" t="s">
        <v>1055</v>
      </c>
      <c r="AN16" s="38" t="s">
        <v>1054</v>
      </c>
      <c r="AO16" s="38" t="s">
        <v>1055</v>
      </c>
      <c r="AP16" s="38" t="s">
        <v>1055</v>
      </c>
      <c r="AQ16" s="38" t="s">
        <v>1055</v>
      </c>
      <c r="AR16" s="21" t="s">
        <v>1055</v>
      </c>
      <c r="AS16" s="38" t="s">
        <v>1054</v>
      </c>
      <c r="AT16" s="39" t="s">
        <v>1055</v>
      </c>
      <c r="AU16" s="38" t="s">
        <v>1055</v>
      </c>
      <c r="AV16" s="38" t="s">
        <v>1055</v>
      </c>
      <c r="AW16" s="38" t="s">
        <v>1055</v>
      </c>
      <c r="AX16" s="38" t="s">
        <v>1055</v>
      </c>
      <c r="AY16" s="39" t="s">
        <v>1054</v>
      </c>
      <c r="AZ16" s="38" t="s">
        <v>1055</v>
      </c>
      <c r="BA16" s="38" t="s">
        <v>1054</v>
      </c>
      <c r="BB16" s="38" t="s">
        <v>1055</v>
      </c>
      <c r="BC16" s="21" t="s">
        <v>1054</v>
      </c>
      <c r="BD16" s="39" t="s">
        <v>1055</v>
      </c>
      <c r="BE16" s="38" t="s">
        <v>1055</v>
      </c>
      <c r="BF16" s="38" t="s">
        <v>1055</v>
      </c>
      <c r="BG16" s="21" t="s">
        <v>1055</v>
      </c>
      <c r="BH16" s="39" t="s">
        <v>1054</v>
      </c>
      <c r="BI16" s="38" t="s">
        <v>1054</v>
      </c>
      <c r="BJ16" s="38" t="s">
        <v>1055</v>
      </c>
      <c r="BK16" s="38" t="s">
        <v>1055</v>
      </c>
      <c r="BL16" s="21" t="s">
        <v>1055</v>
      </c>
      <c r="BM16" s="38" t="s">
        <v>1055</v>
      </c>
      <c r="BN16" s="39" t="s">
        <v>1055</v>
      </c>
      <c r="BO16" s="38" t="s">
        <v>1055</v>
      </c>
      <c r="BP16" s="38" t="s">
        <v>1055</v>
      </c>
      <c r="BQ16" s="38" t="s">
        <v>1055</v>
      </c>
      <c r="BR16" s="38" t="s">
        <v>1055</v>
      </c>
      <c r="BS16" s="40"/>
      <c r="BT16" s="38" t="s">
        <v>1054</v>
      </c>
      <c r="BU16" s="39" t="s">
        <v>1055</v>
      </c>
      <c r="BV16" s="38" t="s">
        <v>1055</v>
      </c>
      <c r="BW16" s="38" t="s">
        <v>1055</v>
      </c>
      <c r="BX16" s="38" t="s">
        <v>1055</v>
      </c>
      <c r="BY16" s="38" t="s">
        <v>1055</v>
      </c>
      <c r="BZ16" s="38" t="s">
        <v>1055</v>
      </c>
      <c r="CA16" s="38" t="s">
        <v>1055</v>
      </c>
      <c r="CB16" s="21" t="s">
        <v>1055</v>
      </c>
      <c r="CC16" s="39" t="s">
        <v>1055</v>
      </c>
      <c r="CD16" s="38" t="s">
        <v>1055</v>
      </c>
      <c r="CE16" s="41" t="s">
        <v>1054</v>
      </c>
      <c r="CF16" s="41" t="s">
        <v>1055</v>
      </c>
      <c r="CG16" s="41" t="s">
        <v>1055</v>
      </c>
      <c r="CH16" s="41" t="s">
        <v>1054</v>
      </c>
      <c r="CI16" s="66" t="s">
        <v>1054</v>
      </c>
    </row>
    <row r="17" spans="1:87" ht="15" x14ac:dyDescent="0.2">
      <c r="A17" s="64" t="s">
        <v>1059</v>
      </c>
      <c r="B17" s="65">
        <v>2021</v>
      </c>
      <c r="C17" s="22" t="s">
        <v>1054</v>
      </c>
      <c r="D17" s="22" t="s">
        <v>1054</v>
      </c>
      <c r="E17" s="23" t="s">
        <v>1055</v>
      </c>
      <c r="F17" s="23" t="s">
        <v>1055</v>
      </c>
      <c r="G17" s="38" t="s">
        <v>1054</v>
      </c>
      <c r="H17" s="38" t="s">
        <v>1055</v>
      </c>
      <c r="I17" s="23" t="s">
        <v>1055</v>
      </c>
      <c r="J17" s="39" t="s">
        <v>1055</v>
      </c>
      <c r="K17" s="21" t="s">
        <v>1055</v>
      </c>
      <c r="L17" s="22" t="s">
        <v>1058</v>
      </c>
      <c r="M17" s="22" t="s">
        <v>1056</v>
      </c>
      <c r="N17" s="38" t="s">
        <v>1055</v>
      </c>
      <c r="O17" s="39" t="s">
        <v>1054</v>
      </c>
      <c r="P17" s="38" t="s">
        <v>1055</v>
      </c>
      <c r="Q17" s="21" t="s">
        <v>1054</v>
      </c>
      <c r="R17" s="39" t="s">
        <v>1054</v>
      </c>
      <c r="S17" s="38" t="s">
        <v>1054</v>
      </c>
      <c r="T17" s="38" t="s">
        <v>1055</v>
      </c>
      <c r="U17" s="38" t="s">
        <v>1055</v>
      </c>
      <c r="V17" s="22"/>
      <c r="W17" s="38" t="s">
        <v>1055</v>
      </c>
      <c r="X17" s="38"/>
      <c r="Y17" s="38" t="s">
        <v>1055</v>
      </c>
      <c r="Z17" s="38" t="s">
        <v>1055</v>
      </c>
      <c r="AA17" s="38" t="s">
        <v>1055</v>
      </c>
      <c r="AB17" s="38" t="s">
        <v>1054</v>
      </c>
      <c r="AC17" s="38" t="s">
        <v>1055</v>
      </c>
      <c r="AD17" s="38" t="s">
        <v>1055</v>
      </c>
      <c r="AE17" s="38" t="s">
        <v>1055</v>
      </c>
      <c r="AF17" s="38" t="s">
        <v>1054</v>
      </c>
      <c r="AG17" s="38" t="s">
        <v>1055</v>
      </c>
      <c r="AH17" s="38" t="s">
        <v>1055</v>
      </c>
      <c r="AI17" s="38" t="s">
        <v>1055</v>
      </c>
      <c r="AJ17" s="38" t="s">
        <v>1055</v>
      </c>
      <c r="AK17" s="38" t="s">
        <v>1055</v>
      </c>
      <c r="AL17" s="38" t="s">
        <v>1055</v>
      </c>
      <c r="AM17" s="38" t="s">
        <v>1055</v>
      </c>
      <c r="AN17" s="38" t="s">
        <v>1054</v>
      </c>
      <c r="AO17" s="38" t="s">
        <v>1055</v>
      </c>
      <c r="AP17" s="38" t="s">
        <v>1055</v>
      </c>
      <c r="AQ17" s="38" t="s">
        <v>1055</v>
      </c>
      <c r="AR17" s="21" t="s">
        <v>1055</v>
      </c>
      <c r="AS17" s="38" t="s">
        <v>1054</v>
      </c>
      <c r="AT17" s="39" t="s">
        <v>1055</v>
      </c>
      <c r="AU17" s="38" t="s">
        <v>1055</v>
      </c>
      <c r="AV17" s="38" t="s">
        <v>1055</v>
      </c>
      <c r="AW17" s="38" t="s">
        <v>1055</v>
      </c>
      <c r="AX17" s="38" t="s">
        <v>1055</v>
      </c>
      <c r="AY17" s="39" t="s">
        <v>1054</v>
      </c>
      <c r="AZ17" s="38" t="s">
        <v>1055</v>
      </c>
      <c r="BA17" s="38" t="s">
        <v>1054</v>
      </c>
      <c r="BB17" s="38" t="s">
        <v>1055</v>
      </c>
      <c r="BC17" s="21" t="s">
        <v>1054</v>
      </c>
      <c r="BD17" s="39" t="s">
        <v>1055</v>
      </c>
      <c r="BE17" s="38" t="s">
        <v>1055</v>
      </c>
      <c r="BF17" s="38" t="s">
        <v>1055</v>
      </c>
      <c r="BG17" s="21" t="s">
        <v>1055</v>
      </c>
      <c r="BH17" s="39" t="s">
        <v>1054</v>
      </c>
      <c r="BI17" s="38" t="s">
        <v>1054</v>
      </c>
      <c r="BJ17" s="38" t="s">
        <v>1055</v>
      </c>
      <c r="BK17" s="38" t="s">
        <v>1055</v>
      </c>
      <c r="BL17" s="21" t="s">
        <v>1055</v>
      </c>
      <c r="BM17" s="38" t="s">
        <v>1055</v>
      </c>
      <c r="BN17" s="39" t="s">
        <v>1055</v>
      </c>
      <c r="BO17" s="38" t="s">
        <v>1055</v>
      </c>
      <c r="BP17" s="38" t="s">
        <v>1055</v>
      </c>
      <c r="BQ17" s="38" t="s">
        <v>1055</v>
      </c>
      <c r="BR17" s="38" t="s">
        <v>1055</v>
      </c>
      <c r="BS17" s="21"/>
      <c r="BT17" s="38" t="s">
        <v>1054</v>
      </c>
      <c r="BU17" s="39" t="s">
        <v>1055</v>
      </c>
      <c r="BV17" s="38" t="s">
        <v>1055</v>
      </c>
      <c r="BW17" s="38" t="s">
        <v>1055</v>
      </c>
      <c r="BX17" s="38" t="s">
        <v>1055</v>
      </c>
      <c r="BY17" s="38" t="s">
        <v>1055</v>
      </c>
      <c r="BZ17" s="38" t="s">
        <v>1055</v>
      </c>
      <c r="CA17" s="38" t="s">
        <v>1055</v>
      </c>
      <c r="CB17" s="21" t="s">
        <v>1055</v>
      </c>
      <c r="CC17" s="39" t="s">
        <v>1055</v>
      </c>
      <c r="CD17" s="38" t="s">
        <v>1055</v>
      </c>
      <c r="CE17" s="41" t="s">
        <v>1054</v>
      </c>
      <c r="CF17" s="41" t="s">
        <v>1055</v>
      </c>
      <c r="CG17" s="41" t="s">
        <v>1055</v>
      </c>
      <c r="CH17" s="41" t="s">
        <v>1054</v>
      </c>
      <c r="CI17" s="66" t="s">
        <v>1054</v>
      </c>
    </row>
    <row r="18" spans="1:87" ht="15" x14ac:dyDescent="0.2">
      <c r="A18" s="64" t="s">
        <v>1060</v>
      </c>
      <c r="B18" s="65">
        <v>2021</v>
      </c>
      <c r="C18" s="22" t="s">
        <v>1055</v>
      </c>
      <c r="D18" s="22" t="s">
        <v>1055</v>
      </c>
      <c r="E18" s="23" t="s">
        <v>1055</v>
      </c>
      <c r="F18" s="23" t="s">
        <v>1055</v>
      </c>
      <c r="G18" s="38" t="s">
        <v>1061</v>
      </c>
      <c r="H18" s="38" t="s">
        <v>1061</v>
      </c>
      <c r="I18" s="23" t="s">
        <v>1054</v>
      </c>
      <c r="J18" s="39" t="s">
        <v>1055</v>
      </c>
      <c r="K18" s="21" t="s">
        <v>1055</v>
      </c>
      <c r="L18" s="22" t="s">
        <v>1062</v>
      </c>
      <c r="M18" s="22" t="s">
        <v>1056</v>
      </c>
      <c r="N18" s="38" t="s">
        <v>1061</v>
      </c>
      <c r="O18" s="39" t="s">
        <v>1061</v>
      </c>
      <c r="P18" s="38" t="s">
        <v>1061</v>
      </c>
      <c r="Q18" s="21" t="s">
        <v>1061</v>
      </c>
      <c r="R18" s="39" t="s">
        <v>1061</v>
      </c>
      <c r="S18" s="38" t="s">
        <v>1061</v>
      </c>
      <c r="T18" s="38" t="s">
        <v>1061</v>
      </c>
      <c r="U18" s="38" t="s">
        <v>1061</v>
      </c>
      <c r="V18" s="38"/>
      <c r="W18" s="38" t="s">
        <v>1061</v>
      </c>
      <c r="X18" s="38"/>
      <c r="Y18" s="38" t="s">
        <v>1061</v>
      </c>
      <c r="Z18" s="38" t="s">
        <v>1061</v>
      </c>
      <c r="AA18" s="38" t="s">
        <v>1061</v>
      </c>
      <c r="AB18" s="38" t="s">
        <v>1061</v>
      </c>
      <c r="AC18" s="38" t="s">
        <v>1061</v>
      </c>
      <c r="AD18" s="38" t="s">
        <v>1061</v>
      </c>
      <c r="AE18" s="38" t="s">
        <v>1061</v>
      </c>
      <c r="AF18" s="38" t="s">
        <v>1061</v>
      </c>
      <c r="AG18" s="38" t="s">
        <v>1061</v>
      </c>
      <c r="AH18" s="38" t="s">
        <v>1061</v>
      </c>
      <c r="AI18" s="38" t="s">
        <v>1061</v>
      </c>
      <c r="AJ18" s="38" t="s">
        <v>1061</v>
      </c>
      <c r="AK18" s="38" t="s">
        <v>1061</v>
      </c>
      <c r="AL18" s="38" t="s">
        <v>1061</v>
      </c>
      <c r="AM18" s="38" t="s">
        <v>1061</v>
      </c>
      <c r="AN18" s="38" t="s">
        <v>1061</v>
      </c>
      <c r="AO18" s="38" t="s">
        <v>1061</v>
      </c>
      <c r="AP18" s="38" t="s">
        <v>1061</v>
      </c>
      <c r="AQ18" s="38" t="s">
        <v>1061</v>
      </c>
      <c r="AR18" s="21" t="s">
        <v>1061</v>
      </c>
      <c r="AS18" s="38" t="s">
        <v>1061</v>
      </c>
      <c r="AT18" s="39" t="s">
        <v>1061</v>
      </c>
      <c r="AU18" s="38" t="s">
        <v>1061</v>
      </c>
      <c r="AV18" s="38" t="s">
        <v>1061</v>
      </c>
      <c r="AW18" s="38" t="s">
        <v>1061</v>
      </c>
      <c r="AX18" s="38" t="s">
        <v>1061</v>
      </c>
      <c r="AY18" s="39" t="s">
        <v>1061</v>
      </c>
      <c r="AZ18" s="38" t="s">
        <v>1061</v>
      </c>
      <c r="BA18" s="38" t="s">
        <v>1061</v>
      </c>
      <c r="BB18" s="38" t="s">
        <v>1061</v>
      </c>
      <c r="BC18" s="21" t="s">
        <v>1061</v>
      </c>
      <c r="BD18" s="39" t="s">
        <v>1061</v>
      </c>
      <c r="BE18" s="38" t="s">
        <v>1061</v>
      </c>
      <c r="BF18" s="38" t="s">
        <v>1061</v>
      </c>
      <c r="BG18" s="21" t="s">
        <v>1061</v>
      </c>
      <c r="BH18" s="39" t="s">
        <v>1061</v>
      </c>
      <c r="BI18" s="38" t="s">
        <v>1061</v>
      </c>
      <c r="BJ18" s="38" t="s">
        <v>1061</v>
      </c>
      <c r="BK18" s="38" t="s">
        <v>1061</v>
      </c>
      <c r="BL18" s="21" t="s">
        <v>1061</v>
      </c>
      <c r="BM18" s="38" t="s">
        <v>1061</v>
      </c>
      <c r="BN18" s="39" t="s">
        <v>1061</v>
      </c>
      <c r="BO18" s="38" t="s">
        <v>1061</v>
      </c>
      <c r="BP18" s="38" t="s">
        <v>1061</v>
      </c>
      <c r="BQ18" s="38" t="s">
        <v>1061</v>
      </c>
      <c r="BR18" s="38" t="s">
        <v>1061</v>
      </c>
      <c r="BS18" s="21"/>
      <c r="BT18" s="38" t="s">
        <v>1061</v>
      </c>
      <c r="BU18" s="39" t="s">
        <v>1061</v>
      </c>
      <c r="BV18" s="38" t="s">
        <v>1061</v>
      </c>
      <c r="BW18" s="38" t="s">
        <v>1061</v>
      </c>
      <c r="BX18" s="38" t="s">
        <v>1061</v>
      </c>
      <c r="BY18" s="38" t="s">
        <v>1061</v>
      </c>
      <c r="BZ18" s="38" t="s">
        <v>1061</v>
      </c>
      <c r="CA18" s="38" t="s">
        <v>1061</v>
      </c>
      <c r="CB18" s="21" t="s">
        <v>1061</v>
      </c>
      <c r="CC18" s="39" t="s">
        <v>1061</v>
      </c>
      <c r="CD18" s="38" t="s">
        <v>1061</v>
      </c>
      <c r="CE18" s="41">
        <v>0</v>
      </c>
      <c r="CF18" s="41">
        <v>0</v>
      </c>
      <c r="CG18" s="41">
        <v>0</v>
      </c>
      <c r="CH18" s="41">
        <v>0</v>
      </c>
      <c r="CI18" s="66" t="s">
        <v>1055</v>
      </c>
    </row>
    <row r="19" spans="1:87" ht="15" x14ac:dyDescent="0.2">
      <c r="A19" s="64" t="s">
        <v>1063</v>
      </c>
      <c r="B19" s="65">
        <v>2022</v>
      </c>
      <c r="C19" s="22" t="s">
        <v>1054</v>
      </c>
      <c r="D19" s="22" t="s">
        <v>1054</v>
      </c>
      <c r="E19" s="23" t="s">
        <v>1055</v>
      </c>
      <c r="F19" s="23" t="s">
        <v>1055</v>
      </c>
      <c r="G19" s="38" t="s">
        <v>1054</v>
      </c>
      <c r="H19" s="38" t="s">
        <v>1055</v>
      </c>
      <c r="I19" s="23" t="s">
        <v>1054</v>
      </c>
      <c r="J19" s="39" t="s">
        <v>1055</v>
      </c>
      <c r="K19" s="21" t="s">
        <v>1055</v>
      </c>
      <c r="L19" s="22" t="s">
        <v>1058</v>
      </c>
      <c r="M19" s="22" t="s">
        <v>1056</v>
      </c>
      <c r="N19" s="38" t="s">
        <v>1055</v>
      </c>
      <c r="O19" s="39" t="s">
        <v>1054</v>
      </c>
      <c r="P19" s="38" t="s">
        <v>1055</v>
      </c>
      <c r="Q19" s="21" t="s">
        <v>1054</v>
      </c>
      <c r="R19" s="39" t="s">
        <v>1054</v>
      </c>
      <c r="S19" s="38" t="s">
        <v>1054</v>
      </c>
      <c r="T19" s="38" t="s">
        <v>1055</v>
      </c>
      <c r="U19" s="38" t="s">
        <v>1055</v>
      </c>
      <c r="V19" s="38"/>
      <c r="W19" s="38" t="s">
        <v>1055</v>
      </c>
      <c r="X19" s="38"/>
      <c r="Y19" s="38" t="s">
        <v>1055</v>
      </c>
      <c r="Z19" s="38" t="s">
        <v>1055</v>
      </c>
      <c r="AA19" s="38" t="s">
        <v>1055</v>
      </c>
      <c r="AB19" s="38" t="s">
        <v>1054</v>
      </c>
      <c r="AC19" s="38" t="s">
        <v>1055</v>
      </c>
      <c r="AD19" s="38" t="s">
        <v>1054</v>
      </c>
      <c r="AE19" s="38" t="s">
        <v>1055</v>
      </c>
      <c r="AF19" s="38" t="s">
        <v>1054</v>
      </c>
      <c r="AG19" s="38" t="s">
        <v>1055</v>
      </c>
      <c r="AH19" s="38" t="s">
        <v>1055</v>
      </c>
      <c r="AI19" s="38" t="s">
        <v>1055</v>
      </c>
      <c r="AJ19" s="38" t="s">
        <v>1055</v>
      </c>
      <c r="AK19" s="38" t="s">
        <v>1055</v>
      </c>
      <c r="AL19" s="38" t="s">
        <v>1055</v>
      </c>
      <c r="AM19" s="38" t="s">
        <v>1055</v>
      </c>
      <c r="AN19" s="38" t="s">
        <v>1054</v>
      </c>
      <c r="AO19" s="38" t="s">
        <v>1055</v>
      </c>
      <c r="AP19" s="38" t="s">
        <v>1054</v>
      </c>
      <c r="AQ19" s="38" t="s">
        <v>1055</v>
      </c>
      <c r="AR19" s="21" t="s">
        <v>1054</v>
      </c>
      <c r="AS19" s="38" t="s">
        <v>1054</v>
      </c>
      <c r="AT19" s="39" t="s">
        <v>1055</v>
      </c>
      <c r="AU19" s="38" t="s">
        <v>1055</v>
      </c>
      <c r="AV19" s="38" t="s">
        <v>1055</v>
      </c>
      <c r="AW19" s="38" t="s">
        <v>1055</v>
      </c>
      <c r="AX19" s="38" t="s">
        <v>1055</v>
      </c>
      <c r="AY19" s="39" t="s">
        <v>1054</v>
      </c>
      <c r="AZ19" s="38" t="s">
        <v>1054</v>
      </c>
      <c r="BA19" s="38" t="s">
        <v>1055</v>
      </c>
      <c r="BB19" s="38" t="s">
        <v>1055</v>
      </c>
      <c r="BC19" s="21" t="s">
        <v>1054</v>
      </c>
      <c r="BD19" s="39" t="s">
        <v>1054</v>
      </c>
      <c r="BE19" s="38" t="s">
        <v>1054</v>
      </c>
      <c r="BF19" s="38" t="s">
        <v>1054</v>
      </c>
      <c r="BG19" s="21" t="s">
        <v>1054</v>
      </c>
      <c r="BH19" s="39" t="s">
        <v>1054</v>
      </c>
      <c r="BI19" s="38" t="s">
        <v>1054</v>
      </c>
      <c r="BJ19" s="38" t="s">
        <v>1055</v>
      </c>
      <c r="BK19" s="38" t="s">
        <v>1054</v>
      </c>
      <c r="BL19" s="21" t="s">
        <v>1055</v>
      </c>
      <c r="BM19" s="38" t="s">
        <v>1055</v>
      </c>
      <c r="BN19" s="39" t="s">
        <v>1055</v>
      </c>
      <c r="BO19" s="38" t="s">
        <v>1055</v>
      </c>
      <c r="BP19" s="38" t="s">
        <v>1055</v>
      </c>
      <c r="BQ19" s="38" t="s">
        <v>1055</v>
      </c>
      <c r="BR19" s="38" t="s">
        <v>1055</v>
      </c>
      <c r="BS19" s="21"/>
      <c r="BT19" s="38" t="s">
        <v>1055</v>
      </c>
      <c r="BU19" s="39" t="s">
        <v>1055</v>
      </c>
      <c r="BV19" s="38" t="s">
        <v>1055</v>
      </c>
      <c r="BW19" s="38" t="s">
        <v>1055</v>
      </c>
      <c r="BX19" s="38" t="s">
        <v>1055</v>
      </c>
      <c r="BY19" s="38" t="s">
        <v>1055</v>
      </c>
      <c r="BZ19" s="38" t="s">
        <v>1055</v>
      </c>
      <c r="CA19" s="38" t="s">
        <v>1055</v>
      </c>
      <c r="CB19" s="21" t="s">
        <v>1055</v>
      </c>
      <c r="CC19" s="39" t="s">
        <v>1055</v>
      </c>
      <c r="CD19" s="38" t="s">
        <v>1055</v>
      </c>
      <c r="CE19" s="41" t="s">
        <v>1055</v>
      </c>
      <c r="CF19" s="41" t="s">
        <v>1055</v>
      </c>
      <c r="CG19" s="41" t="s">
        <v>1055</v>
      </c>
      <c r="CH19" s="41" t="s">
        <v>1055</v>
      </c>
      <c r="CI19" s="66" t="s">
        <v>1055</v>
      </c>
    </row>
    <row r="20" spans="1:87" ht="15" x14ac:dyDescent="0.2">
      <c r="A20" s="64" t="s">
        <v>1064</v>
      </c>
      <c r="B20" s="65">
        <v>2022</v>
      </c>
      <c r="C20" s="22" t="s">
        <v>1055</v>
      </c>
      <c r="D20" s="22" t="s">
        <v>1055</v>
      </c>
      <c r="E20" s="23" t="s">
        <v>1055</v>
      </c>
      <c r="F20" s="23" t="s">
        <v>1055</v>
      </c>
      <c r="G20" s="38" t="s">
        <v>1061</v>
      </c>
      <c r="H20" s="38" t="s">
        <v>1061</v>
      </c>
      <c r="I20" s="23" t="s">
        <v>1055</v>
      </c>
      <c r="J20" s="39" t="s">
        <v>1055</v>
      </c>
      <c r="K20" s="21" t="s">
        <v>1055</v>
      </c>
      <c r="L20" s="22" t="s">
        <v>1062</v>
      </c>
      <c r="M20" s="22" t="s">
        <v>1056</v>
      </c>
      <c r="N20" s="38" t="s">
        <v>1061</v>
      </c>
      <c r="O20" s="39" t="s">
        <v>1061</v>
      </c>
      <c r="P20" s="38" t="s">
        <v>1061</v>
      </c>
      <c r="Q20" s="21" t="s">
        <v>1061</v>
      </c>
      <c r="R20" s="39" t="s">
        <v>1061</v>
      </c>
      <c r="S20" s="38" t="s">
        <v>1061</v>
      </c>
      <c r="T20" s="38" t="s">
        <v>1061</v>
      </c>
      <c r="U20" s="38" t="s">
        <v>1061</v>
      </c>
      <c r="V20" s="38"/>
      <c r="W20" s="38" t="s">
        <v>1061</v>
      </c>
      <c r="X20" s="38"/>
      <c r="Y20" s="38" t="s">
        <v>1061</v>
      </c>
      <c r="Z20" s="38" t="s">
        <v>1061</v>
      </c>
      <c r="AA20" s="38" t="s">
        <v>1061</v>
      </c>
      <c r="AB20" s="38" t="s">
        <v>1061</v>
      </c>
      <c r="AC20" s="38" t="s">
        <v>1061</v>
      </c>
      <c r="AD20" s="38" t="s">
        <v>1061</v>
      </c>
      <c r="AE20" s="38" t="s">
        <v>1061</v>
      </c>
      <c r="AF20" s="38" t="s">
        <v>1061</v>
      </c>
      <c r="AG20" s="38" t="s">
        <v>1061</v>
      </c>
      <c r="AH20" s="38" t="s">
        <v>1061</v>
      </c>
      <c r="AI20" s="38" t="s">
        <v>1061</v>
      </c>
      <c r="AJ20" s="38" t="s">
        <v>1061</v>
      </c>
      <c r="AK20" s="38" t="s">
        <v>1061</v>
      </c>
      <c r="AL20" s="38" t="s">
        <v>1061</v>
      </c>
      <c r="AM20" s="38" t="s">
        <v>1061</v>
      </c>
      <c r="AN20" s="38" t="s">
        <v>1061</v>
      </c>
      <c r="AO20" s="38" t="s">
        <v>1061</v>
      </c>
      <c r="AP20" s="38" t="s">
        <v>1061</v>
      </c>
      <c r="AQ20" s="38" t="s">
        <v>1061</v>
      </c>
      <c r="AR20" s="21" t="s">
        <v>1061</v>
      </c>
      <c r="AS20" s="38" t="s">
        <v>1061</v>
      </c>
      <c r="AT20" s="39" t="s">
        <v>1061</v>
      </c>
      <c r="AU20" s="38" t="s">
        <v>1061</v>
      </c>
      <c r="AV20" s="38" t="s">
        <v>1061</v>
      </c>
      <c r="AW20" s="38" t="s">
        <v>1061</v>
      </c>
      <c r="AX20" s="38" t="s">
        <v>1061</v>
      </c>
      <c r="AY20" s="39" t="s">
        <v>1061</v>
      </c>
      <c r="AZ20" s="38" t="s">
        <v>1061</v>
      </c>
      <c r="BA20" s="38" t="s">
        <v>1061</v>
      </c>
      <c r="BB20" s="38" t="s">
        <v>1061</v>
      </c>
      <c r="BC20" s="21" t="s">
        <v>1061</v>
      </c>
      <c r="BD20" s="39" t="s">
        <v>1061</v>
      </c>
      <c r="BE20" s="38" t="s">
        <v>1061</v>
      </c>
      <c r="BF20" s="38" t="s">
        <v>1061</v>
      </c>
      <c r="BG20" s="21" t="s">
        <v>1061</v>
      </c>
      <c r="BH20" s="39" t="s">
        <v>1061</v>
      </c>
      <c r="BI20" s="38" t="s">
        <v>1061</v>
      </c>
      <c r="BJ20" s="38" t="s">
        <v>1061</v>
      </c>
      <c r="BK20" s="38" t="s">
        <v>1061</v>
      </c>
      <c r="BL20" s="21" t="s">
        <v>1061</v>
      </c>
      <c r="BM20" s="38" t="s">
        <v>1061</v>
      </c>
      <c r="BN20" s="39" t="s">
        <v>1061</v>
      </c>
      <c r="BO20" s="38" t="s">
        <v>1061</v>
      </c>
      <c r="BP20" s="38" t="s">
        <v>1061</v>
      </c>
      <c r="BQ20" s="38" t="s">
        <v>1061</v>
      </c>
      <c r="BR20" s="38" t="s">
        <v>1061</v>
      </c>
      <c r="BS20" s="21"/>
      <c r="BT20" s="38" t="s">
        <v>1061</v>
      </c>
      <c r="BU20" s="39" t="s">
        <v>1061</v>
      </c>
      <c r="BV20" s="38" t="s">
        <v>1061</v>
      </c>
      <c r="BW20" s="38" t="s">
        <v>1061</v>
      </c>
      <c r="BX20" s="38" t="s">
        <v>1061</v>
      </c>
      <c r="BY20" s="38" t="s">
        <v>1061</v>
      </c>
      <c r="BZ20" s="38" t="s">
        <v>1061</v>
      </c>
      <c r="CA20" s="38" t="s">
        <v>1061</v>
      </c>
      <c r="CB20" s="21" t="s">
        <v>1061</v>
      </c>
      <c r="CC20" s="39" t="s">
        <v>1061</v>
      </c>
      <c r="CD20" s="38" t="s">
        <v>1061</v>
      </c>
      <c r="CE20" s="41" t="s">
        <v>1065</v>
      </c>
      <c r="CF20" s="41" t="s">
        <v>1065</v>
      </c>
      <c r="CG20" s="41" t="s">
        <v>1065</v>
      </c>
      <c r="CH20" s="41" t="s">
        <v>1065</v>
      </c>
      <c r="CI20" s="66" t="s">
        <v>1055</v>
      </c>
    </row>
    <row r="21" spans="1:87" ht="15" x14ac:dyDescent="0.2">
      <c r="A21" s="64" t="s">
        <v>1066</v>
      </c>
      <c r="B21" s="65">
        <v>2022</v>
      </c>
      <c r="C21" s="22" t="s">
        <v>1055</v>
      </c>
      <c r="D21" s="22" t="s">
        <v>1055</v>
      </c>
      <c r="E21" s="23" t="s">
        <v>1055</v>
      </c>
      <c r="F21" s="23" t="s">
        <v>1055</v>
      </c>
      <c r="G21" s="38" t="s">
        <v>1061</v>
      </c>
      <c r="H21" s="38" t="s">
        <v>1061</v>
      </c>
      <c r="I21" s="23" t="s">
        <v>1055</v>
      </c>
      <c r="J21" s="39" t="s">
        <v>1055</v>
      </c>
      <c r="K21" s="21" t="s">
        <v>1055</v>
      </c>
      <c r="L21" s="22" t="s">
        <v>1062</v>
      </c>
      <c r="M21" s="22" t="s">
        <v>1056</v>
      </c>
      <c r="N21" s="38" t="s">
        <v>1061</v>
      </c>
      <c r="O21" s="39" t="s">
        <v>1061</v>
      </c>
      <c r="P21" s="38" t="s">
        <v>1061</v>
      </c>
      <c r="Q21" s="21" t="s">
        <v>1061</v>
      </c>
      <c r="R21" s="39" t="s">
        <v>1061</v>
      </c>
      <c r="S21" s="38" t="s">
        <v>1061</v>
      </c>
      <c r="T21" s="38" t="s">
        <v>1061</v>
      </c>
      <c r="U21" s="38" t="s">
        <v>1061</v>
      </c>
      <c r="V21" s="38"/>
      <c r="W21" s="38" t="s">
        <v>1061</v>
      </c>
      <c r="X21" s="38"/>
      <c r="Y21" s="38" t="s">
        <v>1061</v>
      </c>
      <c r="Z21" s="38" t="s">
        <v>1061</v>
      </c>
      <c r="AA21" s="38" t="s">
        <v>1061</v>
      </c>
      <c r="AB21" s="38" t="s">
        <v>1061</v>
      </c>
      <c r="AC21" s="38" t="s">
        <v>1061</v>
      </c>
      <c r="AD21" s="38" t="s">
        <v>1061</v>
      </c>
      <c r="AE21" s="38" t="s">
        <v>1061</v>
      </c>
      <c r="AF21" s="38" t="s">
        <v>1061</v>
      </c>
      <c r="AG21" s="38" t="s">
        <v>1061</v>
      </c>
      <c r="AH21" s="38" t="s">
        <v>1061</v>
      </c>
      <c r="AI21" s="38" t="s">
        <v>1061</v>
      </c>
      <c r="AJ21" s="38" t="s">
        <v>1061</v>
      </c>
      <c r="AK21" s="38" t="s">
        <v>1061</v>
      </c>
      <c r="AL21" s="38" t="s">
        <v>1061</v>
      </c>
      <c r="AM21" s="38" t="s">
        <v>1061</v>
      </c>
      <c r="AN21" s="38" t="s">
        <v>1061</v>
      </c>
      <c r="AO21" s="38" t="s">
        <v>1061</v>
      </c>
      <c r="AP21" s="38" t="s">
        <v>1061</v>
      </c>
      <c r="AQ21" s="38" t="s">
        <v>1061</v>
      </c>
      <c r="AR21" s="21" t="s">
        <v>1061</v>
      </c>
      <c r="AS21" s="38" t="s">
        <v>1061</v>
      </c>
      <c r="AT21" s="39" t="s">
        <v>1061</v>
      </c>
      <c r="AU21" s="38" t="s">
        <v>1061</v>
      </c>
      <c r="AV21" s="38" t="s">
        <v>1061</v>
      </c>
      <c r="AW21" s="38" t="s">
        <v>1061</v>
      </c>
      <c r="AX21" s="38" t="s">
        <v>1061</v>
      </c>
      <c r="AY21" s="39" t="s">
        <v>1061</v>
      </c>
      <c r="AZ21" s="38" t="s">
        <v>1061</v>
      </c>
      <c r="BA21" s="38" t="s">
        <v>1061</v>
      </c>
      <c r="BB21" s="38" t="s">
        <v>1061</v>
      </c>
      <c r="BC21" s="21" t="s">
        <v>1061</v>
      </c>
      <c r="BD21" s="39" t="s">
        <v>1061</v>
      </c>
      <c r="BE21" s="38" t="s">
        <v>1061</v>
      </c>
      <c r="BF21" s="38" t="s">
        <v>1061</v>
      </c>
      <c r="BG21" s="21" t="s">
        <v>1061</v>
      </c>
      <c r="BH21" s="39" t="s">
        <v>1061</v>
      </c>
      <c r="BI21" s="38" t="s">
        <v>1061</v>
      </c>
      <c r="BJ21" s="38" t="s">
        <v>1061</v>
      </c>
      <c r="BK21" s="38" t="s">
        <v>1061</v>
      </c>
      <c r="BL21" s="21" t="s">
        <v>1061</v>
      </c>
      <c r="BM21" s="38" t="s">
        <v>1061</v>
      </c>
      <c r="BN21" s="39" t="s">
        <v>1061</v>
      </c>
      <c r="BO21" s="38" t="s">
        <v>1061</v>
      </c>
      <c r="BP21" s="38" t="s">
        <v>1061</v>
      </c>
      <c r="BQ21" s="38" t="s">
        <v>1061</v>
      </c>
      <c r="BR21" s="38" t="s">
        <v>1061</v>
      </c>
      <c r="BS21" s="40"/>
      <c r="BT21" s="38" t="s">
        <v>1061</v>
      </c>
      <c r="BU21" s="39" t="s">
        <v>1061</v>
      </c>
      <c r="BV21" s="38" t="s">
        <v>1061</v>
      </c>
      <c r="BW21" s="38" t="s">
        <v>1061</v>
      </c>
      <c r="BX21" s="38" t="s">
        <v>1061</v>
      </c>
      <c r="BY21" s="38" t="s">
        <v>1061</v>
      </c>
      <c r="BZ21" s="38" t="s">
        <v>1061</v>
      </c>
      <c r="CA21" s="38" t="s">
        <v>1061</v>
      </c>
      <c r="CB21" s="21" t="s">
        <v>1061</v>
      </c>
      <c r="CC21" s="39" t="s">
        <v>1061</v>
      </c>
      <c r="CD21" s="38" t="s">
        <v>1061</v>
      </c>
      <c r="CE21" s="41" t="s">
        <v>1065</v>
      </c>
      <c r="CF21" s="41" t="s">
        <v>1065</v>
      </c>
      <c r="CG21" s="41" t="s">
        <v>1065</v>
      </c>
      <c r="CH21" s="41" t="s">
        <v>1065</v>
      </c>
      <c r="CI21" s="66" t="s">
        <v>1055</v>
      </c>
    </row>
    <row r="22" spans="1:87" ht="15" x14ac:dyDescent="0.2">
      <c r="A22" s="64" t="s">
        <v>1067</v>
      </c>
      <c r="B22" s="65">
        <v>2021</v>
      </c>
      <c r="C22" s="22" t="s">
        <v>1054</v>
      </c>
      <c r="D22" s="22" t="s">
        <v>1054</v>
      </c>
      <c r="E22" s="23" t="s">
        <v>1054</v>
      </c>
      <c r="F22" s="23" t="s">
        <v>1054</v>
      </c>
      <c r="G22" s="38" t="s">
        <v>1054</v>
      </c>
      <c r="H22" s="38" t="s">
        <v>1054</v>
      </c>
      <c r="I22" s="23" t="s">
        <v>1055</v>
      </c>
      <c r="J22" s="39" t="s">
        <v>1055</v>
      </c>
      <c r="K22" s="21" t="s">
        <v>1055</v>
      </c>
      <c r="L22" s="22" t="s">
        <v>1055</v>
      </c>
      <c r="M22" s="22" t="s">
        <v>1056</v>
      </c>
      <c r="N22" s="38" t="s">
        <v>1054</v>
      </c>
      <c r="O22" s="39" t="s">
        <v>1055</v>
      </c>
      <c r="P22" s="38" t="s">
        <v>1055</v>
      </c>
      <c r="Q22" s="21" t="s">
        <v>1055</v>
      </c>
      <c r="R22" s="39" t="s">
        <v>1054</v>
      </c>
      <c r="S22" s="38" t="s">
        <v>1054</v>
      </c>
      <c r="T22" s="38" t="s">
        <v>1055</v>
      </c>
      <c r="U22" s="38" t="s">
        <v>1055</v>
      </c>
      <c r="V22" s="38"/>
      <c r="W22" s="38" t="s">
        <v>1055</v>
      </c>
      <c r="X22" s="38"/>
      <c r="Y22" s="38" t="s">
        <v>1055</v>
      </c>
      <c r="Z22" s="38" t="s">
        <v>1055</v>
      </c>
      <c r="AA22" s="38" t="s">
        <v>1055</v>
      </c>
      <c r="AB22" s="38" t="s">
        <v>1054</v>
      </c>
      <c r="AC22" s="38" t="s">
        <v>1055</v>
      </c>
      <c r="AD22" s="38" t="s">
        <v>1054</v>
      </c>
      <c r="AE22" s="38" t="s">
        <v>1055</v>
      </c>
      <c r="AF22" s="38" t="s">
        <v>1054</v>
      </c>
      <c r="AG22" s="38" t="s">
        <v>1055</v>
      </c>
      <c r="AH22" s="38" t="s">
        <v>1054</v>
      </c>
      <c r="AI22" s="38" t="s">
        <v>1055</v>
      </c>
      <c r="AJ22" s="38" t="s">
        <v>1055</v>
      </c>
      <c r="AK22" s="38" t="s">
        <v>1055</v>
      </c>
      <c r="AL22" s="38" t="s">
        <v>1055</v>
      </c>
      <c r="AM22" s="38" t="s">
        <v>1055</v>
      </c>
      <c r="AN22" s="38" t="s">
        <v>1055</v>
      </c>
      <c r="AO22" s="38" t="s">
        <v>1055</v>
      </c>
      <c r="AP22" s="38" t="s">
        <v>1055</v>
      </c>
      <c r="AQ22" s="38" t="s">
        <v>1055</v>
      </c>
      <c r="AR22" s="21" t="s">
        <v>1055</v>
      </c>
      <c r="AS22" s="38" t="s">
        <v>1054</v>
      </c>
      <c r="AT22" s="39" t="s">
        <v>1054</v>
      </c>
      <c r="AU22" s="38" t="s">
        <v>1055</v>
      </c>
      <c r="AV22" s="38" t="s">
        <v>1055</v>
      </c>
      <c r="AW22" s="38" t="s">
        <v>1055</v>
      </c>
      <c r="AX22" s="38" t="s">
        <v>1054</v>
      </c>
      <c r="AY22" s="39" t="s">
        <v>1054</v>
      </c>
      <c r="AZ22" s="38" t="s">
        <v>1054</v>
      </c>
      <c r="BA22" s="38" t="s">
        <v>1054</v>
      </c>
      <c r="BB22" s="38" t="s">
        <v>1054</v>
      </c>
      <c r="BC22" s="21" t="s">
        <v>1054</v>
      </c>
      <c r="BD22" s="39" t="s">
        <v>1054</v>
      </c>
      <c r="BE22" s="38" t="s">
        <v>1055</v>
      </c>
      <c r="BF22" s="38" t="s">
        <v>1055</v>
      </c>
      <c r="BG22" s="21" t="s">
        <v>1054</v>
      </c>
      <c r="BH22" s="39" t="s">
        <v>1055</v>
      </c>
      <c r="BI22" s="38" t="s">
        <v>1055</v>
      </c>
      <c r="BJ22" s="38" t="s">
        <v>1055</v>
      </c>
      <c r="BK22" s="38" t="s">
        <v>1055</v>
      </c>
      <c r="BL22" s="21" t="s">
        <v>1055</v>
      </c>
      <c r="BM22" s="38" t="s">
        <v>1055</v>
      </c>
      <c r="BN22" s="39" t="s">
        <v>1054</v>
      </c>
      <c r="BO22" s="38" t="s">
        <v>1055</v>
      </c>
      <c r="BP22" s="38" t="s">
        <v>1055</v>
      </c>
      <c r="BQ22" s="38" t="s">
        <v>1054</v>
      </c>
      <c r="BR22" s="38" t="s">
        <v>1054</v>
      </c>
      <c r="BS22" s="40"/>
      <c r="BT22" s="38" t="s">
        <v>1055</v>
      </c>
      <c r="BU22" s="39" t="s">
        <v>1055</v>
      </c>
      <c r="BV22" s="38" t="s">
        <v>1055</v>
      </c>
      <c r="BW22" s="38" t="s">
        <v>1055</v>
      </c>
      <c r="BX22" s="38" t="s">
        <v>1055</v>
      </c>
      <c r="BY22" s="38" t="s">
        <v>1055</v>
      </c>
      <c r="BZ22" s="38" t="s">
        <v>1055</v>
      </c>
      <c r="CA22" s="38" t="s">
        <v>1055</v>
      </c>
      <c r="CB22" s="21" t="s">
        <v>1055</v>
      </c>
      <c r="CC22" s="39" t="s">
        <v>1055</v>
      </c>
      <c r="CD22" s="38" t="s">
        <v>1055</v>
      </c>
      <c r="CE22" s="41" t="s">
        <v>1055</v>
      </c>
      <c r="CF22" s="41" t="s">
        <v>1055</v>
      </c>
      <c r="CG22" s="41" t="s">
        <v>1055</v>
      </c>
      <c r="CH22" s="41" t="s">
        <v>1054</v>
      </c>
      <c r="CI22" s="66" t="s">
        <v>1054</v>
      </c>
    </row>
    <row r="23" spans="1:87" ht="15" x14ac:dyDescent="0.2">
      <c r="A23" s="64" t="s">
        <v>1068</v>
      </c>
      <c r="B23" s="65">
        <v>2022</v>
      </c>
      <c r="C23" s="22" t="s">
        <v>1054</v>
      </c>
      <c r="D23" s="22" t="s">
        <v>1054</v>
      </c>
      <c r="E23" s="23" t="s">
        <v>1055</v>
      </c>
      <c r="F23" s="23" t="s">
        <v>1055</v>
      </c>
      <c r="G23" s="38" t="s">
        <v>1054</v>
      </c>
      <c r="H23" s="38" t="s">
        <v>1054</v>
      </c>
      <c r="I23" s="23" t="s">
        <v>1055</v>
      </c>
      <c r="J23" s="39" t="s">
        <v>1055</v>
      </c>
      <c r="K23" s="21" t="s">
        <v>1055</v>
      </c>
      <c r="L23" s="22" t="s">
        <v>1058</v>
      </c>
      <c r="M23" s="22" t="s">
        <v>1056</v>
      </c>
      <c r="N23" s="38" t="s">
        <v>1054</v>
      </c>
      <c r="O23" s="39" t="s">
        <v>1054</v>
      </c>
      <c r="P23" s="38" t="s">
        <v>1055</v>
      </c>
      <c r="Q23" s="21" t="s">
        <v>1054</v>
      </c>
      <c r="R23" s="39" t="s">
        <v>1054</v>
      </c>
      <c r="S23" s="38" t="s">
        <v>1054</v>
      </c>
      <c r="T23" s="38" t="s">
        <v>1055</v>
      </c>
      <c r="U23" s="38" t="s">
        <v>1055</v>
      </c>
      <c r="V23" s="38"/>
      <c r="W23" s="38" t="s">
        <v>1055</v>
      </c>
      <c r="X23" s="38"/>
      <c r="Y23" s="38" t="s">
        <v>1055</v>
      </c>
      <c r="Z23" s="38" t="s">
        <v>1055</v>
      </c>
      <c r="AA23" s="38" t="s">
        <v>1055</v>
      </c>
      <c r="AB23" s="38" t="s">
        <v>1054</v>
      </c>
      <c r="AC23" s="38" t="s">
        <v>1055</v>
      </c>
      <c r="AD23" s="38" t="s">
        <v>1054</v>
      </c>
      <c r="AE23" s="38" t="s">
        <v>1055</v>
      </c>
      <c r="AF23" s="38" t="s">
        <v>1054</v>
      </c>
      <c r="AG23" s="38" t="s">
        <v>1055</v>
      </c>
      <c r="AH23" s="38" t="s">
        <v>1054</v>
      </c>
      <c r="AI23" s="38" t="s">
        <v>1055</v>
      </c>
      <c r="AJ23" s="38" t="s">
        <v>1054</v>
      </c>
      <c r="AK23" s="38" t="s">
        <v>1055</v>
      </c>
      <c r="AL23" s="38" t="s">
        <v>1054</v>
      </c>
      <c r="AM23" s="38" t="s">
        <v>1055</v>
      </c>
      <c r="AN23" s="38" t="s">
        <v>1055</v>
      </c>
      <c r="AO23" s="38" t="s">
        <v>1055</v>
      </c>
      <c r="AP23" s="38" t="s">
        <v>1055</v>
      </c>
      <c r="AQ23" s="38" t="s">
        <v>1055</v>
      </c>
      <c r="AR23" s="21" t="s">
        <v>1055</v>
      </c>
      <c r="AS23" s="38" t="s">
        <v>1054</v>
      </c>
      <c r="AT23" s="39" t="s">
        <v>1055</v>
      </c>
      <c r="AU23" s="38" t="s">
        <v>1055</v>
      </c>
      <c r="AV23" s="38" t="s">
        <v>1055</v>
      </c>
      <c r="AW23" s="38" t="s">
        <v>1055</v>
      </c>
      <c r="AX23" s="38" t="s">
        <v>1055</v>
      </c>
      <c r="AY23" s="39" t="s">
        <v>1054</v>
      </c>
      <c r="AZ23" s="38" t="s">
        <v>1055</v>
      </c>
      <c r="BA23" s="38" t="s">
        <v>1054</v>
      </c>
      <c r="BB23" s="38" t="s">
        <v>1054</v>
      </c>
      <c r="BC23" s="21" t="s">
        <v>1054</v>
      </c>
      <c r="BD23" s="39" t="s">
        <v>1054</v>
      </c>
      <c r="BE23" s="38" t="s">
        <v>1055</v>
      </c>
      <c r="BF23" s="38" t="s">
        <v>1055</v>
      </c>
      <c r="BG23" s="21" t="s">
        <v>1054</v>
      </c>
      <c r="BH23" s="39" t="s">
        <v>1054</v>
      </c>
      <c r="BI23" s="38" t="s">
        <v>1055</v>
      </c>
      <c r="BJ23" s="38" t="s">
        <v>1054</v>
      </c>
      <c r="BK23" s="38" t="s">
        <v>1054</v>
      </c>
      <c r="BL23" s="21" t="s">
        <v>1055</v>
      </c>
      <c r="BM23" s="38" t="s">
        <v>1054</v>
      </c>
      <c r="BN23" s="39" t="s">
        <v>1054</v>
      </c>
      <c r="BO23" s="38" t="s">
        <v>1054</v>
      </c>
      <c r="BP23" s="38" t="s">
        <v>1055</v>
      </c>
      <c r="BQ23" s="38" t="s">
        <v>1054</v>
      </c>
      <c r="BR23" s="38" t="s">
        <v>1054</v>
      </c>
      <c r="BS23" s="40"/>
      <c r="BT23" s="38" t="s">
        <v>1055</v>
      </c>
      <c r="BU23" s="39" t="s">
        <v>1054</v>
      </c>
      <c r="BV23" s="38" t="s">
        <v>1055</v>
      </c>
      <c r="BW23" s="38" t="s">
        <v>1055</v>
      </c>
      <c r="BX23" s="38" t="s">
        <v>1055</v>
      </c>
      <c r="BY23" s="38" t="s">
        <v>1054</v>
      </c>
      <c r="BZ23" s="38" t="s">
        <v>1054</v>
      </c>
      <c r="CA23" s="38" t="s">
        <v>1054</v>
      </c>
      <c r="CB23" s="21" t="s">
        <v>1054</v>
      </c>
      <c r="CC23" s="39" t="s">
        <v>1054</v>
      </c>
      <c r="CD23" s="38" t="s">
        <v>1055</v>
      </c>
      <c r="CE23" s="41" t="s">
        <v>1055</v>
      </c>
      <c r="CF23" s="41" t="s">
        <v>1055</v>
      </c>
      <c r="CG23" s="41" t="s">
        <v>1069</v>
      </c>
      <c r="CH23" s="41" t="s">
        <v>1055</v>
      </c>
      <c r="CI23" s="66" t="s">
        <v>1055</v>
      </c>
    </row>
    <row r="24" spans="1:87" ht="15" x14ac:dyDescent="0.2">
      <c r="A24" s="64" t="s">
        <v>1070</v>
      </c>
      <c r="B24" s="65">
        <v>2021</v>
      </c>
      <c r="C24" s="22" t="s">
        <v>1054</v>
      </c>
      <c r="D24" s="22" t="s">
        <v>1054</v>
      </c>
      <c r="E24" s="23" t="s">
        <v>1055</v>
      </c>
      <c r="F24" s="23" t="s">
        <v>1055</v>
      </c>
      <c r="G24" s="38" t="s">
        <v>1055</v>
      </c>
      <c r="H24" s="38" t="s">
        <v>1054</v>
      </c>
      <c r="I24" s="23" t="s">
        <v>1054</v>
      </c>
      <c r="J24" s="39" t="s">
        <v>1055</v>
      </c>
      <c r="K24" s="21" t="s">
        <v>1055</v>
      </c>
      <c r="L24" s="22" t="s">
        <v>1055</v>
      </c>
      <c r="M24" s="22" t="s">
        <v>1056</v>
      </c>
      <c r="N24" s="38" t="s">
        <v>1054</v>
      </c>
      <c r="O24" s="39" t="s">
        <v>1054</v>
      </c>
      <c r="P24" s="38" t="s">
        <v>1055</v>
      </c>
      <c r="Q24" s="21" t="s">
        <v>1054</v>
      </c>
      <c r="R24" s="39" t="s">
        <v>1054</v>
      </c>
      <c r="S24" s="38" t="s">
        <v>1054</v>
      </c>
      <c r="T24" s="38" t="s">
        <v>1055</v>
      </c>
      <c r="U24" s="38" t="s">
        <v>1055</v>
      </c>
      <c r="V24" s="38"/>
      <c r="W24" s="38" t="s">
        <v>1055</v>
      </c>
      <c r="X24" s="38"/>
      <c r="Y24" s="38" t="s">
        <v>1055</v>
      </c>
      <c r="Z24" s="38" t="s">
        <v>1055</v>
      </c>
      <c r="AA24" s="38" t="s">
        <v>1055</v>
      </c>
      <c r="AB24" s="38" t="s">
        <v>1054</v>
      </c>
      <c r="AC24" s="38" t="s">
        <v>1055</v>
      </c>
      <c r="AD24" s="38" t="s">
        <v>1054</v>
      </c>
      <c r="AE24" s="38" t="s">
        <v>1055</v>
      </c>
      <c r="AF24" s="38" t="s">
        <v>1054</v>
      </c>
      <c r="AG24" s="38" t="s">
        <v>1055</v>
      </c>
      <c r="AH24" s="38" t="s">
        <v>1054</v>
      </c>
      <c r="AI24" s="38" t="s">
        <v>1055</v>
      </c>
      <c r="AJ24" s="38" t="s">
        <v>1055</v>
      </c>
      <c r="AK24" s="38" t="s">
        <v>1055</v>
      </c>
      <c r="AL24" s="38" t="s">
        <v>1055</v>
      </c>
      <c r="AM24" s="38" t="s">
        <v>1055</v>
      </c>
      <c r="AN24" s="38" t="s">
        <v>1054</v>
      </c>
      <c r="AO24" s="38" t="s">
        <v>1055</v>
      </c>
      <c r="AP24" s="38" t="s">
        <v>1055</v>
      </c>
      <c r="AQ24" s="38" t="s">
        <v>1055</v>
      </c>
      <c r="AR24" s="21" t="s">
        <v>1055</v>
      </c>
      <c r="AS24" s="38" t="s">
        <v>1054</v>
      </c>
      <c r="AT24" s="39" t="s">
        <v>1055</v>
      </c>
      <c r="AU24" s="38" t="s">
        <v>1055</v>
      </c>
      <c r="AV24" s="38" t="s">
        <v>1055</v>
      </c>
      <c r="AW24" s="38" t="s">
        <v>1055</v>
      </c>
      <c r="AX24" s="38" t="s">
        <v>1055</v>
      </c>
      <c r="AY24" s="39" t="s">
        <v>1054</v>
      </c>
      <c r="AZ24" s="38" t="s">
        <v>1054</v>
      </c>
      <c r="BA24" s="38" t="s">
        <v>1054</v>
      </c>
      <c r="BB24" s="38" t="s">
        <v>1055</v>
      </c>
      <c r="BC24" s="21" t="s">
        <v>1054</v>
      </c>
      <c r="BD24" s="39" t="s">
        <v>1054</v>
      </c>
      <c r="BE24" s="38" t="s">
        <v>1054</v>
      </c>
      <c r="BF24" s="38" t="s">
        <v>1055</v>
      </c>
      <c r="BG24" s="21" t="s">
        <v>1054</v>
      </c>
      <c r="BH24" s="39" t="s">
        <v>1054</v>
      </c>
      <c r="BI24" s="38" t="s">
        <v>1054</v>
      </c>
      <c r="BJ24" s="38" t="s">
        <v>1055</v>
      </c>
      <c r="BK24" s="38" t="s">
        <v>1054</v>
      </c>
      <c r="BL24" s="21" t="s">
        <v>1055</v>
      </c>
      <c r="BM24" s="38" t="s">
        <v>1054</v>
      </c>
      <c r="BN24" s="39" t="s">
        <v>1054</v>
      </c>
      <c r="BO24" s="38" t="s">
        <v>1055</v>
      </c>
      <c r="BP24" s="38" t="s">
        <v>1055</v>
      </c>
      <c r="BQ24" s="38" t="s">
        <v>1055</v>
      </c>
      <c r="BR24" s="38" t="s">
        <v>1054</v>
      </c>
      <c r="BS24" s="40"/>
      <c r="BT24" s="38" t="s">
        <v>1055</v>
      </c>
      <c r="BU24" s="39" t="s">
        <v>1055</v>
      </c>
      <c r="BV24" s="38" t="s">
        <v>1055</v>
      </c>
      <c r="BW24" s="38" t="s">
        <v>1055</v>
      </c>
      <c r="BX24" s="38" t="s">
        <v>1054</v>
      </c>
      <c r="BY24" s="38" t="s">
        <v>1055</v>
      </c>
      <c r="BZ24" s="38" t="s">
        <v>1055</v>
      </c>
      <c r="CA24" s="38" t="s">
        <v>1055</v>
      </c>
      <c r="CB24" s="21" t="s">
        <v>1054</v>
      </c>
      <c r="CC24" s="39" t="s">
        <v>1055</v>
      </c>
      <c r="CD24" s="38" t="s">
        <v>1055</v>
      </c>
      <c r="CE24" s="41" t="s">
        <v>1055</v>
      </c>
      <c r="CF24" s="41" t="s">
        <v>1055</v>
      </c>
      <c r="CG24" s="41" t="s">
        <v>1055</v>
      </c>
      <c r="CH24" s="41" t="s">
        <v>1054</v>
      </c>
      <c r="CI24" s="66" t="s">
        <v>1054</v>
      </c>
    </row>
    <row r="25" spans="1:87" ht="15" x14ac:dyDescent="0.2">
      <c r="A25" s="64" t="s">
        <v>1071</v>
      </c>
      <c r="B25" s="65">
        <v>2022</v>
      </c>
      <c r="C25" s="22" t="s">
        <v>1055</v>
      </c>
      <c r="D25" s="22" t="s">
        <v>1055</v>
      </c>
      <c r="E25" s="23" t="s">
        <v>1055</v>
      </c>
      <c r="F25" s="23" t="s">
        <v>1055</v>
      </c>
      <c r="G25" s="38" t="s">
        <v>1061</v>
      </c>
      <c r="H25" s="38" t="s">
        <v>1061</v>
      </c>
      <c r="I25" s="23" t="s">
        <v>1055</v>
      </c>
      <c r="J25" s="39" t="s">
        <v>1055</v>
      </c>
      <c r="K25" s="21" t="s">
        <v>1055</v>
      </c>
      <c r="L25" s="22" t="s">
        <v>1062</v>
      </c>
      <c r="M25" s="22" t="s">
        <v>1056</v>
      </c>
      <c r="N25" s="38" t="s">
        <v>1061</v>
      </c>
      <c r="O25" s="39" t="s">
        <v>1061</v>
      </c>
      <c r="P25" s="38" t="s">
        <v>1061</v>
      </c>
      <c r="Q25" s="21" t="s">
        <v>1061</v>
      </c>
      <c r="R25" s="39" t="s">
        <v>1061</v>
      </c>
      <c r="S25" s="38" t="s">
        <v>1061</v>
      </c>
      <c r="T25" s="38" t="s">
        <v>1061</v>
      </c>
      <c r="U25" s="38" t="s">
        <v>1061</v>
      </c>
      <c r="V25" s="38"/>
      <c r="W25" s="38" t="s">
        <v>1061</v>
      </c>
      <c r="X25" s="38"/>
      <c r="Y25" s="38" t="s">
        <v>1061</v>
      </c>
      <c r="Z25" s="38" t="s">
        <v>1061</v>
      </c>
      <c r="AA25" s="38" t="s">
        <v>1061</v>
      </c>
      <c r="AB25" s="38" t="s">
        <v>1061</v>
      </c>
      <c r="AC25" s="38" t="s">
        <v>1061</v>
      </c>
      <c r="AD25" s="38" t="s">
        <v>1061</v>
      </c>
      <c r="AE25" s="38" t="s">
        <v>1061</v>
      </c>
      <c r="AF25" s="38" t="s">
        <v>1061</v>
      </c>
      <c r="AG25" s="38" t="s">
        <v>1061</v>
      </c>
      <c r="AH25" s="38" t="s">
        <v>1061</v>
      </c>
      <c r="AI25" s="38" t="s">
        <v>1061</v>
      </c>
      <c r="AJ25" s="38" t="s">
        <v>1061</v>
      </c>
      <c r="AK25" s="38" t="s">
        <v>1061</v>
      </c>
      <c r="AL25" s="38" t="s">
        <v>1061</v>
      </c>
      <c r="AM25" s="38" t="s">
        <v>1061</v>
      </c>
      <c r="AN25" s="38" t="s">
        <v>1061</v>
      </c>
      <c r="AO25" s="38" t="s">
        <v>1061</v>
      </c>
      <c r="AP25" s="38" t="s">
        <v>1061</v>
      </c>
      <c r="AQ25" s="38" t="s">
        <v>1061</v>
      </c>
      <c r="AR25" s="21" t="s">
        <v>1061</v>
      </c>
      <c r="AS25" s="38" t="s">
        <v>1061</v>
      </c>
      <c r="AT25" s="39" t="s">
        <v>1061</v>
      </c>
      <c r="AU25" s="38" t="s">
        <v>1061</v>
      </c>
      <c r="AV25" s="38" t="s">
        <v>1061</v>
      </c>
      <c r="AW25" s="38" t="s">
        <v>1061</v>
      </c>
      <c r="AX25" s="38" t="s">
        <v>1061</v>
      </c>
      <c r="AY25" s="39" t="s">
        <v>1061</v>
      </c>
      <c r="AZ25" s="38" t="s">
        <v>1061</v>
      </c>
      <c r="BA25" s="38" t="s">
        <v>1061</v>
      </c>
      <c r="BB25" s="38" t="s">
        <v>1061</v>
      </c>
      <c r="BC25" s="21" t="s">
        <v>1061</v>
      </c>
      <c r="BD25" s="39" t="s">
        <v>1061</v>
      </c>
      <c r="BE25" s="38" t="s">
        <v>1061</v>
      </c>
      <c r="BF25" s="38" t="s">
        <v>1061</v>
      </c>
      <c r="BG25" s="21" t="s">
        <v>1061</v>
      </c>
      <c r="BH25" s="39" t="s">
        <v>1061</v>
      </c>
      <c r="BI25" s="38" t="s">
        <v>1061</v>
      </c>
      <c r="BJ25" s="38" t="s">
        <v>1061</v>
      </c>
      <c r="BK25" s="38" t="s">
        <v>1061</v>
      </c>
      <c r="BL25" s="21" t="s">
        <v>1061</v>
      </c>
      <c r="BM25" s="38" t="s">
        <v>1061</v>
      </c>
      <c r="BN25" s="39" t="s">
        <v>1061</v>
      </c>
      <c r="BO25" s="38" t="s">
        <v>1061</v>
      </c>
      <c r="BP25" s="38" t="s">
        <v>1061</v>
      </c>
      <c r="BQ25" s="38" t="s">
        <v>1061</v>
      </c>
      <c r="BR25" s="38" t="s">
        <v>1061</v>
      </c>
      <c r="BS25" s="40"/>
      <c r="BT25" s="38" t="s">
        <v>1061</v>
      </c>
      <c r="BU25" s="39" t="s">
        <v>1061</v>
      </c>
      <c r="BV25" s="38" t="s">
        <v>1061</v>
      </c>
      <c r="BW25" s="38" t="s">
        <v>1061</v>
      </c>
      <c r="BX25" s="38" t="s">
        <v>1061</v>
      </c>
      <c r="BY25" s="38" t="s">
        <v>1061</v>
      </c>
      <c r="BZ25" s="38" t="s">
        <v>1061</v>
      </c>
      <c r="CA25" s="38" t="s">
        <v>1061</v>
      </c>
      <c r="CB25" s="21" t="s">
        <v>1061</v>
      </c>
      <c r="CC25" s="39" t="s">
        <v>1061</v>
      </c>
      <c r="CD25" s="38" t="s">
        <v>1061</v>
      </c>
      <c r="CE25" s="41" t="s">
        <v>1065</v>
      </c>
      <c r="CF25" s="41" t="s">
        <v>1065</v>
      </c>
      <c r="CG25" s="41" t="s">
        <v>1065</v>
      </c>
      <c r="CH25" s="41" t="s">
        <v>1065</v>
      </c>
      <c r="CI25" s="66" t="s">
        <v>1055</v>
      </c>
    </row>
    <row r="26" spans="1:87" ht="15" x14ac:dyDescent="0.2">
      <c r="A26" s="64" t="s">
        <v>1072</v>
      </c>
      <c r="B26" s="65">
        <v>2022</v>
      </c>
      <c r="C26" s="22" t="s">
        <v>1054</v>
      </c>
      <c r="D26" s="22" t="s">
        <v>1054</v>
      </c>
      <c r="E26" s="23" t="s">
        <v>1054</v>
      </c>
      <c r="F26" s="23" t="s">
        <v>1055</v>
      </c>
      <c r="G26" s="38" t="s">
        <v>1054</v>
      </c>
      <c r="H26" s="38" t="s">
        <v>1054</v>
      </c>
      <c r="I26" s="23" t="s">
        <v>1054</v>
      </c>
      <c r="J26" s="39" t="s">
        <v>1054</v>
      </c>
      <c r="K26" s="21" t="s">
        <v>1055</v>
      </c>
      <c r="L26" s="22" t="s">
        <v>1055</v>
      </c>
      <c r="M26" s="22" t="s">
        <v>1056</v>
      </c>
      <c r="N26" s="38" t="s">
        <v>1054</v>
      </c>
      <c r="O26" s="39" t="s">
        <v>1054</v>
      </c>
      <c r="P26" s="38" t="s">
        <v>1055</v>
      </c>
      <c r="Q26" s="21" t="s">
        <v>1054</v>
      </c>
      <c r="R26" s="39" t="s">
        <v>1054</v>
      </c>
      <c r="S26" s="38" t="s">
        <v>1054</v>
      </c>
      <c r="T26" s="38" t="s">
        <v>1055</v>
      </c>
      <c r="U26" s="38" t="s">
        <v>1055</v>
      </c>
      <c r="V26" s="38"/>
      <c r="W26" s="38" t="s">
        <v>1055</v>
      </c>
      <c r="X26" s="38"/>
      <c r="Y26" s="38" t="s">
        <v>1055</v>
      </c>
      <c r="Z26" s="38" t="s">
        <v>1055</v>
      </c>
      <c r="AA26" s="38" t="s">
        <v>1055</v>
      </c>
      <c r="AB26" s="38" t="s">
        <v>1054</v>
      </c>
      <c r="AC26" s="38" t="s">
        <v>1055</v>
      </c>
      <c r="AD26" s="38" t="s">
        <v>1054</v>
      </c>
      <c r="AE26" s="38" t="s">
        <v>1055</v>
      </c>
      <c r="AF26" s="38" t="s">
        <v>1054</v>
      </c>
      <c r="AG26" s="38" t="s">
        <v>1055</v>
      </c>
      <c r="AH26" s="38" t="s">
        <v>1054</v>
      </c>
      <c r="AI26" s="38" t="s">
        <v>1055</v>
      </c>
      <c r="AJ26" s="38" t="s">
        <v>1055</v>
      </c>
      <c r="AK26" s="38" t="s">
        <v>1055</v>
      </c>
      <c r="AL26" s="38" t="s">
        <v>1055</v>
      </c>
      <c r="AM26" s="38" t="s">
        <v>1055</v>
      </c>
      <c r="AN26" s="38" t="s">
        <v>1054</v>
      </c>
      <c r="AO26" s="38" t="s">
        <v>1055</v>
      </c>
      <c r="AP26" s="38" t="s">
        <v>1055</v>
      </c>
      <c r="AQ26" s="38" t="s">
        <v>1055</v>
      </c>
      <c r="AR26" s="21" t="s">
        <v>1055</v>
      </c>
      <c r="AS26" s="38" t="s">
        <v>1054</v>
      </c>
      <c r="AT26" s="39" t="s">
        <v>1054</v>
      </c>
      <c r="AU26" s="38" t="s">
        <v>1055</v>
      </c>
      <c r="AV26" s="38" t="s">
        <v>1054</v>
      </c>
      <c r="AW26" s="38" t="s">
        <v>1055</v>
      </c>
      <c r="AX26" s="38" t="s">
        <v>1054</v>
      </c>
      <c r="AY26" s="39" t="s">
        <v>1054</v>
      </c>
      <c r="AZ26" s="38" t="s">
        <v>1054</v>
      </c>
      <c r="BA26" s="38" t="s">
        <v>1055</v>
      </c>
      <c r="BB26" s="38" t="s">
        <v>1055</v>
      </c>
      <c r="BC26" s="21" t="s">
        <v>1054</v>
      </c>
      <c r="BD26" s="39" t="s">
        <v>1054</v>
      </c>
      <c r="BE26" s="38" t="s">
        <v>1054</v>
      </c>
      <c r="BF26" s="38" t="s">
        <v>1054</v>
      </c>
      <c r="BG26" s="21" t="s">
        <v>1054</v>
      </c>
      <c r="BH26" s="39" t="s">
        <v>1054</v>
      </c>
      <c r="BI26" s="38" t="s">
        <v>1054</v>
      </c>
      <c r="BJ26" s="38" t="s">
        <v>1055</v>
      </c>
      <c r="BK26" s="38" t="s">
        <v>1054</v>
      </c>
      <c r="BL26" s="21" t="s">
        <v>1055</v>
      </c>
      <c r="BM26" s="38" t="s">
        <v>1054</v>
      </c>
      <c r="BN26" s="39" t="s">
        <v>1054</v>
      </c>
      <c r="BO26" s="38" t="s">
        <v>1055</v>
      </c>
      <c r="BP26" s="38" t="s">
        <v>1055</v>
      </c>
      <c r="BQ26" s="38" t="s">
        <v>1054</v>
      </c>
      <c r="BR26" s="38" t="s">
        <v>1054</v>
      </c>
      <c r="BS26" s="40"/>
      <c r="BT26" s="38" t="s">
        <v>1054</v>
      </c>
      <c r="BU26" s="39" t="s">
        <v>1055</v>
      </c>
      <c r="BV26" s="38" t="s">
        <v>1055</v>
      </c>
      <c r="BW26" s="38" t="s">
        <v>1055</v>
      </c>
      <c r="BX26" s="38" t="s">
        <v>1054</v>
      </c>
      <c r="BY26" s="38" t="s">
        <v>1055</v>
      </c>
      <c r="BZ26" s="38" t="s">
        <v>1055</v>
      </c>
      <c r="CA26" s="38" t="s">
        <v>1055</v>
      </c>
      <c r="CB26" s="21" t="s">
        <v>1054</v>
      </c>
      <c r="CC26" s="39" t="s">
        <v>1054</v>
      </c>
      <c r="CD26" s="38" t="s">
        <v>1055</v>
      </c>
      <c r="CE26" s="41" t="s">
        <v>1055</v>
      </c>
      <c r="CF26" s="41" t="s">
        <v>1055</v>
      </c>
      <c r="CG26" s="41" t="s">
        <v>1055</v>
      </c>
      <c r="CH26" s="41" t="s">
        <v>1054</v>
      </c>
      <c r="CI26" s="66" t="s">
        <v>1054</v>
      </c>
    </row>
    <row r="27" spans="1:87" ht="15" x14ac:dyDescent="0.2">
      <c r="A27" s="64" t="s">
        <v>1073</v>
      </c>
      <c r="B27" s="65">
        <v>2021</v>
      </c>
      <c r="C27" s="22" t="s">
        <v>1054</v>
      </c>
      <c r="D27" s="22" t="s">
        <v>1054</v>
      </c>
      <c r="E27" s="23" t="s">
        <v>1055</v>
      </c>
      <c r="F27" s="23" t="s">
        <v>1054</v>
      </c>
      <c r="G27" s="38" t="s">
        <v>1054</v>
      </c>
      <c r="H27" s="38" t="s">
        <v>1054</v>
      </c>
      <c r="I27" s="23" t="s">
        <v>1055</v>
      </c>
      <c r="J27" s="39" t="s">
        <v>1055</v>
      </c>
      <c r="K27" s="21" t="s">
        <v>1055</v>
      </c>
      <c r="L27" s="22" t="s">
        <v>1058</v>
      </c>
      <c r="M27" s="22" t="s">
        <v>1056</v>
      </c>
      <c r="N27" s="38" t="s">
        <v>1054</v>
      </c>
      <c r="O27" s="39" t="s">
        <v>1055</v>
      </c>
      <c r="P27" s="38" t="s">
        <v>1055</v>
      </c>
      <c r="Q27" s="21" t="s">
        <v>1055</v>
      </c>
      <c r="R27" s="39" t="s">
        <v>1055</v>
      </c>
      <c r="S27" s="38" t="s">
        <v>1055</v>
      </c>
      <c r="T27" s="38" t="s">
        <v>1055</v>
      </c>
      <c r="U27" s="38" t="s">
        <v>1055</v>
      </c>
      <c r="V27" s="38"/>
      <c r="W27" s="38" t="s">
        <v>1055</v>
      </c>
      <c r="X27" s="38"/>
      <c r="Y27" s="38" t="s">
        <v>1055</v>
      </c>
      <c r="Z27" s="38" t="s">
        <v>1055</v>
      </c>
      <c r="AA27" s="38" t="s">
        <v>1055</v>
      </c>
      <c r="AB27" s="38" t="s">
        <v>1055</v>
      </c>
      <c r="AC27" s="38" t="s">
        <v>1055</v>
      </c>
      <c r="AD27" s="38" t="s">
        <v>1055</v>
      </c>
      <c r="AE27" s="38" t="s">
        <v>1055</v>
      </c>
      <c r="AF27" s="38" t="s">
        <v>1055</v>
      </c>
      <c r="AG27" s="38" t="s">
        <v>1055</v>
      </c>
      <c r="AH27" s="38" t="s">
        <v>1055</v>
      </c>
      <c r="AI27" s="38" t="s">
        <v>1055</v>
      </c>
      <c r="AJ27" s="38" t="s">
        <v>1055</v>
      </c>
      <c r="AK27" s="38" t="s">
        <v>1055</v>
      </c>
      <c r="AL27" s="38" t="s">
        <v>1055</v>
      </c>
      <c r="AM27" s="38" t="s">
        <v>1055</v>
      </c>
      <c r="AN27" s="38" t="s">
        <v>1055</v>
      </c>
      <c r="AO27" s="38" t="s">
        <v>1055</v>
      </c>
      <c r="AP27" s="38" t="s">
        <v>1055</v>
      </c>
      <c r="AQ27" s="38" t="s">
        <v>1055</v>
      </c>
      <c r="AR27" s="21" t="s">
        <v>1055</v>
      </c>
      <c r="AS27" s="38" t="s">
        <v>1055</v>
      </c>
      <c r="AT27" s="39" t="s">
        <v>1055</v>
      </c>
      <c r="AU27" s="38" t="s">
        <v>1055</v>
      </c>
      <c r="AV27" s="38" t="s">
        <v>1055</v>
      </c>
      <c r="AW27" s="38" t="s">
        <v>1055</v>
      </c>
      <c r="AX27" s="38" t="s">
        <v>1055</v>
      </c>
      <c r="AY27" s="39" t="s">
        <v>1055</v>
      </c>
      <c r="AZ27" s="38" t="s">
        <v>1055</v>
      </c>
      <c r="BA27" s="38" t="s">
        <v>1055</v>
      </c>
      <c r="BB27" s="38" t="s">
        <v>1055</v>
      </c>
      <c r="BC27" s="21" t="s">
        <v>1055</v>
      </c>
      <c r="BD27" s="39" t="s">
        <v>1054</v>
      </c>
      <c r="BE27" s="38" t="s">
        <v>1054</v>
      </c>
      <c r="BF27" s="38" t="s">
        <v>1055</v>
      </c>
      <c r="BG27" s="21" t="s">
        <v>1055</v>
      </c>
      <c r="BH27" s="39" t="s">
        <v>1055</v>
      </c>
      <c r="BI27" s="38" t="s">
        <v>1055</v>
      </c>
      <c r="BJ27" s="38" t="s">
        <v>1055</v>
      </c>
      <c r="BK27" s="38" t="s">
        <v>1055</v>
      </c>
      <c r="BL27" s="21" t="s">
        <v>1054</v>
      </c>
      <c r="BM27" s="38" t="s">
        <v>1055</v>
      </c>
      <c r="BN27" s="39" t="s">
        <v>1055</v>
      </c>
      <c r="BO27" s="38" t="s">
        <v>1055</v>
      </c>
      <c r="BP27" s="38" t="s">
        <v>1055</v>
      </c>
      <c r="BQ27" s="38" t="s">
        <v>1055</v>
      </c>
      <c r="BR27" s="38" t="s">
        <v>1055</v>
      </c>
      <c r="BS27" s="40"/>
      <c r="BT27" s="38" t="s">
        <v>1055</v>
      </c>
      <c r="BU27" s="39" t="s">
        <v>1055</v>
      </c>
      <c r="BV27" s="38" t="s">
        <v>1055</v>
      </c>
      <c r="BW27" s="38" t="s">
        <v>1055</v>
      </c>
      <c r="BX27" s="38" t="s">
        <v>1055</v>
      </c>
      <c r="BY27" s="38" t="s">
        <v>1055</v>
      </c>
      <c r="BZ27" s="38" t="s">
        <v>1055</v>
      </c>
      <c r="CA27" s="38" t="s">
        <v>1054</v>
      </c>
      <c r="CB27" s="21" t="s">
        <v>1055</v>
      </c>
      <c r="CC27" s="39" t="s">
        <v>1055</v>
      </c>
      <c r="CD27" s="38" t="s">
        <v>1055</v>
      </c>
      <c r="CE27" s="41" t="s">
        <v>1055</v>
      </c>
      <c r="CF27" s="41" t="s">
        <v>1055</v>
      </c>
      <c r="CG27" s="41" t="s">
        <v>1055</v>
      </c>
      <c r="CH27" s="41" t="s">
        <v>1055</v>
      </c>
      <c r="CI27" s="66" t="s">
        <v>1055</v>
      </c>
    </row>
    <row r="28" spans="1:87" ht="15" x14ac:dyDescent="0.2">
      <c r="A28" s="64" t="s">
        <v>1074</v>
      </c>
      <c r="B28" s="65">
        <v>2021</v>
      </c>
      <c r="C28" s="22" t="s">
        <v>1054</v>
      </c>
      <c r="D28" s="22" t="s">
        <v>1055</v>
      </c>
      <c r="E28" s="23" t="s">
        <v>1054</v>
      </c>
      <c r="F28" s="23" t="s">
        <v>1055</v>
      </c>
      <c r="G28" s="38" t="s">
        <v>1054</v>
      </c>
      <c r="H28" s="38" t="s">
        <v>1054</v>
      </c>
      <c r="I28" s="23" t="s">
        <v>1054</v>
      </c>
      <c r="J28" s="39" t="s">
        <v>1055</v>
      </c>
      <c r="K28" s="21" t="s">
        <v>1055</v>
      </c>
      <c r="L28" s="22" t="s">
        <v>1054</v>
      </c>
      <c r="M28" s="22" t="s">
        <v>1056</v>
      </c>
      <c r="N28" s="38" t="s">
        <v>1054</v>
      </c>
      <c r="O28" s="39" t="s">
        <v>1054</v>
      </c>
      <c r="P28" s="38" t="s">
        <v>1055</v>
      </c>
      <c r="Q28" s="21" t="s">
        <v>1054</v>
      </c>
      <c r="R28" s="39" t="s">
        <v>1055</v>
      </c>
      <c r="S28" s="38" t="s">
        <v>1055</v>
      </c>
      <c r="T28" s="38" t="s">
        <v>1055</v>
      </c>
      <c r="U28" s="38" t="s">
        <v>1055</v>
      </c>
      <c r="V28" s="38"/>
      <c r="W28" s="38" t="s">
        <v>1055</v>
      </c>
      <c r="X28" s="38"/>
      <c r="Y28" s="38" t="s">
        <v>1055</v>
      </c>
      <c r="Z28" s="38" t="s">
        <v>1055</v>
      </c>
      <c r="AA28" s="38" t="s">
        <v>1055</v>
      </c>
      <c r="AB28" s="38" t="s">
        <v>1055</v>
      </c>
      <c r="AC28" s="38" t="s">
        <v>1055</v>
      </c>
      <c r="AD28" s="38" t="s">
        <v>1055</v>
      </c>
      <c r="AE28" s="38" t="s">
        <v>1055</v>
      </c>
      <c r="AF28" s="38" t="s">
        <v>1055</v>
      </c>
      <c r="AG28" s="38" t="s">
        <v>1055</v>
      </c>
      <c r="AH28" s="38" t="s">
        <v>1055</v>
      </c>
      <c r="AI28" s="38" t="s">
        <v>1055</v>
      </c>
      <c r="AJ28" s="38" t="s">
        <v>1055</v>
      </c>
      <c r="AK28" s="38" t="s">
        <v>1055</v>
      </c>
      <c r="AL28" s="38" t="s">
        <v>1055</v>
      </c>
      <c r="AM28" s="38" t="s">
        <v>1055</v>
      </c>
      <c r="AN28" s="38" t="s">
        <v>1055</v>
      </c>
      <c r="AO28" s="38" t="s">
        <v>1055</v>
      </c>
      <c r="AP28" s="38" t="s">
        <v>1055</v>
      </c>
      <c r="AQ28" s="38" t="s">
        <v>1055</v>
      </c>
      <c r="AR28" s="21" t="s">
        <v>1055</v>
      </c>
      <c r="AS28" s="38" t="s">
        <v>1054</v>
      </c>
      <c r="AT28" s="39" t="s">
        <v>1054</v>
      </c>
      <c r="AU28" s="38" t="s">
        <v>1055</v>
      </c>
      <c r="AV28" s="38" t="s">
        <v>1055</v>
      </c>
      <c r="AW28" s="38" t="s">
        <v>1055</v>
      </c>
      <c r="AX28" s="38" t="s">
        <v>1054</v>
      </c>
      <c r="AY28" s="39" t="s">
        <v>1055</v>
      </c>
      <c r="AZ28" s="38" t="s">
        <v>1055</v>
      </c>
      <c r="BA28" s="38" t="s">
        <v>1055</v>
      </c>
      <c r="BB28" s="38" t="s">
        <v>1054</v>
      </c>
      <c r="BC28" s="21" t="s">
        <v>1054</v>
      </c>
      <c r="BD28" s="39" t="s">
        <v>1055</v>
      </c>
      <c r="BE28" s="38" t="s">
        <v>1055</v>
      </c>
      <c r="BF28" s="38" t="s">
        <v>1055</v>
      </c>
      <c r="BG28" s="21" t="s">
        <v>1055</v>
      </c>
      <c r="BH28" s="39" t="s">
        <v>1055</v>
      </c>
      <c r="BI28" s="38" t="s">
        <v>1055</v>
      </c>
      <c r="BJ28" s="38" t="s">
        <v>1055</v>
      </c>
      <c r="BK28" s="38" t="s">
        <v>1055</v>
      </c>
      <c r="BL28" s="21" t="s">
        <v>1054</v>
      </c>
      <c r="BM28" s="38" t="s">
        <v>1055</v>
      </c>
      <c r="BN28" s="39" t="s">
        <v>1054</v>
      </c>
      <c r="BO28" s="38" t="s">
        <v>1054</v>
      </c>
      <c r="BP28" s="38" t="s">
        <v>1055</v>
      </c>
      <c r="BQ28" s="38" t="s">
        <v>1055</v>
      </c>
      <c r="BR28" s="38" t="s">
        <v>1054</v>
      </c>
      <c r="BS28" s="40"/>
      <c r="BT28" s="38" t="s">
        <v>1055</v>
      </c>
      <c r="BU28" s="39" t="s">
        <v>1055</v>
      </c>
      <c r="BV28" s="38" t="s">
        <v>1055</v>
      </c>
      <c r="BW28" s="38" t="s">
        <v>1055</v>
      </c>
      <c r="BX28" s="38" t="s">
        <v>1055</v>
      </c>
      <c r="BY28" s="38" t="s">
        <v>1055</v>
      </c>
      <c r="BZ28" s="38" t="s">
        <v>1054</v>
      </c>
      <c r="CA28" s="38" t="s">
        <v>1055</v>
      </c>
      <c r="CB28" s="21" t="s">
        <v>1054</v>
      </c>
      <c r="CC28" s="39" t="s">
        <v>1055</v>
      </c>
      <c r="CD28" s="38" t="s">
        <v>1055</v>
      </c>
      <c r="CE28" s="41" t="s">
        <v>1055</v>
      </c>
      <c r="CF28" s="41" t="s">
        <v>1055</v>
      </c>
      <c r="CG28" s="41" t="s">
        <v>1055</v>
      </c>
      <c r="CH28" s="41" t="s">
        <v>1055</v>
      </c>
      <c r="CI28" s="66" t="s">
        <v>1055</v>
      </c>
    </row>
    <row r="29" spans="1:87" ht="15" x14ac:dyDescent="0.2">
      <c r="A29" s="64" t="s">
        <v>1075</v>
      </c>
      <c r="B29" s="65">
        <v>2022</v>
      </c>
      <c r="C29" s="22" t="s">
        <v>1055</v>
      </c>
      <c r="D29" s="22" t="s">
        <v>1055</v>
      </c>
      <c r="E29" s="23" t="s">
        <v>1055</v>
      </c>
      <c r="F29" s="23" t="s">
        <v>1055</v>
      </c>
      <c r="G29" s="38" t="s">
        <v>1061</v>
      </c>
      <c r="H29" s="38" t="s">
        <v>1061</v>
      </c>
      <c r="I29" s="23" t="s">
        <v>1055</v>
      </c>
      <c r="J29" s="39" t="s">
        <v>1055</v>
      </c>
      <c r="K29" s="21" t="s">
        <v>1055</v>
      </c>
      <c r="L29" s="22" t="s">
        <v>1062</v>
      </c>
      <c r="M29" s="22" t="s">
        <v>1056</v>
      </c>
      <c r="N29" s="38" t="s">
        <v>1061</v>
      </c>
      <c r="O29" s="39" t="s">
        <v>1061</v>
      </c>
      <c r="P29" s="38" t="s">
        <v>1061</v>
      </c>
      <c r="Q29" s="21" t="s">
        <v>1061</v>
      </c>
      <c r="R29" s="39" t="s">
        <v>1061</v>
      </c>
      <c r="S29" s="38" t="s">
        <v>1061</v>
      </c>
      <c r="T29" s="38" t="s">
        <v>1061</v>
      </c>
      <c r="U29" s="38" t="s">
        <v>1061</v>
      </c>
      <c r="V29" s="38"/>
      <c r="W29" s="38" t="s">
        <v>1061</v>
      </c>
      <c r="X29" s="38"/>
      <c r="Y29" s="38" t="s">
        <v>1061</v>
      </c>
      <c r="Z29" s="38" t="s">
        <v>1061</v>
      </c>
      <c r="AA29" s="38" t="s">
        <v>1061</v>
      </c>
      <c r="AB29" s="38" t="s">
        <v>1061</v>
      </c>
      <c r="AC29" s="38" t="s">
        <v>1061</v>
      </c>
      <c r="AD29" s="38" t="s">
        <v>1061</v>
      </c>
      <c r="AE29" s="38" t="s">
        <v>1061</v>
      </c>
      <c r="AF29" s="38" t="s">
        <v>1061</v>
      </c>
      <c r="AG29" s="38" t="s">
        <v>1061</v>
      </c>
      <c r="AH29" s="38" t="s">
        <v>1061</v>
      </c>
      <c r="AI29" s="38" t="s">
        <v>1061</v>
      </c>
      <c r="AJ29" s="38" t="s">
        <v>1061</v>
      </c>
      <c r="AK29" s="38" t="s">
        <v>1061</v>
      </c>
      <c r="AL29" s="38" t="s">
        <v>1061</v>
      </c>
      <c r="AM29" s="38" t="s">
        <v>1061</v>
      </c>
      <c r="AN29" s="38" t="s">
        <v>1061</v>
      </c>
      <c r="AO29" s="38" t="s">
        <v>1061</v>
      </c>
      <c r="AP29" s="38" t="s">
        <v>1061</v>
      </c>
      <c r="AQ29" s="38" t="s">
        <v>1061</v>
      </c>
      <c r="AR29" s="21" t="s">
        <v>1061</v>
      </c>
      <c r="AS29" s="38" t="s">
        <v>1061</v>
      </c>
      <c r="AT29" s="39" t="s">
        <v>1061</v>
      </c>
      <c r="AU29" s="38" t="s">
        <v>1061</v>
      </c>
      <c r="AV29" s="38" t="s">
        <v>1061</v>
      </c>
      <c r="AW29" s="38" t="s">
        <v>1061</v>
      </c>
      <c r="AX29" s="38" t="s">
        <v>1061</v>
      </c>
      <c r="AY29" s="39" t="s">
        <v>1061</v>
      </c>
      <c r="AZ29" s="38" t="s">
        <v>1061</v>
      </c>
      <c r="BA29" s="38" t="s">
        <v>1061</v>
      </c>
      <c r="BB29" s="38" t="s">
        <v>1061</v>
      </c>
      <c r="BC29" s="21" t="s">
        <v>1061</v>
      </c>
      <c r="BD29" s="39" t="s">
        <v>1061</v>
      </c>
      <c r="BE29" s="38" t="s">
        <v>1061</v>
      </c>
      <c r="BF29" s="38" t="s">
        <v>1061</v>
      </c>
      <c r="BG29" s="21" t="s">
        <v>1061</v>
      </c>
      <c r="BH29" s="39" t="s">
        <v>1061</v>
      </c>
      <c r="BI29" s="38" t="s">
        <v>1061</v>
      </c>
      <c r="BJ29" s="38" t="s">
        <v>1061</v>
      </c>
      <c r="BK29" s="38" t="s">
        <v>1061</v>
      </c>
      <c r="BL29" s="21" t="s">
        <v>1061</v>
      </c>
      <c r="BM29" s="38" t="s">
        <v>1061</v>
      </c>
      <c r="BN29" s="39" t="s">
        <v>1061</v>
      </c>
      <c r="BO29" s="38" t="s">
        <v>1061</v>
      </c>
      <c r="BP29" s="38" t="s">
        <v>1061</v>
      </c>
      <c r="BQ29" s="38" t="s">
        <v>1061</v>
      </c>
      <c r="BR29" s="38" t="s">
        <v>1061</v>
      </c>
      <c r="BS29" s="40"/>
      <c r="BT29" s="38" t="s">
        <v>1061</v>
      </c>
      <c r="BU29" s="39" t="s">
        <v>1061</v>
      </c>
      <c r="BV29" s="38" t="s">
        <v>1061</v>
      </c>
      <c r="BW29" s="38" t="s">
        <v>1061</v>
      </c>
      <c r="BX29" s="38" t="s">
        <v>1061</v>
      </c>
      <c r="BY29" s="38" t="s">
        <v>1061</v>
      </c>
      <c r="BZ29" s="38" t="s">
        <v>1061</v>
      </c>
      <c r="CA29" s="38" t="s">
        <v>1061</v>
      </c>
      <c r="CB29" s="21" t="s">
        <v>1061</v>
      </c>
      <c r="CC29" s="39" t="s">
        <v>1061</v>
      </c>
      <c r="CD29" s="38" t="s">
        <v>1061</v>
      </c>
      <c r="CE29" s="41" t="s">
        <v>1065</v>
      </c>
      <c r="CF29" s="41" t="s">
        <v>1065</v>
      </c>
      <c r="CG29" s="41" t="s">
        <v>1065</v>
      </c>
      <c r="CH29" s="41" t="s">
        <v>1065</v>
      </c>
      <c r="CI29" s="66" t="s">
        <v>1055</v>
      </c>
    </row>
    <row r="30" spans="1:87" ht="15" x14ac:dyDescent="0.2">
      <c r="A30" s="64" t="s">
        <v>1076</v>
      </c>
      <c r="B30" s="65">
        <v>2021</v>
      </c>
      <c r="C30" s="22" t="s">
        <v>1054</v>
      </c>
      <c r="D30" s="22" t="s">
        <v>1055</v>
      </c>
      <c r="E30" s="23" t="s">
        <v>1054</v>
      </c>
      <c r="F30" s="23" t="s">
        <v>1055</v>
      </c>
      <c r="G30" s="38" t="s">
        <v>1054</v>
      </c>
      <c r="H30" s="38" t="s">
        <v>1054</v>
      </c>
      <c r="I30" s="23" t="s">
        <v>1054</v>
      </c>
      <c r="J30" s="39" t="s">
        <v>1055</v>
      </c>
      <c r="K30" s="21" t="s">
        <v>1055</v>
      </c>
      <c r="L30" s="22" t="s">
        <v>1058</v>
      </c>
      <c r="M30" s="22" t="s">
        <v>1056</v>
      </c>
      <c r="N30" s="38" t="s">
        <v>1054</v>
      </c>
      <c r="O30" s="39" t="s">
        <v>1054</v>
      </c>
      <c r="P30" s="38" t="s">
        <v>1055</v>
      </c>
      <c r="Q30" s="21" t="s">
        <v>1054</v>
      </c>
      <c r="R30" s="39" t="s">
        <v>1055</v>
      </c>
      <c r="S30" s="38" t="s">
        <v>1055</v>
      </c>
      <c r="T30" s="38" t="s">
        <v>1055</v>
      </c>
      <c r="U30" s="38" t="s">
        <v>1055</v>
      </c>
      <c r="V30" s="38"/>
      <c r="W30" s="38" t="s">
        <v>1055</v>
      </c>
      <c r="X30" s="38"/>
      <c r="Y30" s="38" t="s">
        <v>1055</v>
      </c>
      <c r="Z30" s="38" t="s">
        <v>1055</v>
      </c>
      <c r="AA30" s="38" t="s">
        <v>1055</v>
      </c>
      <c r="AB30" s="38" t="s">
        <v>1055</v>
      </c>
      <c r="AC30" s="38" t="s">
        <v>1055</v>
      </c>
      <c r="AD30" s="38" t="s">
        <v>1055</v>
      </c>
      <c r="AE30" s="38" t="s">
        <v>1055</v>
      </c>
      <c r="AF30" s="38" t="s">
        <v>1055</v>
      </c>
      <c r="AG30" s="38" t="s">
        <v>1055</v>
      </c>
      <c r="AH30" s="38" t="s">
        <v>1055</v>
      </c>
      <c r="AI30" s="38" t="s">
        <v>1055</v>
      </c>
      <c r="AJ30" s="38" t="s">
        <v>1055</v>
      </c>
      <c r="AK30" s="38" t="s">
        <v>1055</v>
      </c>
      <c r="AL30" s="38" t="s">
        <v>1055</v>
      </c>
      <c r="AM30" s="38" t="s">
        <v>1055</v>
      </c>
      <c r="AN30" s="38" t="s">
        <v>1055</v>
      </c>
      <c r="AO30" s="38" t="s">
        <v>1055</v>
      </c>
      <c r="AP30" s="38" t="s">
        <v>1055</v>
      </c>
      <c r="AQ30" s="38" t="s">
        <v>1055</v>
      </c>
      <c r="AR30" s="21" t="s">
        <v>1055</v>
      </c>
      <c r="AS30" s="38" t="s">
        <v>1054</v>
      </c>
      <c r="AT30" s="39" t="s">
        <v>1055</v>
      </c>
      <c r="AU30" s="38" t="s">
        <v>1055</v>
      </c>
      <c r="AV30" s="38" t="s">
        <v>1055</v>
      </c>
      <c r="AW30" s="38" t="s">
        <v>1055</v>
      </c>
      <c r="AX30" s="38" t="s">
        <v>1055</v>
      </c>
      <c r="AY30" s="39" t="s">
        <v>1054</v>
      </c>
      <c r="AZ30" s="38" t="s">
        <v>1054</v>
      </c>
      <c r="BA30" s="38" t="s">
        <v>1055</v>
      </c>
      <c r="BB30" s="38" t="s">
        <v>1054</v>
      </c>
      <c r="BC30" s="21" t="s">
        <v>1054</v>
      </c>
      <c r="BD30" s="39" t="s">
        <v>1054</v>
      </c>
      <c r="BE30" s="38" t="s">
        <v>1054</v>
      </c>
      <c r="BF30" s="38" t="s">
        <v>1054</v>
      </c>
      <c r="BG30" s="21" t="s">
        <v>1054</v>
      </c>
      <c r="BH30" s="39" t="s">
        <v>1054</v>
      </c>
      <c r="BI30" s="38" t="s">
        <v>1055</v>
      </c>
      <c r="BJ30" s="38" t="s">
        <v>1055</v>
      </c>
      <c r="BK30" s="38" t="s">
        <v>1054</v>
      </c>
      <c r="BL30" s="21" t="s">
        <v>1055</v>
      </c>
      <c r="BM30" s="38" t="s">
        <v>1054</v>
      </c>
      <c r="BN30" s="39" t="s">
        <v>1054</v>
      </c>
      <c r="BO30" s="38" t="s">
        <v>1054</v>
      </c>
      <c r="BP30" s="38" t="s">
        <v>1054</v>
      </c>
      <c r="BQ30" s="38" t="s">
        <v>1055</v>
      </c>
      <c r="BR30" s="38" t="s">
        <v>1054</v>
      </c>
      <c r="BS30" s="40"/>
      <c r="BT30" s="38" t="s">
        <v>1054</v>
      </c>
      <c r="BU30" s="39" t="s">
        <v>1055</v>
      </c>
      <c r="BV30" s="38" t="s">
        <v>1055</v>
      </c>
      <c r="BW30" s="38" t="s">
        <v>1055</v>
      </c>
      <c r="BX30" s="38" t="s">
        <v>1055</v>
      </c>
      <c r="BY30" s="38" t="s">
        <v>1055</v>
      </c>
      <c r="BZ30" s="38" t="s">
        <v>1055</v>
      </c>
      <c r="CA30" s="38" t="s">
        <v>1055</v>
      </c>
      <c r="CB30" s="21" t="s">
        <v>1055</v>
      </c>
      <c r="CC30" s="39" t="s">
        <v>1054</v>
      </c>
      <c r="CD30" s="38" t="s">
        <v>1055</v>
      </c>
      <c r="CE30" s="41" t="s">
        <v>1055</v>
      </c>
      <c r="CF30" s="41" t="s">
        <v>1055</v>
      </c>
      <c r="CG30" s="41" t="s">
        <v>1054</v>
      </c>
      <c r="CH30" s="41" t="s">
        <v>1054</v>
      </c>
      <c r="CI30" s="66" t="s">
        <v>1054</v>
      </c>
    </row>
    <row r="31" spans="1:87" ht="15" x14ac:dyDescent="0.2">
      <c r="A31" s="64" t="s">
        <v>1077</v>
      </c>
      <c r="B31" s="65">
        <v>2020</v>
      </c>
      <c r="C31" s="22" t="s">
        <v>1054</v>
      </c>
      <c r="D31" s="22" t="s">
        <v>1054</v>
      </c>
      <c r="E31" s="23" t="s">
        <v>1055</v>
      </c>
      <c r="F31" s="23" t="s">
        <v>1055</v>
      </c>
      <c r="G31" s="38" t="s">
        <v>1054</v>
      </c>
      <c r="H31" s="38" t="s">
        <v>1054</v>
      </c>
      <c r="I31" s="23" t="s">
        <v>1054</v>
      </c>
      <c r="J31" s="39" t="s">
        <v>1054</v>
      </c>
      <c r="K31" s="21" t="s">
        <v>1055</v>
      </c>
      <c r="L31" s="22" t="s">
        <v>1058</v>
      </c>
      <c r="M31" s="22" t="s">
        <v>1056</v>
      </c>
      <c r="N31" s="38" t="s">
        <v>1054</v>
      </c>
      <c r="O31" s="39" t="s">
        <v>1055</v>
      </c>
      <c r="P31" s="38" t="s">
        <v>1055</v>
      </c>
      <c r="Q31" s="21" t="s">
        <v>1055</v>
      </c>
      <c r="R31" s="39" t="s">
        <v>1054</v>
      </c>
      <c r="S31" s="38" t="s">
        <v>1054</v>
      </c>
      <c r="T31" s="38" t="s">
        <v>1055</v>
      </c>
      <c r="U31" s="38" t="s">
        <v>1055</v>
      </c>
      <c r="V31" s="38"/>
      <c r="W31" s="38" t="s">
        <v>1055</v>
      </c>
      <c r="X31" s="38"/>
      <c r="Y31" s="38" t="s">
        <v>1055</v>
      </c>
      <c r="Z31" s="38" t="s">
        <v>1055</v>
      </c>
      <c r="AA31" s="38" t="s">
        <v>1055</v>
      </c>
      <c r="AB31" s="38" t="s">
        <v>1054</v>
      </c>
      <c r="AC31" s="38" t="s">
        <v>1055</v>
      </c>
      <c r="AD31" s="38" t="s">
        <v>1055</v>
      </c>
      <c r="AE31" s="38" t="s">
        <v>1055</v>
      </c>
      <c r="AF31" s="38" t="s">
        <v>1055</v>
      </c>
      <c r="AG31" s="38" t="s">
        <v>1055</v>
      </c>
      <c r="AH31" s="38" t="s">
        <v>1055</v>
      </c>
      <c r="AI31" s="38" t="s">
        <v>1055</v>
      </c>
      <c r="AJ31" s="38" t="s">
        <v>1055</v>
      </c>
      <c r="AK31" s="38" t="s">
        <v>1055</v>
      </c>
      <c r="AL31" s="38" t="s">
        <v>1055</v>
      </c>
      <c r="AM31" s="38" t="s">
        <v>1055</v>
      </c>
      <c r="AN31" s="38" t="s">
        <v>1055</v>
      </c>
      <c r="AO31" s="38" t="s">
        <v>1055</v>
      </c>
      <c r="AP31" s="38" t="s">
        <v>1055</v>
      </c>
      <c r="AQ31" s="38" t="s">
        <v>1055</v>
      </c>
      <c r="AR31" s="21" t="s">
        <v>1055</v>
      </c>
      <c r="AS31" s="38" t="s">
        <v>1054</v>
      </c>
      <c r="AT31" s="39" t="s">
        <v>1054</v>
      </c>
      <c r="AU31" s="38" t="s">
        <v>1055</v>
      </c>
      <c r="AV31" s="38" t="s">
        <v>1055</v>
      </c>
      <c r="AW31" s="38" t="s">
        <v>1078</v>
      </c>
      <c r="AX31" s="38" t="s">
        <v>1061</v>
      </c>
      <c r="AY31" s="39" t="s">
        <v>1055</v>
      </c>
      <c r="AZ31" s="38" t="s">
        <v>1055</v>
      </c>
      <c r="BA31" s="38" t="s">
        <v>1055</v>
      </c>
      <c r="BB31" s="38" t="s">
        <v>1055</v>
      </c>
      <c r="BC31" s="21" t="s">
        <v>1055</v>
      </c>
      <c r="BD31" s="39" t="s">
        <v>1054</v>
      </c>
      <c r="BE31" s="38" t="s">
        <v>1055</v>
      </c>
      <c r="BF31" s="38" t="s">
        <v>1055</v>
      </c>
      <c r="BG31" s="21" t="s">
        <v>1054</v>
      </c>
      <c r="BH31" s="39" t="s">
        <v>1055</v>
      </c>
      <c r="BI31" s="38" t="s">
        <v>1055</v>
      </c>
      <c r="BJ31" s="38" t="s">
        <v>1055</v>
      </c>
      <c r="BK31" s="38" t="s">
        <v>1055</v>
      </c>
      <c r="BL31" s="21" t="s">
        <v>1055</v>
      </c>
      <c r="BM31" s="38" t="s">
        <v>1055</v>
      </c>
      <c r="BN31" s="39" t="s">
        <v>1055</v>
      </c>
      <c r="BO31" s="38" t="s">
        <v>1055</v>
      </c>
      <c r="BP31" s="38" t="s">
        <v>1055</v>
      </c>
      <c r="BQ31" s="38" t="s">
        <v>1055</v>
      </c>
      <c r="BR31" s="38" t="s">
        <v>1055</v>
      </c>
      <c r="BS31" s="40"/>
      <c r="BT31" s="38" t="s">
        <v>1055</v>
      </c>
      <c r="BU31" s="39" t="s">
        <v>1055</v>
      </c>
      <c r="BV31" s="38" t="s">
        <v>1054</v>
      </c>
      <c r="BW31" s="38" t="s">
        <v>1055</v>
      </c>
      <c r="BX31" s="38" t="s">
        <v>1055</v>
      </c>
      <c r="BY31" s="38" t="s">
        <v>1055</v>
      </c>
      <c r="BZ31" s="38" t="s">
        <v>1054</v>
      </c>
      <c r="CA31" s="38" t="s">
        <v>1055</v>
      </c>
      <c r="CB31" s="21" t="s">
        <v>1054</v>
      </c>
      <c r="CC31" s="39" t="s">
        <v>1055</v>
      </c>
      <c r="CD31" s="38" t="s">
        <v>1055</v>
      </c>
      <c r="CE31" s="41" t="s">
        <v>1055</v>
      </c>
      <c r="CF31" s="41" t="s">
        <v>1055</v>
      </c>
      <c r="CG31" s="41" t="s">
        <v>1055</v>
      </c>
      <c r="CH31" s="41" t="s">
        <v>1055</v>
      </c>
      <c r="CI31" s="66" t="s">
        <v>1055</v>
      </c>
    </row>
    <row r="32" spans="1:87" ht="15" x14ac:dyDescent="0.2">
      <c r="A32" s="64" t="s">
        <v>1079</v>
      </c>
      <c r="B32" s="65">
        <v>2021</v>
      </c>
      <c r="C32" s="22" t="s">
        <v>1054</v>
      </c>
      <c r="D32" s="22" t="s">
        <v>1054</v>
      </c>
      <c r="E32" s="23" t="s">
        <v>1054</v>
      </c>
      <c r="F32" s="23" t="s">
        <v>1054</v>
      </c>
      <c r="G32" s="38" t="s">
        <v>1054</v>
      </c>
      <c r="H32" s="38" t="s">
        <v>1054</v>
      </c>
      <c r="I32" s="23" t="s">
        <v>1054</v>
      </c>
      <c r="J32" s="39" t="s">
        <v>1054</v>
      </c>
      <c r="K32" s="21" t="s">
        <v>1054</v>
      </c>
      <c r="L32" s="22" t="s">
        <v>1054</v>
      </c>
      <c r="M32" s="22" t="s">
        <v>1056</v>
      </c>
      <c r="N32" s="38" t="s">
        <v>1054</v>
      </c>
      <c r="O32" s="39" t="s">
        <v>1054</v>
      </c>
      <c r="P32" s="38" t="s">
        <v>1054</v>
      </c>
      <c r="Q32" s="21" t="s">
        <v>1054</v>
      </c>
      <c r="R32" s="39" t="s">
        <v>1054</v>
      </c>
      <c r="S32" s="38" t="s">
        <v>1054</v>
      </c>
      <c r="T32" s="38" t="s">
        <v>1055</v>
      </c>
      <c r="U32" s="38" t="s">
        <v>1055</v>
      </c>
      <c r="V32" s="38"/>
      <c r="W32" s="38" t="s">
        <v>1055</v>
      </c>
      <c r="X32" s="38"/>
      <c r="Y32" s="38" t="s">
        <v>1055</v>
      </c>
      <c r="Z32" s="38" t="s">
        <v>1055</v>
      </c>
      <c r="AA32" s="38" t="s">
        <v>1055</v>
      </c>
      <c r="AB32" s="38" t="s">
        <v>1055</v>
      </c>
      <c r="AC32" s="38" t="s">
        <v>1055</v>
      </c>
      <c r="AD32" s="38" t="s">
        <v>1054</v>
      </c>
      <c r="AE32" s="38" t="s">
        <v>1055</v>
      </c>
      <c r="AF32" s="38" t="s">
        <v>1055</v>
      </c>
      <c r="AG32" s="38" t="s">
        <v>1055</v>
      </c>
      <c r="AH32" s="38" t="s">
        <v>1054</v>
      </c>
      <c r="AI32" s="38" t="s">
        <v>1055</v>
      </c>
      <c r="AJ32" s="38" t="s">
        <v>1054</v>
      </c>
      <c r="AK32" s="38" t="s">
        <v>1055</v>
      </c>
      <c r="AL32" s="38" t="s">
        <v>1055</v>
      </c>
      <c r="AM32" s="38" t="s">
        <v>1055</v>
      </c>
      <c r="AN32" s="38" t="s">
        <v>1055</v>
      </c>
      <c r="AO32" s="38" t="s">
        <v>1055</v>
      </c>
      <c r="AP32" s="38" t="s">
        <v>1054</v>
      </c>
      <c r="AQ32" s="38" t="s">
        <v>1055</v>
      </c>
      <c r="AR32" s="21" t="s">
        <v>1054</v>
      </c>
      <c r="AS32" s="38" t="s">
        <v>1054</v>
      </c>
      <c r="AT32" s="39" t="s">
        <v>1054</v>
      </c>
      <c r="AU32" s="38" t="s">
        <v>1054</v>
      </c>
      <c r="AV32" s="38" t="s">
        <v>1055</v>
      </c>
      <c r="AW32" s="38" t="s">
        <v>1054</v>
      </c>
      <c r="AX32" s="38" t="s">
        <v>1054</v>
      </c>
      <c r="AY32" s="39" t="s">
        <v>1054</v>
      </c>
      <c r="AZ32" s="38" t="s">
        <v>1054</v>
      </c>
      <c r="BA32" s="38" t="s">
        <v>1054</v>
      </c>
      <c r="BB32" s="38" t="s">
        <v>1054</v>
      </c>
      <c r="BC32" s="21" t="s">
        <v>1054</v>
      </c>
      <c r="BD32" s="39" t="s">
        <v>1054</v>
      </c>
      <c r="BE32" s="38" t="s">
        <v>1054</v>
      </c>
      <c r="BF32" s="38" t="s">
        <v>1055</v>
      </c>
      <c r="BG32" s="21" t="s">
        <v>1054</v>
      </c>
      <c r="BH32" s="39" t="s">
        <v>1054</v>
      </c>
      <c r="BI32" s="38" t="s">
        <v>1054</v>
      </c>
      <c r="BJ32" s="38" t="s">
        <v>1054</v>
      </c>
      <c r="BK32" s="38" t="s">
        <v>1054</v>
      </c>
      <c r="BL32" s="21" t="s">
        <v>1055</v>
      </c>
      <c r="BM32" s="38" t="s">
        <v>1054</v>
      </c>
      <c r="BN32" s="39" t="s">
        <v>1054</v>
      </c>
      <c r="BO32" s="38" t="s">
        <v>1054</v>
      </c>
      <c r="BP32" s="38" t="s">
        <v>1054</v>
      </c>
      <c r="BQ32" s="38" t="s">
        <v>1054</v>
      </c>
      <c r="BR32" s="38" t="s">
        <v>1054</v>
      </c>
      <c r="BS32" s="40"/>
      <c r="BT32" s="38" t="s">
        <v>1055</v>
      </c>
      <c r="BU32" s="39" t="s">
        <v>1055</v>
      </c>
      <c r="BV32" s="38" t="s">
        <v>1054</v>
      </c>
      <c r="BW32" s="38" t="s">
        <v>1055</v>
      </c>
      <c r="BX32" s="38" t="s">
        <v>1054</v>
      </c>
      <c r="BY32" s="38" t="s">
        <v>1055</v>
      </c>
      <c r="BZ32" s="38" t="s">
        <v>1055</v>
      </c>
      <c r="CA32" s="38" t="s">
        <v>1055</v>
      </c>
      <c r="CB32" s="21" t="s">
        <v>1054</v>
      </c>
      <c r="CC32" s="39" t="s">
        <v>1054</v>
      </c>
      <c r="CD32" s="38" t="s">
        <v>1055</v>
      </c>
      <c r="CE32" s="41" t="s">
        <v>1054</v>
      </c>
      <c r="CF32" s="41" t="s">
        <v>1054</v>
      </c>
      <c r="CG32" s="41" t="s">
        <v>1069</v>
      </c>
      <c r="CH32" s="41" t="s">
        <v>1054</v>
      </c>
      <c r="CI32" s="66" t="s">
        <v>1054</v>
      </c>
    </row>
    <row r="33" spans="1:87" ht="15" x14ac:dyDescent="0.2">
      <c r="A33" s="64" t="s">
        <v>1080</v>
      </c>
      <c r="B33" s="65">
        <v>2021</v>
      </c>
      <c r="C33" s="22" t="s">
        <v>1054</v>
      </c>
      <c r="D33" s="22" t="s">
        <v>1054</v>
      </c>
      <c r="E33" s="23" t="s">
        <v>1055</v>
      </c>
      <c r="F33" s="23" t="s">
        <v>1055</v>
      </c>
      <c r="G33" s="38" t="s">
        <v>1054</v>
      </c>
      <c r="H33" s="38" t="s">
        <v>1054</v>
      </c>
      <c r="I33" s="23" t="s">
        <v>1054</v>
      </c>
      <c r="J33" s="39" t="s">
        <v>1054</v>
      </c>
      <c r="K33" s="21" t="s">
        <v>1055</v>
      </c>
      <c r="L33" s="22" t="s">
        <v>1055</v>
      </c>
      <c r="M33" s="22" t="s">
        <v>1056</v>
      </c>
      <c r="N33" s="38" t="s">
        <v>1054</v>
      </c>
      <c r="O33" s="39" t="s">
        <v>1054</v>
      </c>
      <c r="P33" s="38" t="s">
        <v>1055</v>
      </c>
      <c r="Q33" s="21" t="s">
        <v>1054</v>
      </c>
      <c r="R33" s="39" t="s">
        <v>1054</v>
      </c>
      <c r="S33" s="38" t="s">
        <v>1054</v>
      </c>
      <c r="T33" s="38" t="s">
        <v>1055</v>
      </c>
      <c r="U33" s="38" t="s">
        <v>1055</v>
      </c>
      <c r="V33" s="38"/>
      <c r="W33" s="38" t="s">
        <v>1055</v>
      </c>
      <c r="X33" s="38"/>
      <c r="Y33" s="38" t="s">
        <v>1055</v>
      </c>
      <c r="Z33" s="38" t="s">
        <v>1055</v>
      </c>
      <c r="AA33" s="38" t="s">
        <v>1055</v>
      </c>
      <c r="AB33" s="38" t="s">
        <v>1055</v>
      </c>
      <c r="AC33" s="38" t="s">
        <v>1055</v>
      </c>
      <c r="AD33" s="38" t="s">
        <v>1054</v>
      </c>
      <c r="AE33" s="38" t="s">
        <v>1055</v>
      </c>
      <c r="AF33" s="38" t="s">
        <v>1055</v>
      </c>
      <c r="AG33" s="38" t="s">
        <v>1055</v>
      </c>
      <c r="AH33" s="38" t="s">
        <v>1054</v>
      </c>
      <c r="AI33" s="38" t="s">
        <v>1055</v>
      </c>
      <c r="AJ33" s="38" t="s">
        <v>1055</v>
      </c>
      <c r="AK33" s="38" t="s">
        <v>1055</v>
      </c>
      <c r="AL33" s="38" t="s">
        <v>1055</v>
      </c>
      <c r="AM33" s="38" t="s">
        <v>1055</v>
      </c>
      <c r="AN33" s="38" t="s">
        <v>1055</v>
      </c>
      <c r="AO33" s="38" t="s">
        <v>1055</v>
      </c>
      <c r="AP33" s="38" t="s">
        <v>1055</v>
      </c>
      <c r="AQ33" s="38" t="s">
        <v>1055</v>
      </c>
      <c r="AR33" s="21" t="s">
        <v>1055</v>
      </c>
      <c r="AS33" s="38" t="s">
        <v>1054</v>
      </c>
      <c r="AT33" s="39" t="s">
        <v>1055</v>
      </c>
      <c r="AU33" s="38" t="s">
        <v>1054</v>
      </c>
      <c r="AV33" s="38" t="s">
        <v>1055</v>
      </c>
      <c r="AW33" s="38" t="s">
        <v>1055</v>
      </c>
      <c r="AX33" s="38" t="s">
        <v>1054</v>
      </c>
      <c r="AY33" s="39" t="s">
        <v>1055</v>
      </c>
      <c r="AZ33" s="38" t="s">
        <v>1055</v>
      </c>
      <c r="BA33" s="38" t="s">
        <v>1055</v>
      </c>
      <c r="BB33" s="38" t="s">
        <v>1055</v>
      </c>
      <c r="BC33" s="21" t="s">
        <v>1055</v>
      </c>
      <c r="BD33" s="39" t="s">
        <v>1054</v>
      </c>
      <c r="BE33" s="38" t="s">
        <v>1054</v>
      </c>
      <c r="BF33" s="38" t="s">
        <v>1055</v>
      </c>
      <c r="BG33" s="21" t="s">
        <v>1054</v>
      </c>
      <c r="BH33" s="39" t="s">
        <v>1054</v>
      </c>
      <c r="BI33" s="38" t="s">
        <v>1054</v>
      </c>
      <c r="BJ33" s="38" t="s">
        <v>1054</v>
      </c>
      <c r="BK33" s="38" t="s">
        <v>1054</v>
      </c>
      <c r="BL33" s="21" t="s">
        <v>1055</v>
      </c>
      <c r="BM33" s="38" t="s">
        <v>1054</v>
      </c>
      <c r="BN33" s="39" t="s">
        <v>1054</v>
      </c>
      <c r="BO33" s="38" t="s">
        <v>1055</v>
      </c>
      <c r="BP33" s="38" t="s">
        <v>1055</v>
      </c>
      <c r="BQ33" s="38" t="s">
        <v>1055</v>
      </c>
      <c r="BR33" s="38" t="s">
        <v>1054</v>
      </c>
      <c r="BS33" s="40"/>
      <c r="BT33" s="38" t="s">
        <v>1055</v>
      </c>
      <c r="BU33" s="39" t="s">
        <v>1054</v>
      </c>
      <c r="BV33" s="38" t="s">
        <v>1055</v>
      </c>
      <c r="BW33" s="38" t="s">
        <v>1055</v>
      </c>
      <c r="BX33" s="38" t="s">
        <v>1055</v>
      </c>
      <c r="BY33" s="38" t="s">
        <v>1055</v>
      </c>
      <c r="BZ33" s="38" t="s">
        <v>1054</v>
      </c>
      <c r="CA33" s="38" t="s">
        <v>1055</v>
      </c>
      <c r="CB33" s="21" t="s">
        <v>1054</v>
      </c>
      <c r="CC33" s="39" t="s">
        <v>1054</v>
      </c>
      <c r="CD33" s="38" t="s">
        <v>1055</v>
      </c>
      <c r="CE33" s="41" t="s">
        <v>1055</v>
      </c>
      <c r="CF33" s="41" t="s">
        <v>1055</v>
      </c>
      <c r="CG33" s="41" t="s">
        <v>1055</v>
      </c>
      <c r="CH33" s="41" t="s">
        <v>1055</v>
      </c>
      <c r="CI33" s="66" t="s">
        <v>1055</v>
      </c>
    </row>
    <row r="34" spans="1:87" ht="15" x14ac:dyDescent="0.2">
      <c r="A34" s="64" t="s">
        <v>1081</v>
      </c>
      <c r="B34" s="65">
        <v>2021</v>
      </c>
      <c r="C34" s="22" t="s">
        <v>1055</v>
      </c>
      <c r="D34" s="22" t="s">
        <v>1055</v>
      </c>
      <c r="E34" s="23" t="s">
        <v>1055</v>
      </c>
      <c r="F34" s="23" t="s">
        <v>1055</v>
      </c>
      <c r="G34" s="38" t="s">
        <v>1061</v>
      </c>
      <c r="H34" s="38" t="s">
        <v>1061</v>
      </c>
      <c r="I34" s="23" t="s">
        <v>1055</v>
      </c>
      <c r="J34" s="39" t="s">
        <v>1055</v>
      </c>
      <c r="K34" s="21" t="s">
        <v>1055</v>
      </c>
      <c r="L34" s="22" t="s">
        <v>1062</v>
      </c>
      <c r="M34" s="22" t="s">
        <v>1056</v>
      </c>
      <c r="N34" s="38" t="s">
        <v>1061</v>
      </c>
      <c r="O34" s="39" t="s">
        <v>1061</v>
      </c>
      <c r="P34" s="38" t="s">
        <v>1061</v>
      </c>
      <c r="Q34" s="21" t="s">
        <v>1061</v>
      </c>
      <c r="R34" s="39" t="s">
        <v>1061</v>
      </c>
      <c r="S34" s="38" t="s">
        <v>1061</v>
      </c>
      <c r="T34" s="38" t="s">
        <v>1061</v>
      </c>
      <c r="U34" s="38" t="s">
        <v>1061</v>
      </c>
      <c r="V34" s="38"/>
      <c r="W34" s="38" t="s">
        <v>1061</v>
      </c>
      <c r="X34" s="38"/>
      <c r="Y34" s="38" t="s">
        <v>1061</v>
      </c>
      <c r="Z34" s="38" t="s">
        <v>1061</v>
      </c>
      <c r="AA34" s="38" t="s">
        <v>1061</v>
      </c>
      <c r="AB34" s="38" t="s">
        <v>1061</v>
      </c>
      <c r="AC34" s="38" t="s">
        <v>1061</v>
      </c>
      <c r="AD34" s="38" t="s">
        <v>1061</v>
      </c>
      <c r="AE34" s="38" t="s">
        <v>1061</v>
      </c>
      <c r="AF34" s="38" t="s">
        <v>1061</v>
      </c>
      <c r="AG34" s="38" t="s">
        <v>1061</v>
      </c>
      <c r="AH34" s="38" t="s">
        <v>1061</v>
      </c>
      <c r="AI34" s="38" t="s">
        <v>1061</v>
      </c>
      <c r="AJ34" s="38" t="s">
        <v>1061</v>
      </c>
      <c r="AK34" s="38" t="s">
        <v>1061</v>
      </c>
      <c r="AL34" s="38" t="s">
        <v>1061</v>
      </c>
      <c r="AM34" s="38" t="s">
        <v>1061</v>
      </c>
      <c r="AN34" s="38" t="s">
        <v>1061</v>
      </c>
      <c r="AO34" s="38" t="s">
        <v>1061</v>
      </c>
      <c r="AP34" s="38" t="s">
        <v>1061</v>
      </c>
      <c r="AQ34" s="38" t="s">
        <v>1061</v>
      </c>
      <c r="AR34" s="21" t="s">
        <v>1061</v>
      </c>
      <c r="AS34" s="38" t="s">
        <v>1061</v>
      </c>
      <c r="AT34" s="39" t="s">
        <v>1061</v>
      </c>
      <c r="AU34" s="38" t="s">
        <v>1061</v>
      </c>
      <c r="AV34" s="38" t="s">
        <v>1061</v>
      </c>
      <c r="AW34" s="38" t="s">
        <v>1061</v>
      </c>
      <c r="AX34" s="38" t="s">
        <v>1061</v>
      </c>
      <c r="AY34" s="39" t="s">
        <v>1061</v>
      </c>
      <c r="AZ34" s="38" t="s">
        <v>1061</v>
      </c>
      <c r="BA34" s="38" t="s">
        <v>1061</v>
      </c>
      <c r="BB34" s="38" t="s">
        <v>1061</v>
      </c>
      <c r="BC34" s="21" t="s">
        <v>1061</v>
      </c>
      <c r="BD34" s="39" t="s">
        <v>1061</v>
      </c>
      <c r="BE34" s="38" t="s">
        <v>1061</v>
      </c>
      <c r="BF34" s="38" t="s">
        <v>1061</v>
      </c>
      <c r="BG34" s="21" t="s">
        <v>1061</v>
      </c>
      <c r="BH34" s="39" t="s">
        <v>1061</v>
      </c>
      <c r="BI34" s="38" t="s">
        <v>1061</v>
      </c>
      <c r="BJ34" s="38" t="s">
        <v>1061</v>
      </c>
      <c r="BK34" s="38" t="s">
        <v>1061</v>
      </c>
      <c r="BL34" s="21" t="s">
        <v>1061</v>
      </c>
      <c r="BM34" s="38" t="s">
        <v>1061</v>
      </c>
      <c r="BN34" s="39" t="s">
        <v>1061</v>
      </c>
      <c r="BO34" s="38" t="s">
        <v>1061</v>
      </c>
      <c r="BP34" s="38" t="s">
        <v>1061</v>
      </c>
      <c r="BQ34" s="38" t="s">
        <v>1061</v>
      </c>
      <c r="BR34" s="38" t="s">
        <v>1061</v>
      </c>
      <c r="BS34" s="40"/>
      <c r="BT34" s="38" t="s">
        <v>1061</v>
      </c>
      <c r="BU34" s="39" t="s">
        <v>1061</v>
      </c>
      <c r="BV34" s="38" t="s">
        <v>1061</v>
      </c>
      <c r="BW34" s="38" t="s">
        <v>1061</v>
      </c>
      <c r="BX34" s="38" t="s">
        <v>1061</v>
      </c>
      <c r="BY34" s="38" t="s">
        <v>1061</v>
      </c>
      <c r="BZ34" s="38" t="s">
        <v>1061</v>
      </c>
      <c r="CA34" s="38" t="s">
        <v>1061</v>
      </c>
      <c r="CB34" s="21" t="s">
        <v>1061</v>
      </c>
      <c r="CC34" s="39" t="s">
        <v>1061</v>
      </c>
      <c r="CD34" s="38" t="s">
        <v>1061</v>
      </c>
      <c r="CE34" s="41">
        <v>0</v>
      </c>
      <c r="CF34" s="41">
        <v>0</v>
      </c>
      <c r="CG34" s="41">
        <v>0</v>
      </c>
      <c r="CH34" s="41">
        <v>0</v>
      </c>
      <c r="CI34" s="66" t="s">
        <v>1055</v>
      </c>
    </row>
    <row r="35" spans="1:87" ht="15" x14ac:dyDescent="0.2">
      <c r="A35" s="64" t="s">
        <v>1082</v>
      </c>
      <c r="B35" s="65">
        <v>2021</v>
      </c>
      <c r="C35" s="22" t="s">
        <v>1055</v>
      </c>
      <c r="D35" s="22" t="s">
        <v>1055</v>
      </c>
      <c r="E35" s="23" t="s">
        <v>1055</v>
      </c>
      <c r="F35" s="23" t="s">
        <v>1055</v>
      </c>
      <c r="G35" s="38" t="s">
        <v>1061</v>
      </c>
      <c r="H35" s="38" t="s">
        <v>1061</v>
      </c>
      <c r="I35" s="23" t="s">
        <v>1055</v>
      </c>
      <c r="J35" s="39" t="s">
        <v>1055</v>
      </c>
      <c r="K35" s="21" t="s">
        <v>1055</v>
      </c>
      <c r="L35" s="22" t="s">
        <v>1062</v>
      </c>
      <c r="M35" s="22" t="s">
        <v>1056</v>
      </c>
      <c r="N35" s="38" t="s">
        <v>1061</v>
      </c>
      <c r="O35" s="39" t="s">
        <v>1061</v>
      </c>
      <c r="P35" s="38" t="s">
        <v>1061</v>
      </c>
      <c r="Q35" s="21" t="s">
        <v>1061</v>
      </c>
      <c r="R35" s="39" t="s">
        <v>1061</v>
      </c>
      <c r="S35" s="38" t="s">
        <v>1061</v>
      </c>
      <c r="T35" s="38" t="s">
        <v>1061</v>
      </c>
      <c r="U35" s="38" t="s">
        <v>1061</v>
      </c>
      <c r="V35" s="38"/>
      <c r="W35" s="38" t="s">
        <v>1061</v>
      </c>
      <c r="X35" s="38"/>
      <c r="Y35" s="38" t="s">
        <v>1061</v>
      </c>
      <c r="Z35" s="38" t="s">
        <v>1061</v>
      </c>
      <c r="AA35" s="38" t="s">
        <v>1061</v>
      </c>
      <c r="AB35" s="38" t="s">
        <v>1061</v>
      </c>
      <c r="AC35" s="38" t="s">
        <v>1061</v>
      </c>
      <c r="AD35" s="38" t="s">
        <v>1061</v>
      </c>
      <c r="AE35" s="38" t="s">
        <v>1061</v>
      </c>
      <c r="AF35" s="38" t="s">
        <v>1061</v>
      </c>
      <c r="AG35" s="38" t="s">
        <v>1061</v>
      </c>
      <c r="AH35" s="38" t="s">
        <v>1061</v>
      </c>
      <c r="AI35" s="38" t="s">
        <v>1061</v>
      </c>
      <c r="AJ35" s="38" t="s">
        <v>1061</v>
      </c>
      <c r="AK35" s="38" t="s">
        <v>1061</v>
      </c>
      <c r="AL35" s="38" t="s">
        <v>1061</v>
      </c>
      <c r="AM35" s="38" t="s">
        <v>1061</v>
      </c>
      <c r="AN35" s="38" t="s">
        <v>1061</v>
      </c>
      <c r="AO35" s="38" t="s">
        <v>1061</v>
      </c>
      <c r="AP35" s="38" t="s">
        <v>1061</v>
      </c>
      <c r="AQ35" s="38" t="s">
        <v>1061</v>
      </c>
      <c r="AR35" s="21" t="s">
        <v>1061</v>
      </c>
      <c r="AS35" s="38" t="s">
        <v>1061</v>
      </c>
      <c r="AT35" s="39" t="s">
        <v>1061</v>
      </c>
      <c r="AU35" s="38" t="s">
        <v>1061</v>
      </c>
      <c r="AV35" s="38" t="s">
        <v>1061</v>
      </c>
      <c r="AW35" s="38" t="s">
        <v>1061</v>
      </c>
      <c r="AX35" s="38" t="s">
        <v>1061</v>
      </c>
      <c r="AY35" s="39" t="s">
        <v>1061</v>
      </c>
      <c r="AZ35" s="38" t="s">
        <v>1061</v>
      </c>
      <c r="BA35" s="38" t="s">
        <v>1061</v>
      </c>
      <c r="BB35" s="38" t="s">
        <v>1061</v>
      </c>
      <c r="BC35" s="21" t="s">
        <v>1061</v>
      </c>
      <c r="BD35" s="39" t="s">
        <v>1061</v>
      </c>
      <c r="BE35" s="38" t="s">
        <v>1061</v>
      </c>
      <c r="BF35" s="38" t="s">
        <v>1061</v>
      </c>
      <c r="BG35" s="21" t="s">
        <v>1061</v>
      </c>
      <c r="BH35" s="39" t="s">
        <v>1061</v>
      </c>
      <c r="BI35" s="38" t="s">
        <v>1061</v>
      </c>
      <c r="BJ35" s="38" t="s">
        <v>1061</v>
      </c>
      <c r="BK35" s="38" t="s">
        <v>1061</v>
      </c>
      <c r="BL35" s="21" t="s">
        <v>1061</v>
      </c>
      <c r="BM35" s="38" t="s">
        <v>1061</v>
      </c>
      <c r="BN35" s="39" t="s">
        <v>1061</v>
      </c>
      <c r="BO35" s="38" t="s">
        <v>1061</v>
      </c>
      <c r="BP35" s="38" t="s">
        <v>1061</v>
      </c>
      <c r="BQ35" s="38" t="s">
        <v>1061</v>
      </c>
      <c r="BR35" s="38" t="s">
        <v>1061</v>
      </c>
      <c r="BS35" s="40"/>
      <c r="BT35" s="38" t="s">
        <v>1061</v>
      </c>
      <c r="BU35" s="39" t="s">
        <v>1061</v>
      </c>
      <c r="BV35" s="38" t="s">
        <v>1061</v>
      </c>
      <c r="BW35" s="38" t="s">
        <v>1061</v>
      </c>
      <c r="BX35" s="38" t="s">
        <v>1061</v>
      </c>
      <c r="BY35" s="38" t="s">
        <v>1061</v>
      </c>
      <c r="BZ35" s="38" t="s">
        <v>1061</v>
      </c>
      <c r="CA35" s="38" t="s">
        <v>1061</v>
      </c>
      <c r="CB35" s="21" t="s">
        <v>1061</v>
      </c>
      <c r="CC35" s="39" t="s">
        <v>1061</v>
      </c>
      <c r="CD35" s="38" t="s">
        <v>1061</v>
      </c>
      <c r="CE35" s="41">
        <v>0</v>
      </c>
      <c r="CF35" s="41">
        <v>0</v>
      </c>
      <c r="CG35" s="41">
        <v>0</v>
      </c>
      <c r="CH35" s="41">
        <v>0</v>
      </c>
      <c r="CI35" s="66" t="s">
        <v>1055</v>
      </c>
    </row>
    <row r="36" spans="1:87" ht="15" x14ac:dyDescent="0.2">
      <c r="A36" s="64" t="s">
        <v>1083</v>
      </c>
      <c r="B36" s="65">
        <v>2021</v>
      </c>
      <c r="C36" s="22" t="s">
        <v>1055</v>
      </c>
      <c r="D36" s="22" t="s">
        <v>1055</v>
      </c>
      <c r="E36" s="23" t="s">
        <v>1055</v>
      </c>
      <c r="F36" s="23" t="s">
        <v>1055</v>
      </c>
      <c r="G36" s="38" t="s">
        <v>1061</v>
      </c>
      <c r="H36" s="38" t="s">
        <v>1061</v>
      </c>
      <c r="I36" s="23" t="s">
        <v>1055</v>
      </c>
      <c r="J36" s="39" t="s">
        <v>1055</v>
      </c>
      <c r="K36" s="21" t="s">
        <v>1055</v>
      </c>
      <c r="L36" s="22" t="s">
        <v>1062</v>
      </c>
      <c r="M36" s="22" t="s">
        <v>1056</v>
      </c>
      <c r="N36" s="38" t="s">
        <v>1061</v>
      </c>
      <c r="O36" s="39" t="s">
        <v>1061</v>
      </c>
      <c r="P36" s="38" t="s">
        <v>1061</v>
      </c>
      <c r="Q36" s="21" t="s">
        <v>1061</v>
      </c>
      <c r="R36" s="39" t="s">
        <v>1061</v>
      </c>
      <c r="S36" s="38" t="s">
        <v>1061</v>
      </c>
      <c r="T36" s="38" t="s">
        <v>1061</v>
      </c>
      <c r="U36" s="38" t="s">
        <v>1061</v>
      </c>
      <c r="V36" s="38"/>
      <c r="W36" s="38" t="s">
        <v>1061</v>
      </c>
      <c r="X36" s="38"/>
      <c r="Y36" s="38" t="s">
        <v>1061</v>
      </c>
      <c r="Z36" s="38" t="s">
        <v>1061</v>
      </c>
      <c r="AA36" s="38" t="s">
        <v>1061</v>
      </c>
      <c r="AB36" s="38" t="s">
        <v>1061</v>
      </c>
      <c r="AC36" s="38" t="s">
        <v>1061</v>
      </c>
      <c r="AD36" s="38" t="s">
        <v>1061</v>
      </c>
      <c r="AE36" s="38" t="s">
        <v>1061</v>
      </c>
      <c r="AF36" s="38" t="s">
        <v>1061</v>
      </c>
      <c r="AG36" s="38" t="s">
        <v>1061</v>
      </c>
      <c r="AH36" s="38" t="s">
        <v>1061</v>
      </c>
      <c r="AI36" s="38" t="s">
        <v>1061</v>
      </c>
      <c r="AJ36" s="38" t="s">
        <v>1061</v>
      </c>
      <c r="AK36" s="38" t="s">
        <v>1061</v>
      </c>
      <c r="AL36" s="38" t="s">
        <v>1061</v>
      </c>
      <c r="AM36" s="38" t="s">
        <v>1061</v>
      </c>
      <c r="AN36" s="38" t="s">
        <v>1061</v>
      </c>
      <c r="AO36" s="38" t="s">
        <v>1061</v>
      </c>
      <c r="AP36" s="38" t="s">
        <v>1061</v>
      </c>
      <c r="AQ36" s="38" t="s">
        <v>1061</v>
      </c>
      <c r="AR36" s="21" t="s">
        <v>1061</v>
      </c>
      <c r="AS36" s="38" t="s">
        <v>1061</v>
      </c>
      <c r="AT36" s="39" t="s">
        <v>1061</v>
      </c>
      <c r="AU36" s="38" t="s">
        <v>1061</v>
      </c>
      <c r="AV36" s="38" t="s">
        <v>1061</v>
      </c>
      <c r="AW36" s="38" t="s">
        <v>1061</v>
      </c>
      <c r="AX36" s="38" t="s">
        <v>1061</v>
      </c>
      <c r="AY36" s="39" t="s">
        <v>1061</v>
      </c>
      <c r="AZ36" s="38" t="s">
        <v>1061</v>
      </c>
      <c r="BA36" s="38" t="s">
        <v>1061</v>
      </c>
      <c r="BB36" s="38" t="s">
        <v>1061</v>
      </c>
      <c r="BC36" s="21" t="s">
        <v>1061</v>
      </c>
      <c r="BD36" s="39" t="s">
        <v>1061</v>
      </c>
      <c r="BE36" s="38" t="s">
        <v>1061</v>
      </c>
      <c r="BF36" s="38" t="s">
        <v>1061</v>
      </c>
      <c r="BG36" s="21" t="s">
        <v>1061</v>
      </c>
      <c r="BH36" s="39" t="s">
        <v>1061</v>
      </c>
      <c r="BI36" s="38" t="s">
        <v>1061</v>
      </c>
      <c r="BJ36" s="38" t="s">
        <v>1061</v>
      </c>
      <c r="BK36" s="38" t="s">
        <v>1061</v>
      </c>
      <c r="BL36" s="21" t="s">
        <v>1061</v>
      </c>
      <c r="BM36" s="38" t="s">
        <v>1061</v>
      </c>
      <c r="BN36" s="39" t="s">
        <v>1061</v>
      </c>
      <c r="BO36" s="38" t="s">
        <v>1061</v>
      </c>
      <c r="BP36" s="38" t="s">
        <v>1061</v>
      </c>
      <c r="BQ36" s="38" t="s">
        <v>1061</v>
      </c>
      <c r="BR36" s="38" t="s">
        <v>1061</v>
      </c>
      <c r="BS36" s="40"/>
      <c r="BT36" s="38" t="s">
        <v>1061</v>
      </c>
      <c r="BU36" s="39" t="s">
        <v>1061</v>
      </c>
      <c r="BV36" s="38" t="s">
        <v>1061</v>
      </c>
      <c r="BW36" s="38" t="s">
        <v>1061</v>
      </c>
      <c r="BX36" s="38" t="s">
        <v>1061</v>
      </c>
      <c r="BY36" s="38" t="s">
        <v>1061</v>
      </c>
      <c r="BZ36" s="38" t="s">
        <v>1061</v>
      </c>
      <c r="CA36" s="38" t="s">
        <v>1061</v>
      </c>
      <c r="CB36" s="21" t="s">
        <v>1061</v>
      </c>
      <c r="CC36" s="39" t="s">
        <v>1061</v>
      </c>
      <c r="CD36" s="38" t="s">
        <v>1061</v>
      </c>
      <c r="CE36" s="41">
        <v>0</v>
      </c>
      <c r="CF36" s="41">
        <v>0</v>
      </c>
      <c r="CG36" s="41">
        <v>0</v>
      </c>
      <c r="CH36" s="41">
        <v>0</v>
      </c>
      <c r="CI36" s="66" t="s">
        <v>1055</v>
      </c>
    </row>
    <row r="37" spans="1:87" ht="15" x14ac:dyDescent="0.2">
      <c r="A37" s="64" t="s">
        <v>1084</v>
      </c>
      <c r="B37" s="65">
        <v>2021</v>
      </c>
      <c r="C37" s="22" t="s">
        <v>1055</v>
      </c>
      <c r="D37" s="22" t="s">
        <v>1055</v>
      </c>
      <c r="E37" s="23" t="s">
        <v>1055</v>
      </c>
      <c r="F37" s="23" t="s">
        <v>1054</v>
      </c>
      <c r="G37" s="38" t="s">
        <v>1054</v>
      </c>
      <c r="H37" s="38" t="s">
        <v>1054</v>
      </c>
      <c r="I37" s="23" t="s">
        <v>1055</v>
      </c>
      <c r="J37" s="39" t="s">
        <v>1055</v>
      </c>
      <c r="K37" s="21" t="s">
        <v>1055</v>
      </c>
      <c r="L37" s="22" t="s">
        <v>1055</v>
      </c>
      <c r="M37" s="22" t="s">
        <v>1056</v>
      </c>
      <c r="N37" s="38" t="s">
        <v>1054</v>
      </c>
      <c r="O37" s="39" t="s">
        <v>1054</v>
      </c>
      <c r="P37" s="38" t="s">
        <v>1055</v>
      </c>
      <c r="Q37" s="21" t="s">
        <v>1054</v>
      </c>
      <c r="R37" s="39" t="s">
        <v>1054</v>
      </c>
      <c r="S37" s="38" t="s">
        <v>1054</v>
      </c>
      <c r="T37" s="38" t="s">
        <v>1055</v>
      </c>
      <c r="U37" s="38" t="s">
        <v>1055</v>
      </c>
      <c r="V37" s="38"/>
      <c r="W37" s="38" t="s">
        <v>1055</v>
      </c>
      <c r="X37" s="38"/>
      <c r="Y37" s="38" t="s">
        <v>1055</v>
      </c>
      <c r="Z37" s="38" t="s">
        <v>1055</v>
      </c>
      <c r="AA37" s="38" t="s">
        <v>1055</v>
      </c>
      <c r="AB37" s="38" t="s">
        <v>1055</v>
      </c>
      <c r="AC37" s="38" t="s">
        <v>1055</v>
      </c>
      <c r="AD37" s="38" t="s">
        <v>1055</v>
      </c>
      <c r="AE37" s="38" t="s">
        <v>1055</v>
      </c>
      <c r="AF37" s="38" t="s">
        <v>1055</v>
      </c>
      <c r="AG37" s="38" t="s">
        <v>1055</v>
      </c>
      <c r="AH37" s="38" t="s">
        <v>1055</v>
      </c>
      <c r="AI37" s="38" t="s">
        <v>1055</v>
      </c>
      <c r="AJ37" s="38" t="s">
        <v>1054</v>
      </c>
      <c r="AK37" s="38" t="s">
        <v>1055</v>
      </c>
      <c r="AL37" s="38" t="s">
        <v>1055</v>
      </c>
      <c r="AM37" s="38" t="s">
        <v>1055</v>
      </c>
      <c r="AN37" s="38" t="s">
        <v>1055</v>
      </c>
      <c r="AO37" s="38" t="s">
        <v>1055</v>
      </c>
      <c r="AP37" s="38" t="s">
        <v>1055</v>
      </c>
      <c r="AQ37" s="38" t="s">
        <v>1055</v>
      </c>
      <c r="AR37" s="21" t="s">
        <v>1055</v>
      </c>
      <c r="AS37" s="38" t="s">
        <v>1054</v>
      </c>
      <c r="AT37" s="39" t="s">
        <v>1054</v>
      </c>
      <c r="AU37" s="38" t="s">
        <v>1055</v>
      </c>
      <c r="AV37" s="38" t="s">
        <v>1055</v>
      </c>
      <c r="AW37" s="38" t="s">
        <v>1055</v>
      </c>
      <c r="AX37" s="38" t="s">
        <v>1054</v>
      </c>
      <c r="AY37" s="39" t="s">
        <v>1054</v>
      </c>
      <c r="AZ37" s="38" t="s">
        <v>1054</v>
      </c>
      <c r="BA37" s="38" t="s">
        <v>1055</v>
      </c>
      <c r="BB37" s="38" t="s">
        <v>1055</v>
      </c>
      <c r="BC37" s="21" t="s">
        <v>1054</v>
      </c>
      <c r="BD37" s="39" t="s">
        <v>1054</v>
      </c>
      <c r="BE37" s="38" t="s">
        <v>1054</v>
      </c>
      <c r="BF37" s="38" t="s">
        <v>1055</v>
      </c>
      <c r="BG37" s="21" t="s">
        <v>1054</v>
      </c>
      <c r="BH37" s="39" t="s">
        <v>1054</v>
      </c>
      <c r="BI37" s="38" t="s">
        <v>1054</v>
      </c>
      <c r="BJ37" s="38" t="s">
        <v>1055</v>
      </c>
      <c r="BK37" s="38" t="s">
        <v>1054</v>
      </c>
      <c r="BL37" s="21" t="s">
        <v>1055</v>
      </c>
      <c r="BM37" s="38" t="s">
        <v>1054</v>
      </c>
      <c r="BN37" s="39" t="s">
        <v>1054</v>
      </c>
      <c r="BO37" s="38" t="s">
        <v>1054</v>
      </c>
      <c r="BP37" s="38" t="s">
        <v>1055</v>
      </c>
      <c r="BQ37" s="38" t="s">
        <v>1054</v>
      </c>
      <c r="BR37" s="38" t="s">
        <v>1054</v>
      </c>
      <c r="BS37" s="40"/>
      <c r="BT37" s="38" t="s">
        <v>1055</v>
      </c>
      <c r="BU37" s="39" t="s">
        <v>1055</v>
      </c>
      <c r="BV37" s="38" t="s">
        <v>1055</v>
      </c>
      <c r="BW37" s="38" t="s">
        <v>1055</v>
      </c>
      <c r="BX37" s="38" t="s">
        <v>1055</v>
      </c>
      <c r="BY37" s="38" t="s">
        <v>1055</v>
      </c>
      <c r="BZ37" s="38" t="s">
        <v>1055</v>
      </c>
      <c r="CA37" s="38" t="s">
        <v>1055</v>
      </c>
      <c r="CB37" s="21" t="s">
        <v>1055</v>
      </c>
      <c r="CC37" s="39" t="s">
        <v>1054</v>
      </c>
      <c r="CD37" s="38" t="s">
        <v>1055</v>
      </c>
      <c r="CE37" s="41" t="s">
        <v>1054</v>
      </c>
      <c r="CF37" s="41" t="s">
        <v>1055</v>
      </c>
      <c r="CG37" s="41" t="s">
        <v>1069</v>
      </c>
      <c r="CH37" s="41" t="s">
        <v>1054</v>
      </c>
      <c r="CI37" s="66" t="s">
        <v>1054</v>
      </c>
    </row>
    <row r="38" spans="1:87" ht="15" x14ac:dyDescent="0.2">
      <c r="A38" s="64" t="s">
        <v>1085</v>
      </c>
      <c r="B38" s="65">
        <v>2021</v>
      </c>
      <c r="C38" s="22" t="s">
        <v>1054</v>
      </c>
      <c r="D38" s="22" t="s">
        <v>1054</v>
      </c>
      <c r="E38" s="23" t="s">
        <v>1055</v>
      </c>
      <c r="F38" s="23" t="s">
        <v>1054</v>
      </c>
      <c r="G38" s="38" t="s">
        <v>1054</v>
      </c>
      <c r="H38" s="38" t="s">
        <v>1054</v>
      </c>
      <c r="I38" s="23" t="s">
        <v>1055</v>
      </c>
      <c r="J38" s="39" t="s">
        <v>1055</v>
      </c>
      <c r="K38" s="21" t="s">
        <v>1055</v>
      </c>
      <c r="L38" s="22" t="s">
        <v>1055</v>
      </c>
      <c r="M38" s="22" t="s">
        <v>1056</v>
      </c>
      <c r="N38" s="38" t="s">
        <v>1054</v>
      </c>
      <c r="O38" s="39" t="s">
        <v>1054</v>
      </c>
      <c r="P38" s="38" t="s">
        <v>1055</v>
      </c>
      <c r="Q38" s="21" t="s">
        <v>1054</v>
      </c>
      <c r="R38" s="39" t="s">
        <v>1054</v>
      </c>
      <c r="S38" s="38" t="s">
        <v>1054</v>
      </c>
      <c r="T38" s="38" t="s">
        <v>1055</v>
      </c>
      <c r="U38" s="38" t="s">
        <v>1055</v>
      </c>
      <c r="V38" s="38"/>
      <c r="W38" s="38" t="s">
        <v>1055</v>
      </c>
      <c r="X38" s="38"/>
      <c r="Y38" s="38" t="s">
        <v>1055</v>
      </c>
      <c r="Z38" s="38" t="s">
        <v>1055</v>
      </c>
      <c r="AA38" s="38" t="s">
        <v>1055</v>
      </c>
      <c r="AB38" s="38" t="s">
        <v>1055</v>
      </c>
      <c r="AC38" s="38" t="s">
        <v>1055</v>
      </c>
      <c r="AD38" s="38" t="s">
        <v>1055</v>
      </c>
      <c r="AE38" s="38" t="s">
        <v>1055</v>
      </c>
      <c r="AF38" s="38" t="s">
        <v>1055</v>
      </c>
      <c r="AG38" s="38" t="s">
        <v>1055</v>
      </c>
      <c r="AH38" s="38" t="s">
        <v>1055</v>
      </c>
      <c r="AI38" s="38" t="s">
        <v>1055</v>
      </c>
      <c r="AJ38" s="38" t="s">
        <v>1054</v>
      </c>
      <c r="AK38" s="38" t="s">
        <v>1055</v>
      </c>
      <c r="AL38" s="38" t="s">
        <v>1055</v>
      </c>
      <c r="AM38" s="38" t="s">
        <v>1055</v>
      </c>
      <c r="AN38" s="38" t="s">
        <v>1055</v>
      </c>
      <c r="AO38" s="38" t="s">
        <v>1055</v>
      </c>
      <c r="AP38" s="38" t="s">
        <v>1055</v>
      </c>
      <c r="AQ38" s="38" t="s">
        <v>1055</v>
      </c>
      <c r="AR38" s="21" t="s">
        <v>1055</v>
      </c>
      <c r="AS38" s="38" t="s">
        <v>1054</v>
      </c>
      <c r="AT38" s="39" t="s">
        <v>1054</v>
      </c>
      <c r="AU38" s="38" t="s">
        <v>1055</v>
      </c>
      <c r="AV38" s="38" t="s">
        <v>1055</v>
      </c>
      <c r="AW38" s="38" t="s">
        <v>1055</v>
      </c>
      <c r="AX38" s="38" t="s">
        <v>1054</v>
      </c>
      <c r="AY38" s="39" t="s">
        <v>1054</v>
      </c>
      <c r="AZ38" s="38" t="s">
        <v>1054</v>
      </c>
      <c r="BA38" s="38" t="s">
        <v>1055</v>
      </c>
      <c r="BB38" s="38" t="s">
        <v>1055</v>
      </c>
      <c r="BC38" s="21" t="s">
        <v>1054</v>
      </c>
      <c r="BD38" s="39" t="s">
        <v>1054</v>
      </c>
      <c r="BE38" s="38" t="s">
        <v>1054</v>
      </c>
      <c r="BF38" s="38" t="s">
        <v>1055</v>
      </c>
      <c r="BG38" s="21" t="s">
        <v>1054</v>
      </c>
      <c r="BH38" s="39" t="s">
        <v>1054</v>
      </c>
      <c r="BI38" s="38" t="s">
        <v>1054</v>
      </c>
      <c r="BJ38" s="38" t="s">
        <v>1055</v>
      </c>
      <c r="BK38" s="38" t="s">
        <v>1054</v>
      </c>
      <c r="BL38" s="21" t="s">
        <v>1055</v>
      </c>
      <c r="BM38" s="38" t="s">
        <v>1054</v>
      </c>
      <c r="BN38" s="39" t="s">
        <v>1054</v>
      </c>
      <c r="BO38" s="38" t="s">
        <v>1054</v>
      </c>
      <c r="BP38" s="38" t="s">
        <v>1055</v>
      </c>
      <c r="BQ38" s="38" t="s">
        <v>1054</v>
      </c>
      <c r="BR38" s="38" t="s">
        <v>1054</v>
      </c>
      <c r="BS38" s="40"/>
      <c r="BT38" s="38" t="s">
        <v>1055</v>
      </c>
      <c r="BU38" s="39" t="s">
        <v>1055</v>
      </c>
      <c r="BV38" s="38" t="s">
        <v>1055</v>
      </c>
      <c r="BW38" s="38" t="s">
        <v>1055</v>
      </c>
      <c r="BX38" s="38" t="s">
        <v>1055</v>
      </c>
      <c r="BY38" s="38" t="s">
        <v>1055</v>
      </c>
      <c r="BZ38" s="38" t="s">
        <v>1055</v>
      </c>
      <c r="CA38" s="38" t="s">
        <v>1055</v>
      </c>
      <c r="CB38" s="21" t="s">
        <v>1055</v>
      </c>
      <c r="CC38" s="39" t="s">
        <v>1054</v>
      </c>
      <c r="CD38" s="38" t="s">
        <v>1055</v>
      </c>
      <c r="CE38" s="41" t="s">
        <v>1054</v>
      </c>
      <c r="CF38" s="41" t="s">
        <v>1055</v>
      </c>
      <c r="CG38" s="41" t="s">
        <v>1069</v>
      </c>
      <c r="CH38" s="41" t="s">
        <v>1054</v>
      </c>
      <c r="CI38" s="66" t="s">
        <v>1054</v>
      </c>
    </row>
    <row r="39" spans="1:87" ht="15" x14ac:dyDescent="0.2">
      <c r="A39" s="64" t="s">
        <v>1086</v>
      </c>
      <c r="B39" s="65">
        <v>2022</v>
      </c>
      <c r="C39" s="22" t="s">
        <v>1055</v>
      </c>
      <c r="D39" s="22" t="s">
        <v>1055</v>
      </c>
      <c r="E39" s="23" t="s">
        <v>1055</v>
      </c>
      <c r="F39" s="23" t="s">
        <v>1055</v>
      </c>
      <c r="G39" s="38" t="s">
        <v>1061</v>
      </c>
      <c r="H39" s="38" t="s">
        <v>1061</v>
      </c>
      <c r="I39" s="23" t="s">
        <v>1055</v>
      </c>
      <c r="J39" s="39" t="s">
        <v>1055</v>
      </c>
      <c r="K39" s="21" t="s">
        <v>1055</v>
      </c>
      <c r="L39" s="22" t="s">
        <v>1062</v>
      </c>
      <c r="M39" s="22" t="s">
        <v>1056</v>
      </c>
      <c r="N39" s="38" t="s">
        <v>1061</v>
      </c>
      <c r="O39" s="39" t="s">
        <v>1061</v>
      </c>
      <c r="P39" s="38" t="s">
        <v>1061</v>
      </c>
      <c r="Q39" s="21" t="s">
        <v>1061</v>
      </c>
      <c r="R39" s="39" t="s">
        <v>1061</v>
      </c>
      <c r="S39" s="38" t="s">
        <v>1061</v>
      </c>
      <c r="T39" s="38" t="s">
        <v>1061</v>
      </c>
      <c r="U39" s="38" t="s">
        <v>1061</v>
      </c>
      <c r="V39" s="38"/>
      <c r="W39" s="38" t="s">
        <v>1061</v>
      </c>
      <c r="X39" s="38"/>
      <c r="Y39" s="38" t="s">
        <v>1061</v>
      </c>
      <c r="Z39" s="38" t="s">
        <v>1061</v>
      </c>
      <c r="AA39" s="38" t="s">
        <v>1061</v>
      </c>
      <c r="AB39" s="38" t="s">
        <v>1061</v>
      </c>
      <c r="AC39" s="38" t="s">
        <v>1061</v>
      </c>
      <c r="AD39" s="38" t="s">
        <v>1061</v>
      </c>
      <c r="AE39" s="38" t="s">
        <v>1061</v>
      </c>
      <c r="AF39" s="38" t="s">
        <v>1061</v>
      </c>
      <c r="AG39" s="38" t="s">
        <v>1061</v>
      </c>
      <c r="AH39" s="38" t="s">
        <v>1061</v>
      </c>
      <c r="AI39" s="38" t="s">
        <v>1061</v>
      </c>
      <c r="AJ39" s="38" t="s">
        <v>1061</v>
      </c>
      <c r="AK39" s="38" t="s">
        <v>1061</v>
      </c>
      <c r="AL39" s="38" t="s">
        <v>1061</v>
      </c>
      <c r="AM39" s="38" t="s">
        <v>1061</v>
      </c>
      <c r="AN39" s="38" t="s">
        <v>1061</v>
      </c>
      <c r="AO39" s="38" t="s">
        <v>1061</v>
      </c>
      <c r="AP39" s="38" t="s">
        <v>1061</v>
      </c>
      <c r="AQ39" s="38" t="s">
        <v>1061</v>
      </c>
      <c r="AR39" s="21" t="s">
        <v>1061</v>
      </c>
      <c r="AS39" s="38" t="s">
        <v>1061</v>
      </c>
      <c r="AT39" s="39" t="s">
        <v>1061</v>
      </c>
      <c r="AU39" s="38" t="s">
        <v>1061</v>
      </c>
      <c r="AV39" s="38" t="s">
        <v>1061</v>
      </c>
      <c r="AW39" s="38" t="s">
        <v>1061</v>
      </c>
      <c r="AX39" s="38" t="s">
        <v>1061</v>
      </c>
      <c r="AY39" s="39" t="s">
        <v>1061</v>
      </c>
      <c r="AZ39" s="38" t="s">
        <v>1061</v>
      </c>
      <c r="BA39" s="38" t="s">
        <v>1061</v>
      </c>
      <c r="BB39" s="38" t="s">
        <v>1061</v>
      </c>
      <c r="BC39" s="21" t="s">
        <v>1061</v>
      </c>
      <c r="BD39" s="39" t="s">
        <v>1061</v>
      </c>
      <c r="BE39" s="38" t="s">
        <v>1061</v>
      </c>
      <c r="BF39" s="38" t="s">
        <v>1061</v>
      </c>
      <c r="BG39" s="21" t="s">
        <v>1061</v>
      </c>
      <c r="BH39" s="39" t="s">
        <v>1061</v>
      </c>
      <c r="BI39" s="38" t="s">
        <v>1061</v>
      </c>
      <c r="BJ39" s="38" t="s">
        <v>1061</v>
      </c>
      <c r="BK39" s="38" t="s">
        <v>1061</v>
      </c>
      <c r="BL39" s="21" t="s">
        <v>1061</v>
      </c>
      <c r="BM39" s="38" t="s">
        <v>1061</v>
      </c>
      <c r="BN39" s="39" t="s">
        <v>1061</v>
      </c>
      <c r="BO39" s="38" t="s">
        <v>1061</v>
      </c>
      <c r="BP39" s="38" t="s">
        <v>1061</v>
      </c>
      <c r="BQ39" s="38" t="s">
        <v>1061</v>
      </c>
      <c r="BR39" s="38" t="s">
        <v>1061</v>
      </c>
      <c r="BS39" s="40"/>
      <c r="BT39" s="38" t="s">
        <v>1061</v>
      </c>
      <c r="BU39" s="39" t="s">
        <v>1061</v>
      </c>
      <c r="BV39" s="38" t="s">
        <v>1061</v>
      </c>
      <c r="BW39" s="38" t="s">
        <v>1061</v>
      </c>
      <c r="BX39" s="38" t="s">
        <v>1061</v>
      </c>
      <c r="BY39" s="38" t="s">
        <v>1061</v>
      </c>
      <c r="BZ39" s="38" t="s">
        <v>1061</v>
      </c>
      <c r="CA39" s="38" t="s">
        <v>1061</v>
      </c>
      <c r="CB39" s="21" t="s">
        <v>1061</v>
      </c>
      <c r="CC39" s="39" t="s">
        <v>1061</v>
      </c>
      <c r="CD39" s="38" t="s">
        <v>1061</v>
      </c>
      <c r="CE39" s="41" t="s">
        <v>1065</v>
      </c>
      <c r="CF39" s="41" t="s">
        <v>1065</v>
      </c>
      <c r="CG39" s="41" t="s">
        <v>1065</v>
      </c>
      <c r="CH39" s="41" t="s">
        <v>1065</v>
      </c>
      <c r="CI39" s="66" t="s">
        <v>1055</v>
      </c>
    </row>
    <row r="40" spans="1:87" ht="15" x14ac:dyDescent="0.2">
      <c r="A40" s="64" t="s">
        <v>1087</v>
      </c>
      <c r="B40" s="65">
        <v>2021</v>
      </c>
      <c r="C40" s="22" t="s">
        <v>1054</v>
      </c>
      <c r="D40" s="22" t="s">
        <v>1054</v>
      </c>
      <c r="E40" s="23" t="s">
        <v>1054</v>
      </c>
      <c r="F40" s="23" t="s">
        <v>1054</v>
      </c>
      <c r="G40" s="38" t="s">
        <v>1054</v>
      </c>
      <c r="H40" s="38" t="s">
        <v>1054</v>
      </c>
      <c r="I40" s="23" t="s">
        <v>1054</v>
      </c>
      <c r="J40" s="39" t="s">
        <v>1054</v>
      </c>
      <c r="K40" s="21" t="s">
        <v>1054</v>
      </c>
      <c r="L40" s="22" t="s">
        <v>1054</v>
      </c>
      <c r="M40" s="22" t="s">
        <v>1056</v>
      </c>
      <c r="N40" s="38" t="s">
        <v>1054</v>
      </c>
      <c r="O40" s="39" t="s">
        <v>1054</v>
      </c>
      <c r="P40" s="38" t="s">
        <v>1054</v>
      </c>
      <c r="Q40" s="21" t="s">
        <v>1054</v>
      </c>
      <c r="R40" s="39" t="s">
        <v>1054</v>
      </c>
      <c r="S40" s="38" t="s">
        <v>1054</v>
      </c>
      <c r="T40" s="38" t="s">
        <v>1055</v>
      </c>
      <c r="U40" s="38" t="s">
        <v>1055</v>
      </c>
      <c r="V40" s="38"/>
      <c r="W40" s="38" t="s">
        <v>1055</v>
      </c>
      <c r="X40" s="38"/>
      <c r="Y40" s="38" t="s">
        <v>1055</v>
      </c>
      <c r="Z40" s="38" t="s">
        <v>1055</v>
      </c>
      <c r="AA40" s="38" t="s">
        <v>1055</v>
      </c>
      <c r="AB40" s="38" t="s">
        <v>1055</v>
      </c>
      <c r="AC40" s="38" t="s">
        <v>1055</v>
      </c>
      <c r="AD40" s="38" t="s">
        <v>1054</v>
      </c>
      <c r="AE40" s="38" t="s">
        <v>1055</v>
      </c>
      <c r="AF40" s="38" t="s">
        <v>1054</v>
      </c>
      <c r="AG40" s="38" t="s">
        <v>1055</v>
      </c>
      <c r="AH40" s="38" t="s">
        <v>1055</v>
      </c>
      <c r="AI40" s="38" t="s">
        <v>1055</v>
      </c>
      <c r="AJ40" s="38" t="s">
        <v>1055</v>
      </c>
      <c r="AK40" s="38" t="s">
        <v>1055</v>
      </c>
      <c r="AL40" s="38" t="s">
        <v>1055</v>
      </c>
      <c r="AM40" s="38" t="s">
        <v>1055</v>
      </c>
      <c r="AN40" s="38" t="s">
        <v>1054</v>
      </c>
      <c r="AO40" s="38" t="s">
        <v>1055</v>
      </c>
      <c r="AP40" s="38" t="s">
        <v>1055</v>
      </c>
      <c r="AQ40" s="38" t="s">
        <v>1055</v>
      </c>
      <c r="AR40" s="21" t="s">
        <v>1055</v>
      </c>
      <c r="AS40" s="38" t="s">
        <v>1054</v>
      </c>
      <c r="AT40" s="39" t="s">
        <v>1054</v>
      </c>
      <c r="AU40" s="38" t="s">
        <v>1055</v>
      </c>
      <c r="AV40" s="38" t="s">
        <v>1055</v>
      </c>
      <c r="AW40" s="38" t="s">
        <v>1055</v>
      </c>
      <c r="AX40" s="38" t="s">
        <v>1054</v>
      </c>
      <c r="AY40" s="39" t="s">
        <v>1054</v>
      </c>
      <c r="AZ40" s="38" t="s">
        <v>1054</v>
      </c>
      <c r="BA40" s="38" t="s">
        <v>1054</v>
      </c>
      <c r="BB40" s="38" t="s">
        <v>1054</v>
      </c>
      <c r="BC40" s="21" t="s">
        <v>1054</v>
      </c>
      <c r="BD40" s="39" t="s">
        <v>1054</v>
      </c>
      <c r="BE40" s="38" t="s">
        <v>1054</v>
      </c>
      <c r="BF40" s="38" t="s">
        <v>1055</v>
      </c>
      <c r="BG40" s="21" t="s">
        <v>1054</v>
      </c>
      <c r="BH40" s="39" t="s">
        <v>1054</v>
      </c>
      <c r="BI40" s="38" t="s">
        <v>1054</v>
      </c>
      <c r="BJ40" s="38" t="s">
        <v>1055</v>
      </c>
      <c r="BK40" s="38" t="s">
        <v>1055</v>
      </c>
      <c r="BL40" s="21" t="s">
        <v>1055</v>
      </c>
      <c r="BM40" s="38" t="s">
        <v>1054</v>
      </c>
      <c r="BN40" s="39" t="s">
        <v>1054</v>
      </c>
      <c r="BO40" s="38" t="s">
        <v>1054</v>
      </c>
      <c r="BP40" s="38" t="s">
        <v>1054</v>
      </c>
      <c r="BQ40" s="38" t="s">
        <v>1054</v>
      </c>
      <c r="BR40" s="38" t="s">
        <v>1054</v>
      </c>
      <c r="BS40" s="40"/>
      <c r="BT40" s="38" t="s">
        <v>1054</v>
      </c>
      <c r="BU40" s="39" t="s">
        <v>1055</v>
      </c>
      <c r="BV40" s="38" t="s">
        <v>1055</v>
      </c>
      <c r="BW40" s="38" t="s">
        <v>1054</v>
      </c>
      <c r="BX40" s="38" t="s">
        <v>1054</v>
      </c>
      <c r="BY40" s="38" t="s">
        <v>1055</v>
      </c>
      <c r="BZ40" s="38" t="s">
        <v>1054</v>
      </c>
      <c r="CA40" s="38" t="s">
        <v>1054</v>
      </c>
      <c r="CB40" s="21" t="s">
        <v>1054</v>
      </c>
      <c r="CC40" s="39" t="s">
        <v>1054</v>
      </c>
      <c r="CD40" s="38" t="s">
        <v>1055</v>
      </c>
      <c r="CE40" s="41" t="s">
        <v>1054</v>
      </c>
      <c r="CF40" s="41" t="s">
        <v>1054</v>
      </c>
      <c r="CG40" s="41" t="s">
        <v>1055</v>
      </c>
      <c r="CH40" s="41" t="s">
        <v>1055</v>
      </c>
      <c r="CI40" s="66" t="s">
        <v>1054</v>
      </c>
    </row>
    <row r="41" spans="1:87" ht="15" x14ac:dyDescent="0.2">
      <c r="A41" s="64" t="s">
        <v>1088</v>
      </c>
      <c r="B41" s="65">
        <v>2020</v>
      </c>
      <c r="C41" s="22" t="s">
        <v>1055</v>
      </c>
      <c r="D41" s="22" t="s">
        <v>1055</v>
      </c>
      <c r="E41" s="23" t="s">
        <v>1055</v>
      </c>
      <c r="F41" s="23" t="s">
        <v>1055</v>
      </c>
      <c r="G41" s="38" t="s">
        <v>1061</v>
      </c>
      <c r="H41" s="38" t="s">
        <v>1061</v>
      </c>
      <c r="I41" s="23" t="s">
        <v>1054</v>
      </c>
      <c r="J41" s="39" t="s">
        <v>1055</v>
      </c>
      <c r="K41" s="21" t="s">
        <v>1055</v>
      </c>
      <c r="L41" s="22" t="s">
        <v>1062</v>
      </c>
      <c r="M41" s="22" t="s">
        <v>1056</v>
      </c>
      <c r="N41" s="38" t="s">
        <v>1061</v>
      </c>
      <c r="O41" s="39" t="s">
        <v>1061</v>
      </c>
      <c r="P41" s="38" t="s">
        <v>1061</v>
      </c>
      <c r="Q41" s="21" t="s">
        <v>1061</v>
      </c>
      <c r="R41" s="39" t="s">
        <v>1061</v>
      </c>
      <c r="S41" s="38" t="s">
        <v>1061</v>
      </c>
      <c r="T41" s="38" t="s">
        <v>1061</v>
      </c>
      <c r="U41" s="38" t="s">
        <v>1061</v>
      </c>
      <c r="V41" s="38"/>
      <c r="W41" s="38" t="s">
        <v>1061</v>
      </c>
      <c r="X41" s="38"/>
      <c r="Y41" s="38" t="s">
        <v>1061</v>
      </c>
      <c r="Z41" s="38" t="s">
        <v>1061</v>
      </c>
      <c r="AA41" s="38" t="s">
        <v>1061</v>
      </c>
      <c r="AB41" s="38" t="s">
        <v>1061</v>
      </c>
      <c r="AC41" s="38" t="s">
        <v>1061</v>
      </c>
      <c r="AD41" s="38" t="s">
        <v>1061</v>
      </c>
      <c r="AE41" s="38" t="s">
        <v>1061</v>
      </c>
      <c r="AF41" s="38" t="s">
        <v>1061</v>
      </c>
      <c r="AG41" s="38" t="s">
        <v>1061</v>
      </c>
      <c r="AH41" s="38" t="s">
        <v>1061</v>
      </c>
      <c r="AI41" s="38" t="s">
        <v>1061</v>
      </c>
      <c r="AJ41" s="38" t="s">
        <v>1061</v>
      </c>
      <c r="AK41" s="38" t="s">
        <v>1061</v>
      </c>
      <c r="AL41" s="38" t="s">
        <v>1061</v>
      </c>
      <c r="AM41" s="38" t="s">
        <v>1061</v>
      </c>
      <c r="AN41" s="38" t="s">
        <v>1061</v>
      </c>
      <c r="AO41" s="38" t="s">
        <v>1061</v>
      </c>
      <c r="AP41" s="38" t="s">
        <v>1061</v>
      </c>
      <c r="AQ41" s="38" t="s">
        <v>1061</v>
      </c>
      <c r="AR41" s="21" t="s">
        <v>1061</v>
      </c>
      <c r="AS41" s="38" t="s">
        <v>1061</v>
      </c>
      <c r="AT41" s="39" t="s">
        <v>1061</v>
      </c>
      <c r="AU41" s="38" t="s">
        <v>1061</v>
      </c>
      <c r="AV41" s="38" t="s">
        <v>1061</v>
      </c>
      <c r="AW41" s="38" t="s">
        <v>1061</v>
      </c>
      <c r="AX41" s="38" t="s">
        <v>1061</v>
      </c>
      <c r="AY41" s="39" t="s">
        <v>1061</v>
      </c>
      <c r="AZ41" s="38" t="s">
        <v>1061</v>
      </c>
      <c r="BA41" s="38" t="s">
        <v>1061</v>
      </c>
      <c r="BB41" s="38" t="s">
        <v>1061</v>
      </c>
      <c r="BC41" s="21" t="s">
        <v>1061</v>
      </c>
      <c r="BD41" s="39" t="s">
        <v>1061</v>
      </c>
      <c r="BE41" s="38" t="s">
        <v>1061</v>
      </c>
      <c r="BF41" s="38" t="s">
        <v>1061</v>
      </c>
      <c r="BG41" s="21" t="s">
        <v>1061</v>
      </c>
      <c r="BH41" s="39" t="s">
        <v>1061</v>
      </c>
      <c r="BI41" s="38" t="s">
        <v>1061</v>
      </c>
      <c r="BJ41" s="38" t="s">
        <v>1061</v>
      </c>
      <c r="BK41" s="38" t="s">
        <v>1061</v>
      </c>
      <c r="BL41" s="21" t="s">
        <v>1061</v>
      </c>
      <c r="BM41" s="38" t="s">
        <v>1061</v>
      </c>
      <c r="BN41" s="39" t="s">
        <v>1061</v>
      </c>
      <c r="BO41" s="38" t="s">
        <v>1061</v>
      </c>
      <c r="BP41" s="38" t="s">
        <v>1061</v>
      </c>
      <c r="BQ41" s="38" t="s">
        <v>1061</v>
      </c>
      <c r="BR41" s="38" t="s">
        <v>1061</v>
      </c>
      <c r="BS41" s="40"/>
      <c r="BT41" s="38" t="s">
        <v>1061</v>
      </c>
      <c r="BU41" s="39" t="s">
        <v>1061</v>
      </c>
      <c r="BV41" s="38" t="s">
        <v>1061</v>
      </c>
      <c r="BW41" s="38" t="s">
        <v>1061</v>
      </c>
      <c r="BX41" s="38" t="s">
        <v>1061</v>
      </c>
      <c r="BY41" s="38" t="s">
        <v>1061</v>
      </c>
      <c r="BZ41" s="38" t="s">
        <v>1061</v>
      </c>
      <c r="CA41" s="38" t="s">
        <v>1061</v>
      </c>
      <c r="CB41" s="21" t="s">
        <v>1061</v>
      </c>
      <c r="CC41" s="39" t="s">
        <v>1061</v>
      </c>
      <c r="CD41" s="38" t="s">
        <v>1061</v>
      </c>
      <c r="CE41" s="41">
        <v>0</v>
      </c>
      <c r="CF41" s="41">
        <v>0</v>
      </c>
      <c r="CG41" s="41">
        <v>0</v>
      </c>
      <c r="CH41" s="41">
        <v>0</v>
      </c>
      <c r="CI41" s="66" t="s">
        <v>1055</v>
      </c>
    </row>
    <row r="42" spans="1:87" ht="15" x14ac:dyDescent="0.2">
      <c r="A42" s="64" t="s">
        <v>1089</v>
      </c>
      <c r="B42" s="65">
        <v>2022</v>
      </c>
      <c r="C42" s="22" t="s">
        <v>1054</v>
      </c>
      <c r="D42" s="22" t="s">
        <v>1054</v>
      </c>
      <c r="E42" s="23" t="s">
        <v>1055</v>
      </c>
      <c r="F42" s="23" t="s">
        <v>1054</v>
      </c>
      <c r="G42" s="38" t="s">
        <v>1054</v>
      </c>
      <c r="H42" s="38" t="s">
        <v>1054</v>
      </c>
      <c r="I42" s="23" t="s">
        <v>1054</v>
      </c>
      <c r="J42" s="39" t="s">
        <v>1054</v>
      </c>
      <c r="K42" s="21" t="s">
        <v>1055</v>
      </c>
      <c r="L42" s="22" t="s">
        <v>1055</v>
      </c>
      <c r="M42" s="22" t="s">
        <v>1056</v>
      </c>
      <c r="N42" s="38" t="s">
        <v>1054</v>
      </c>
      <c r="O42" s="39" t="s">
        <v>1054</v>
      </c>
      <c r="P42" s="38" t="s">
        <v>1055</v>
      </c>
      <c r="Q42" s="21" t="s">
        <v>1054</v>
      </c>
      <c r="R42" s="39" t="s">
        <v>1054</v>
      </c>
      <c r="S42" s="38" t="s">
        <v>1054</v>
      </c>
      <c r="T42" s="38" t="s">
        <v>1055</v>
      </c>
      <c r="U42" s="38" t="s">
        <v>1055</v>
      </c>
      <c r="V42" s="38"/>
      <c r="W42" s="38" t="s">
        <v>1055</v>
      </c>
      <c r="X42" s="38"/>
      <c r="Y42" s="38" t="s">
        <v>1055</v>
      </c>
      <c r="Z42" s="38" t="s">
        <v>1055</v>
      </c>
      <c r="AA42" s="38" t="s">
        <v>1055</v>
      </c>
      <c r="AB42" s="38" t="s">
        <v>1055</v>
      </c>
      <c r="AC42" s="38" t="s">
        <v>1055</v>
      </c>
      <c r="AD42" s="38" t="s">
        <v>1054</v>
      </c>
      <c r="AE42" s="38" t="s">
        <v>1055</v>
      </c>
      <c r="AF42" s="38" t="s">
        <v>1054</v>
      </c>
      <c r="AG42" s="38" t="s">
        <v>1055</v>
      </c>
      <c r="AH42" s="38" t="s">
        <v>1055</v>
      </c>
      <c r="AI42" s="38" t="s">
        <v>1055</v>
      </c>
      <c r="AJ42" s="38" t="s">
        <v>1055</v>
      </c>
      <c r="AK42" s="38" t="s">
        <v>1055</v>
      </c>
      <c r="AL42" s="38" t="s">
        <v>1055</v>
      </c>
      <c r="AM42" s="38" t="s">
        <v>1055</v>
      </c>
      <c r="AN42" s="38" t="s">
        <v>1055</v>
      </c>
      <c r="AO42" s="38" t="s">
        <v>1055</v>
      </c>
      <c r="AP42" s="38" t="s">
        <v>1055</v>
      </c>
      <c r="AQ42" s="38" t="s">
        <v>1055</v>
      </c>
      <c r="AR42" s="21" t="s">
        <v>1055</v>
      </c>
      <c r="AS42" s="38" t="s">
        <v>1054</v>
      </c>
      <c r="AT42" s="39" t="s">
        <v>1055</v>
      </c>
      <c r="AU42" s="38" t="s">
        <v>1054</v>
      </c>
      <c r="AV42" s="38" t="s">
        <v>1055</v>
      </c>
      <c r="AW42" s="38" t="s">
        <v>1055</v>
      </c>
      <c r="AX42" s="38" t="s">
        <v>1054</v>
      </c>
      <c r="AY42" s="39" t="s">
        <v>1054</v>
      </c>
      <c r="AZ42" s="38" t="s">
        <v>1054</v>
      </c>
      <c r="BA42" s="38" t="s">
        <v>1054</v>
      </c>
      <c r="BB42" s="38" t="s">
        <v>1055</v>
      </c>
      <c r="BC42" s="21" t="s">
        <v>1054</v>
      </c>
      <c r="BD42" s="39" t="s">
        <v>1054</v>
      </c>
      <c r="BE42" s="38" t="s">
        <v>1054</v>
      </c>
      <c r="BF42" s="38" t="s">
        <v>1055</v>
      </c>
      <c r="BG42" s="21" t="s">
        <v>1054</v>
      </c>
      <c r="BH42" s="39" t="s">
        <v>1054</v>
      </c>
      <c r="BI42" s="38" t="s">
        <v>1054</v>
      </c>
      <c r="BJ42" s="38" t="s">
        <v>1055</v>
      </c>
      <c r="BK42" s="38" t="s">
        <v>1055</v>
      </c>
      <c r="BL42" s="21" t="s">
        <v>1055</v>
      </c>
      <c r="BM42" s="38" t="s">
        <v>1054</v>
      </c>
      <c r="BN42" s="39" t="s">
        <v>1054</v>
      </c>
      <c r="BO42" s="38" t="s">
        <v>1054</v>
      </c>
      <c r="BP42" s="38" t="s">
        <v>1055</v>
      </c>
      <c r="BQ42" s="38" t="s">
        <v>1054</v>
      </c>
      <c r="BR42" s="38" t="s">
        <v>1054</v>
      </c>
      <c r="BS42" s="40"/>
      <c r="BT42" s="38" t="s">
        <v>1055</v>
      </c>
      <c r="BU42" s="39" t="s">
        <v>1055</v>
      </c>
      <c r="BV42" s="38" t="s">
        <v>1055</v>
      </c>
      <c r="BW42" s="38" t="s">
        <v>1055</v>
      </c>
      <c r="BX42" s="38" t="s">
        <v>1055</v>
      </c>
      <c r="BY42" s="38" t="s">
        <v>1055</v>
      </c>
      <c r="BZ42" s="38" t="s">
        <v>1054</v>
      </c>
      <c r="CA42" s="38" t="s">
        <v>1055</v>
      </c>
      <c r="CB42" s="21" t="s">
        <v>1054</v>
      </c>
      <c r="CC42" s="39" t="s">
        <v>1054</v>
      </c>
      <c r="CD42" s="38" t="s">
        <v>1055</v>
      </c>
      <c r="CE42" s="41" t="s">
        <v>1055</v>
      </c>
      <c r="CF42" s="41" t="s">
        <v>1055</v>
      </c>
      <c r="CG42" s="41" t="s">
        <v>1055</v>
      </c>
      <c r="CH42" s="41" t="s">
        <v>1054</v>
      </c>
      <c r="CI42" s="66" t="s">
        <v>1054</v>
      </c>
    </row>
    <row r="43" spans="1:87" ht="15" x14ac:dyDescent="0.2">
      <c r="A43" s="64" t="s">
        <v>1090</v>
      </c>
      <c r="B43" s="65">
        <v>2021</v>
      </c>
      <c r="C43" s="22" t="s">
        <v>1054</v>
      </c>
      <c r="D43" s="22" t="s">
        <v>1054</v>
      </c>
      <c r="E43" s="23" t="s">
        <v>1055</v>
      </c>
      <c r="F43" s="23" t="s">
        <v>1055</v>
      </c>
      <c r="G43" s="38" t="s">
        <v>1054</v>
      </c>
      <c r="H43" s="38" t="s">
        <v>1055</v>
      </c>
      <c r="I43" s="23" t="s">
        <v>1054</v>
      </c>
      <c r="J43" s="39" t="s">
        <v>1055</v>
      </c>
      <c r="K43" s="21" t="s">
        <v>1055</v>
      </c>
      <c r="L43" s="22" t="s">
        <v>1058</v>
      </c>
      <c r="M43" s="22" t="s">
        <v>1056</v>
      </c>
      <c r="N43" s="38" t="s">
        <v>1055</v>
      </c>
      <c r="O43" s="39" t="s">
        <v>1054</v>
      </c>
      <c r="P43" s="38" t="s">
        <v>1055</v>
      </c>
      <c r="Q43" s="21" t="s">
        <v>1054</v>
      </c>
      <c r="R43" s="39" t="s">
        <v>1054</v>
      </c>
      <c r="S43" s="38" t="s">
        <v>1054</v>
      </c>
      <c r="T43" s="38" t="s">
        <v>1055</v>
      </c>
      <c r="U43" s="38" t="s">
        <v>1055</v>
      </c>
      <c r="V43" s="38"/>
      <c r="W43" s="38" t="s">
        <v>1055</v>
      </c>
      <c r="X43" s="38"/>
      <c r="Y43" s="38" t="s">
        <v>1055</v>
      </c>
      <c r="Z43" s="38" t="s">
        <v>1055</v>
      </c>
      <c r="AA43" s="38" t="s">
        <v>1055</v>
      </c>
      <c r="AB43" s="38" t="s">
        <v>1055</v>
      </c>
      <c r="AC43" s="38" t="s">
        <v>1055</v>
      </c>
      <c r="AD43" s="38" t="s">
        <v>1055</v>
      </c>
      <c r="AE43" s="38" t="s">
        <v>1055</v>
      </c>
      <c r="AF43" s="38" t="s">
        <v>1055</v>
      </c>
      <c r="AG43" s="38" t="s">
        <v>1055</v>
      </c>
      <c r="AH43" s="38" t="s">
        <v>1054</v>
      </c>
      <c r="AI43" s="38" t="s">
        <v>1055</v>
      </c>
      <c r="AJ43" s="38" t="s">
        <v>1055</v>
      </c>
      <c r="AK43" s="38" t="s">
        <v>1055</v>
      </c>
      <c r="AL43" s="38" t="s">
        <v>1055</v>
      </c>
      <c r="AM43" s="38" t="s">
        <v>1055</v>
      </c>
      <c r="AN43" s="38" t="s">
        <v>1055</v>
      </c>
      <c r="AO43" s="38" t="s">
        <v>1055</v>
      </c>
      <c r="AP43" s="38" t="s">
        <v>1055</v>
      </c>
      <c r="AQ43" s="38" t="s">
        <v>1055</v>
      </c>
      <c r="AR43" s="21" t="s">
        <v>1055</v>
      </c>
      <c r="AS43" s="38" t="s">
        <v>1054</v>
      </c>
      <c r="AT43" s="39" t="s">
        <v>1054</v>
      </c>
      <c r="AU43" s="38" t="s">
        <v>1055</v>
      </c>
      <c r="AV43" s="38" t="s">
        <v>1055</v>
      </c>
      <c r="AW43" s="38" t="s">
        <v>1055</v>
      </c>
      <c r="AX43" s="38" t="s">
        <v>1054</v>
      </c>
      <c r="AY43" s="39" t="s">
        <v>1054</v>
      </c>
      <c r="AZ43" s="38" t="s">
        <v>1054</v>
      </c>
      <c r="BA43" s="38" t="s">
        <v>1055</v>
      </c>
      <c r="BB43" s="38" t="s">
        <v>1055</v>
      </c>
      <c r="BC43" s="21" t="s">
        <v>1054</v>
      </c>
      <c r="BD43" s="39" t="s">
        <v>1054</v>
      </c>
      <c r="BE43" s="38" t="s">
        <v>1055</v>
      </c>
      <c r="BF43" s="38" t="s">
        <v>1055</v>
      </c>
      <c r="BG43" s="21" t="s">
        <v>1054</v>
      </c>
      <c r="BH43" s="39" t="s">
        <v>1055</v>
      </c>
      <c r="BI43" s="38" t="s">
        <v>1055</v>
      </c>
      <c r="BJ43" s="38" t="s">
        <v>1055</v>
      </c>
      <c r="BK43" s="38" t="s">
        <v>1055</v>
      </c>
      <c r="BL43" s="21" t="s">
        <v>1055</v>
      </c>
      <c r="BM43" s="38" t="s">
        <v>1055</v>
      </c>
      <c r="BN43" s="39" t="s">
        <v>1055</v>
      </c>
      <c r="BO43" s="38" t="s">
        <v>1055</v>
      </c>
      <c r="BP43" s="38" t="s">
        <v>1055</v>
      </c>
      <c r="BQ43" s="38" t="s">
        <v>1055</v>
      </c>
      <c r="BR43" s="38" t="s">
        <v>1055</v>
      </c>
      <c r="BS43" s="40"/>
      <c r="BT43" s="38" t="s">
        <v>1055</v>
      </c>
      <c r="BU43" s="39" t="s">
        <v>1055</v>
      </c>
      <c r="BV43" s="38" t="s">
        <v>1055</v>
      </c>
      <c r="BW43" s="38" t="s">
        <v>1055</v>
      </c>
      <c r="BX43" s="38" t="s">
        <v>1055</v>
      </c>
      <c r="BY43" s="38" t="s">
        <v>1055</v>
      </c>
      <c r="BZ43" s="38" t="s">
        <v>1054</v>
      </c>
      <c r="CA43" s="38" t="s">
        <v>1055</v>
      </c>
      <c r="CB43" s="21" t="s">
        <v>1054</v>
      </c>
      <c r="CC43" s="39" t="s">
        <v>1055</v>
      </c>
      <c r="CD43" s="38" t="s">
        <v>1055</v>
      </c>
      <c r="CE43" s="41" t="s">
        <v>1055</v>
      </c>
      <c r="CF43" s="41" t="s">
        <v>1055</v>
      </c>
      <c r="CG43" s="41" t="s">
        <v>1055</v>
      </c>
      <c r="CH43" s="41" t="s">
        <v>1055</v>
      </c>
      <c r="CI43" s="66" t="s">
        <v>1055</v>
      </c>
    </row>
    <row r="44" spans="1:87" ht="15" x14ac:dyDescent="0.2">
      <c r="A44" s="64" t="s">
        <v>1091</v>
      </c>
      <c r="B44" s="65">
        <v>2017</v>
      </c>
      <c r="C44" s="22" t="s">
        <v>1054</v>
      </c>
      <c r="D44" s="22" t="s">
        <v>1054</v>
      </c>
      <c r="E44" s="23" t="s">
        <v>1055</v>
      </c>
      <c r="F44" s="23" t="s">
        <v>1055</v>
      </c>
      <c r="G44" s="38" t="s">
        <v>1055</v>
      </c>
      <c r="H44" s="38" t="s">
        <v>1054</v>
      </c>
      <c r="I44" s="23" t="s">
        <v>1054</v>
      </c>
      <c r="J44" s="39" t="s">
        <v>1055</v>
      </c>
      <c r="K44" s="21" t="s">
        <v>1055</v>
      </c>
      <c r="L44" s="22" t="s">
        <v>1065</v>
      </c>
      <c r="M44" s="22" t="s">
        <v>1056</v>
      </c>
      <c r="N44" s="38" t="s">
        <v>1054</v>
      </c>
      <c r="O44" s="39" t="s">
        <v>1054</v>
      </c>
      <c r="P44" s="38" t="s">
        <v>1055</v>
      </c>
      <c r="Q44" s="21" t="s">
        <v>1054</v>
      </c>
      <c r="R44" s="39" t="s">
        <v>1054</v>
      </c>
      <c r="S44" s="38" t="s">
        <v>1054</v>
      </c>
      <c r="T44" s="38" t="s">
        <v>1055</v>
      </c>
      <c r="U44" s="38" t="s">
        <v>1055</v>
      </c>
      <c r="V44" s="38"/>
      <c r="W44" s="38" t="s">
        <v>1055</v>
      </c>
      <c r="X44" s="38"/>
      <c r="Y44" s="38" t="s">
        <v>1055</v>
      </c>
      <c r="Z44" s="38" t="s">
        <v>1055</v>
      </c>
      <c r="AA44" s="38" t="s">
        <v>1055</v>
      </c>
      <c r="AB44" s="38" t="s">
        <v>1054</v>
      </c>
      <c r="AC44" s="38" t="s">
        <v>1055</v>
      </c>
      <c r="AD44" s="38" t="s">
        <v>1054</v>
      </c>
      <c r="AE44" s="38" t="s">
        <v>1055</v>
      </c>
      <c r="AF44" s="38" t="s">
        <v>1054</v>
      </c>
      <c r="AG44" s="38" t="s">
        <v>1055</v>
      </c>
      <c r="AH44" s="38" t="s">
        <v>1055</v>
      </c>
      <c r="AI44" s="38" t="s">
        <v>1055</v>
      </c>
      <c r="AJ44" s="38" t="s">
        <v>1055</v>
      </c>
      <c r="AK44" s="38" t="s">
        <v>1055</v>
      </c>
      <c r="AL44" s="38" t="s">
        <v>1055</v>
      </c>
      <c r="AM44" s="38" t="s">
        <v>1055</v>
      </c>
      <c r="AN44" s="38" t="s">
        <v>1055</v>
      </c>
      <c r="AO44" s="38" t="s">
        <v>1055</v>
      </c>
      <c r="AP44" s="38" t="s">
        <v>1055</v>
      </c>
      <c r="AQ44" s="38" t="s">
        <v>1055</v>
      </c>
      <c r="AR44" s="21" t="s">
        <v>1055</v>
      </c>
      <c r="AS44" s="38" t="s">
        <v>1054</v>
      </c>
      <c r="AT44" s="39" t="s">
        <v>1054</v>
      </c>
      <c r="AU44" s="38" t="s">
        <v>1055</v>
      </c>
      <c r="AV44" s="38" t="s">
        <v>1055</v>
      </c>
      <c r="AW44" s="38" t="s">
        <v>1055</v>
      </c>
      <c r="AX44" s="38" t="s">
        <v>1054</v>
      </c>
      <c r="AY44" s="39" t="s">
        <v>1055</v>
      </c>
      <c r="AZ44" s="38" t="s">
        <v>1055</v>
      </c>
      <c r="BA44" s="38" t="s">
        <v>1055</v>
      </c>
      <c r="BB44" s="38" t="s">
        <v>1055</v>
      </c>
      <c r="BC44" s="21" t="s">
        <v>1055</v>
      </c>
      <c r="BD44" s="39" t="s">
        <v>1055</v>
      </c>
      <c r="BE44" s="38" t="s">
        <v>1055</v>
      </c>
      <c r="BF44" s="38" t="s">
        <v>1055</v>
      </c>
      <c r="BG44" s="21" t="s">
        <v>1055</v>
      </c>
      <c r="BH44" s="39" t="s">
        <v>1054</v>
      </c>
      <c r="BI44" s="38" t="s">
        <v>1054</v>
      </c>
      <c r="BJ44" s="38" t="s">
        <v>1055</v>
      </c>
      <c r="BK44" s="38" t="s">
        <v>1055</v>
      </c>
      <c r="BL44" s="21" t="s">
        <v>1055</v>
      </c>
      <c r="BM44" s="38" t="s">
        <v>1054</v>
      </c>
      <c r="BN44" s="39" t="s">
        <v>1054</v>
      </c>
      <c r="BO44" s="38" t="s">
        <v>1055</v>
      </c>
      <c r="BP44" s="38" t="s">
        <v>1055</v>
      </c>
      <c r="BQ44" s="38" t="s">
        <v>1055</v>
      </c>
      <c r="BR44" s="38" t="s">
        <v>1054</v>
      </c>
      <c r="BS44" s="40"/>
      <c r="BT44" s="38" t="s">
        <v>1055</v>
      </c>
      <c r="BU44" s="39" t="s">
        <v>1055</v>
      </c>
      <c r="BV44" s="38" t="s">
        <v>1055</v>
      </c>
      <c r="BW44" s="38" t="s">
        <v>1055</v>
      </c>
      <c r="BX44" s="38" t="s">
        <v>1055</v>
      </c>
      <c r="BY44" s="38" t="s">
        <v>1054</v>
      </c>
      <c r="BZ44" s="38" t="s">
        <v>1055</v>
      </c>
      <c r="CA44" s="38" t="s">
        <v>1055</v>
      </c>
      <c r="CB44" s="21" t="s">
        <v>1054</v>
      </c>
      <c r="CC44" s="39" t="s">
        <v>1055</v>
      </c>
      <c r="CD44" s="38" t="s">
        <v>1055</v>
      </c>
      <c r="CE44" s="41" t="s">
        <v>1065</v>
      </c>
      <c r="CF44" s="41" t="s">
        <v>1065</v>
      </c>
      <c r="CG44" s="41" t="s">
        <v>1065</v>
      </c>
      <c r="CH44" s="41" t="s">
        <v>1065</v>
      </c>
      <c r="CI44" s="66" t="s">
        <v>1055</v>
      </c>
    </row>
    <row r="45" spans="1:87" ht="15" x14ac:dyDescent="0.2">
      <c r="A45" s="64" t="s">
        <v>1092</v>
      </c>
      <c r="B45" s="65">
        <v>2020</v>
      </c>
      <c r="C45" s="22" t="s">
        <v>1054</v>
      </c>
      <c r="D45" s="22" t="s">
        <v>1054</v>
      </c>
      <c r="E45" s="23" t="s">
        <v>1055</v>
      </c>
      <c r="F45" s="23" t="s">
        <v>1055</v>
      </c>
      <c r="G45" s="38" t="s">
        <v>1055</v>
      </c>
      <c r="H45" s="38" t="s">
        <v>1055</v>
      </c>
      <c r="I45" s="23" t="s">
        <v>1054</v>
      </c>
      <c r="J45" s="39" t="s">
        <v>1055</v>
      </c>
      <c r="K45" s="21" t="s">
        <v>1055</v>
      </c>
      <c r="L45" s="22" t="s">
        <v>1058</v>
      </c>
      <c r="M45" s="22" t="s">
        <v>1056</v>
      </c>
      <c r="N45" s="38" t="s">
        <v>1055</v>
      </c>
      <c r="O45" s="39" t="s">
        <v>1055</v>
      </c>
      <c r="P45" s="38" t="s">
        <v>1055</v>
      </c>
      <c r="Q45" s="21" t="s">
        <v>1055</v>
      </c>
      <c r="R45" s="39" t="s">
        <v>1054</v>
      </c>
      <c r="S45" s="38" t="s">
        <v>1054</v>
      </c>
      <c r="T45" s="38" t="s">
        <v>1055</v>
      </c>
      <c r="U45" s="38" t="s">
        <v>1055</v>
      </c>
      <c r="V45" s="67"/>
      <c r="W45" s="38" t="s">
        <v>1055</v>
      </c>
      <c r="X45" s="67"/>
      <c r="Y45" s="38" t="s">
        <v>1055</v>
      </c>
      <c r="Z45" s="38" t="s">
        <v>1055</v>
      </c>
      <c r="AA45" s="38" t="s">
        <v>1055</v>
      </c>
      <c r="AB45" s="38" t="s">
        <v>1055</v>
      </c>
      <c r="AC45" s="38" t="s">
        <v>1055</v>
      </c>
      <c r="AD45" s="38" t="s">
        <v>1054</v>
      </c>
      <c r="AE45" s="38" t="s">
        <v>1055</v>
      </c>
      <c r="AF45" s="38" t="s">
        <v>1055</v>
      </c>
      <c r="AG45" s="38" t="s">
        <v>1055</v>
      </c>
      <c r="AH45" s="38" t="s">
        <v>1055</v>
      </c>
      <c r="AI45" s="38" t="s">
        <v>1055</v>
      </c>
      <c r="AJ45" s="38" t="s">
        <v>1055</v>
      </c>
      <c r="AK45" s="38" t="s">
        <v>1055</v>
      </c>
      <c r="AL45" s="38" t="s">
        <v>1055</v>
      </c>
      <c r="AM45" s="38" t="s">
        <v>1055</v>
      </c>
      <c r="AN45" s="38" t="s">
        <v>1055</v>
      </c>
      <c r="AO45" s="38" t="s">
        <v>1055</v>
      </c>
      <c r="AP45" s="38" t="s">
        <v>1055</v>
      </c>
      <c r="AQ45" s="38" t="s">
        <v>1055</v>
      </c>
      <c r="AR45" s="21" t="s">
        <v>1055</v>
      </c>
      <c r="AS45" s="38" t="s">
        <v>1054</v>
      </c>
      <c r="AT45" s="39" t="s">
        <v>1054</v>
      </c>
      <c r="AU45" s="38" t="s">
        <v>1054</v>
      </c>
      <c r="AV45" s="38" t="s">
        <v>1055</v>
      </c>
      <c r="AW45" s="38" t="s">
        <v>1055</v>
      </c>
      <c r="AX45" s="38" t="s">
        <v>1054</v>
      </c>
      <c r="AY45" s="39" t="s">
        <v>1054</v>
      </c>
      <c r="AZ45" s="38" t="s">
        <v>1055</v>
      </c>
      <c r="BA45" s="38" t="s">
        <v>1054</v>
      </c>
      <c r="BB45" s="38" t="s">
        <v>1055</v>
      </c>
      <c r="BC45" s="21" t="s">
        <v>1054</v>
      </c>
      <c r="BD45" s="39" t="s">
        <v>1055</v>
      </c>
      <c r="BE45" s="38" t="s">
        <v>1055</v>
      </c>
      <c r="BF45" s="38" t="s">
        <v>1055</v>
      </c>
      <c r="BG45" s="21" t="s">
        <v>1055</v>
      </c>
      <c r="BH45" s="39" t="s">
        <v>1055</v>
      </c>
      <c r="BI45" s="38" t="s">
        <v>1055</v>
      </c>
      <c r="BJ45" s="38" t="s">
        <v>1055</v>
      </c>
      <c r="BK45" s="38" t="s">
        <v>1055</v>
      </c>
      <c r="BL45" s="21" t="s">
        <v>1055</v>
      </c>
      <c r="BM45" s="38" t="s">
        <v>1055</v>
      </c>
      <c r="BN45" s="39" t="s">
        <v>1055</v>
      </c>
      <c r="BO45" s="38" t="s">
        <v>1055</v>
      </c>
      <c r="BP45" s="38" t="s">
        <v>1055</v>
      </c>
      <c r="BQ45" s="38" t="s">
        <v>1055</v>
      </c>
      <c r="BR45" s="38" t="s">
        <v>1055</v>
      </c>
      <c r="BS45" s="40"/>
      <c r="BT45" s="38" t="s">
        <v>1055</v>
      </c>
      <c r="BU45" s="39" t="s">
        <v>1055</v>
      </c>
      <c r="BV45" s="38" t="s">
        <v>1055</v>
      </c>
      <c r="BW45" s="38" t="s">
        <v>1055</v>
      </c>
      <c r="BX45" s="38" t="s">
        <v>1054</v>
      </c>
      <c r="BY45" s="38" t="s">
        <v>1055</v>
      </c>
      <c r="BZ45" s="38" t="s">
        <v>1055</v>
      </c>
      <c r="CA45" s="38" t="s">
        <v>1055</v>
      </c>
      <c r="CB45" s="21" t="s">
        <v>1054</v>
      </c>
      <c r="CC45" s="39" t="s">
        <v>1055</v>
      </c>
      <c r="CD45" s="38" t="s">
        <v>1055</v>
      </c>
      <c r="CE45" s="41" t="s">
        <v>1055</v>
      </c>
      <c r="CF45" s="41" t="s">
        <v>1055</v>
      </c>
      <c r="CG45" s="41" t="s">
        <v>1055</v>
      </c>
      <c r="CH45" s="41" t="s">
        <v>1055</v>
      </c>
      <c r="CI45" s="66" t="s">
        <v>1055</v>
      </c>
    </row>
    <row r="46" spans="1:87" ht="15" x14ac:dyDescent="0.2">
      <c r="A46" s="64" t="s">
        <v>1093</v>
      </c>
      <c r="B46" s="65">
        <v>2020</v>
      </c>
      <c r="C46" s="22" t="s">
        <v>1055</v>
      </c>
      <c r="D46" s="22" t="s">
        <v>1055</v>
      </c>
      <c r="E46" s="23" t="s">
        <v>1055</v>
      </c>
      <c r="F46" s="23" t="s">
        <v>1055</v>
      </c>
      <c r="G46" s="38" t="s">
        <v>1061</v>
      </c>
      <c r="H46" s="38" t="s">
        <v>1061</v>
      </c>
      <c r="I46" s="23" t="s">
        <v>1054</v>
      </c>
      <c r="J46" s="39" t="s">
        <v>1055</v>
      </c>
      <c r="K46" s="21" t="s">
        <v>1055</v>
      </c>
      <c r="L46" s="22" t="s">
        <v>1062</v>
      </c>
      <c r="M46" s="22" t="s">
        <v>1056</v>
      </c>
      <c r="N46" s="38" t="s">
        <v>1061</v>
      </c>
      <c r="O46" s="39" t="s">
        <v>1061</v>
      </c>
      <c r="P46" s="38" t="s">
        <v>1061</v>
      </c>
      <c r="Q46" s="21" t="s">
        <v>1061</v>
      </c>
      <c r="R46" s="39" t="s">
        <v>1061</v>
      </c>
      <c r="S46" s="38" t="s">
        <v>1061</v>
      </c>
      <c r="T46" s="38" t="s">
        <v>1061</v>
      </c>
      <c r="U46" s="38" t="s">
        <v>1061</v>
      </c>
      <c r="V46" s="67"/>
      <c r="W46" s="38" t="s">
        <v>1061</v>
      </c>
      <c r="X46" s="67"/>
      <c r="Y46" s="38" t="s">
        <v>1061</v>
      </c>
      <c r="Z46" s="38" t="s">
        <v>1061</v>
      </c>
      <c r="AA46" s="38" t="s">
        <v>1061</v>
      </c>
      <c r="AB46" s="38" t="s">
        <v>1061</v>
      </c>
      <c r="AC46" s="38" t="s">
        <v>1061</v>
      </c>
      <c r="AD46" s="38" t="s">
        <v>1061</v>
      </c>
      <c r="AE46" s="38" t="s">
        <v>1061</v>
      </c>
      <c r="AF46" s="38" t="s">
        <v>1061</v>
      </c>
      <c r="AG46" s="38" t="s">
        <v>1061</v>
      </c>
      <c r="AH46" s="38" t="s">
        <v>1061</v>
      </c>
      <c r="AI46" s="38" t="s">
        <v>1061</v>
      </c>
      <c r="AJ46" s="38" t="s">
        <v>1061</v>
      </c>
      <c r="AK46" s="38" t="s">
        <v>1061</v>
      </c>
      <c r="AL46" s="38" t="s">
        <v>1061</v>
      </c>
      <c r="AM46" s="38" t="s">
        <v>1061</v>
      </c>
      <c r="AN46" s="38" t="s">
        <v>1061</v>
      </c>
      <c r="AO46" s="38" t="s">
        <v>1061</v>
      </c>
      <c r="AP46" s="38" t="s">
        <v>1061</v>
      </c>
      <c r="AQ46" s="38" t="s">
        <v>1061</v>
      </c>
      <c r="AR46" s="21" t="s">
        <v>1061</v>
      </c>
      <c r="AS46" s="38" t="s">
        <v>1061</v>
      </c>
      <c r="AT46" s="39" t="s">
        <v>1061</v>
      </c>
      <c r="AU46" s="38" t="s">
        <v>1061</v>
      </c>
      <c r="AV46" s="38" t="s">
        <v>1061</v>
      </c>
      <c r="AW46" s="38" t="s">
        <v>1061</v>
      </c>
      <c r="AX46" s="38" t="s">
        <v>1061</v>
      </c>
      <c r="AY46" s="39" t="s">
        <v>1061</v>
      </c>
      <c r="AZ46" s="38" t="s">
        <v>1061</v>
      </c>
      <c r="BA46" s="38" t="s">
        <v>1061</v>
      </c>
      <c r="BB46" s="38" t="s">
        <v>1061</v>
      </c>
      <c r="BC46" s="21" t="s">
        <v>1061</v>
      </c>
      <c r="BD46" s="39" t="s">
        <v>1061</v>
      </c>
      <c r="BE46" s="38" t="s">
        <v>1061</v>
      </c>
      <c r="BF46" s="38" t="s">
        <v>1061</v>
      </c>
      <c r="BG46" s="21" t="s">
        <v>1061</v>
      </c>
      <c r="BH46" s="39" t="s">
        <v>1061</v>
      </c>
      <c r="BI46" s="38" t="s">
        <v>1061</v>
      </c>
      <c r="BJ46" s="38" t="s">
        <v>1061</v>
      </c>
      <c r="BK46" s="38" t="s">
        <v>1061</v>
      </c>
      <c r="BL46" s="21" t="s">
        <v>1061</v>
      </c>
      <c r="BM46" s="38" t="s">
        <v>1061</v>
      </c>
      <c r="BN46" s="39" t="s">
        <v>1061</v>
      </c>
      <c r="BO46" s="38" t="s">
        <v>1061</v>
      </c>
      <c r="BP46" s="38" t="s">
        <v>1061</v>
      </c>
      <c r="BQ46" s="38" t="s">
        <v>1061</v>
      </c>
      <c r="BR46" s="38" t="s">
        <v>1061</v>
      </c>
      <c r="BS46" s="40"/>
      <c r="BT46" s="38" t="s">
        <v>1061</v>
      </c>
      <c r="BU46" s="39" t="s">
        <v>1061</v>
      </c>
      <c r="BV46" s="38" t="s">
        <v>1061</v>
      </c>
      <c r="BW46" s="38" t="s">
        <v>1061</v>
      </c>
      <c r="BX46" s="38" t="s">
        <v>1061</v>
      </c>
      <c r="BY46" s="38" t="s">
        <v>1061</v>
      </c>
      <c r="BZ46" s="38" t="s">
        <v>1061</v>
      </c>
      <c r="CA46" s="38" t="s">
        <v>1061</v>
      </c>
      <c r="CB46" s="21" t="s">
        <v>1061</v>
      </c>
      <c r="CC46" s="39" t="s">
        <v>1061</v>
      </c>
      <c r="CD46" s="38" t="s">
        <v>1061</v>
      </c>
      <c r="CE46" s="41">
        <v>0</v>
      </c>
      <c r="CF46" s="41">
        <v>0</v>
      </c>
      <c r="CG46" s="41">
        <v>0</v>
      </c>
      <c r="CH46" s="41">
        <v>0</v>
      </c>
      <c r="CI46" s="66" t="s">
        <v>1055</v>
      </c>
    </row>
    <row r="47" spans="1:87" ht="15" x14ac:dyDescent="0.2">
      <c r="A47" s="64" t="s">
        <v>1094</v>
      </c>
      <c r="B47" s="65">
        <v>2022</v>
      </c>
      <c r="C47" s="22" t="s">
        <v>1055</v>
      </c>
      <c r="D47" s="22" t="s">
        <v>1055</v>
      </c>
      <c r="E47" s="23" t="s">
        <v>1055</v>
      </c>
      <c r="F47" s="23" t="s">
        <v>1055</v>
      </c>
      <c r="G47" s="38" t="s">
        <v>1061</v>
      </c>
      <c r="H47" s="38" t="s">
        <v>1061</v>
      </c>
      <c r="I47" s="23" t="s">
        <v>1055</v>
      </c>
      <c r="J47" s="39" t="s">
        <v>1055</v>
      </c>
      <c r="K47" s="21" t="s">
        <v>1055</v>
      </c>
      <c r="L47" s="22" t="s">
        <v>1062</v>
      </c>
      <c r="M47" s="22" t="s">
        <v>1056</v>
      </c>
      <c r="N47" s="38" t="s">
        <v>1061</v>
      </c>
      <c r="O47" s="39" t="s">
        <v>1061</v>
      </c>
      <c r="P47" s="38" t="s">
        <v>1061</v>
      </c>
      <c r="Q47" s="21" t="s">
        <v>1061</v>
      </c>
      <c r="R47" s="39" t="s">
        <v>1061</v>
      </c>
      <c r="S47" s="38" t="s">
        <v>1061</v>
      </c>
      <c r="T47" s="38" t="s">
        <v>1061</v>
      </c>
      <c r="U47" s="38" t="s">
        <v>1061</v>
      </c>
      <c r="V47" s="67"/>
      <c r="W47" s="38" t="s">
        <v>1061</v>
      </c>
      <c r="X47" s="67"/>
      <c r="Y47" s="38" t="s">
        <v>1061</v>
      </c>
      <c r="Z47" s="38" t="s">
        <v>1061</v>
      </c>
      <c r="AA47" s="38" t="s">
        <v>1061</v>
      </c>
      <c r="AB47" s="38" t="s">
        <v>1061</v>
      </c>
      <c r="AC47" s="38" t="s">
        <v>1061</v>
      </c>
      <c r="AD47" s="38" t="s">
        <v>1061</v>
      </c>
      <c r="AE47" s="38" t="s">
        <v>1061</v>
      </c>
      <c r="AF47" s="38" t="s">
        <v>1061</v>
      </c>
      <c r="AG47" s="38" t="s">
        <v>1061</v>
      </c>
      <c r="AH47" s="38" t="s">
        <v>1061</v>
      </c>
      <c r="AI47" s="38" t="s">
        <v>1061</v>
      </c>
      <c r="AJ47" s="38" t="s">
        <v>1061</v>
      </c>
      <c r="AK47" s="38" t="s">
        <v>1061</v>
      </c>
      <c r="AL47" s="38" t="s">
        <v>1061</v>
      </c>
      <c r="AM47" s="38" t="s">
        <v>1061</v>
      </c>
      <c r="AN47" s="38" t="s">
        <v>1061</v>
      </c>
      <c r="AO47" s="38" t="s">
        <v>1061</v>
      </c>
      <c r="AP47" s="38" t="s">
        <v>1061</v>
      </c>
      <c r="AQ47" s="38" t="s">
        <v>1061</v>
      </c>
      <c r="AR47" s="21" t="s">
        <v>1061</v>
      </c>
      <c r="AS47" s="38" t="s">
        <v>1061</v>
      </c>
      <c r="AT47" s="39" t="s">
        <v>1061</v>
      </c>
      <c r="AU47" s="38" t="s">
        <v>1061</v>
      </c>
      <c r="AV47" s="38" t="s">
        <v>1061</v>
      </c>
      <c r="AW47" s="38" t="s">
        <v>1061</v>
      </c>
      <c r="AX47" s="38" t="s">
        <v>1061</v>
      </c>
      <c r="AY47" s="39" t="s">
        <v>1061</v>
      </c>
      <c r="AZ47" s="38" t="s">
        <v>1061</v>
      </c>
      <c r="BA47" s="38" t="s">
        <v>1061</v>
      </c>
      <c r="BB47" s="38" t="s">
        <v>1061</v>
      </c>
      <c r="BC47" s="21" t="s">
        <v>1061</v>
      </c>
      <c r="BD47" s="39" t="s">
        <v>1061</v>
      </c>
      <c r="BE47" s="38" t="s">
        <v>1061</v>
      </c>
      <c r="BF47" s="38" t="s">
        <v>1061</v>
      </c>
      <c r="BG47" s="21" t="s">
        <v>1061</v>
      </c>
      <c r="BH47" s="39" t="s">
        <v>1061</v>
      </c>
      <c r="BI47" s="38" t="s">
        <v>1061</v>
      </c>
      <c r="BJ47" s="38" t="s">
        <v>1061</v>
      </c>
      <c r="BK47" s="38" t="s">
        <v>1061</v>
      </c>
      <c r="BL47" s="21" t="s">
        <v>1061</v>
      </c>
      <c r="BM47" s="38" t="s">
        <v>1061</v>
      </c>
      <c r="BN47" s="39" t="s">
        <v>1061</v>
      </c>
      <c r="BO47" s="38" t="s">
        <v>1061</v>
      </c>
      <c r="BP47" s="38" t="s">
        <v>1061</v>
      </c>
      <c r="BQ47" s="38" t="s">
        <v>1061</v>
      </c>
      <c r="BR47" s="38" t="s">
        <v>1061</v>
      </c>
      <c r="BS47" s="40"/>
      <c r="BT47" s="38" t="s">
        <v>1061</v>
      </c>
      <c r="BU47" s="39" t="s">
        <v>1061</v>
      </c>
      <c r="BV47" s="38" t="s">
        <v>1061</v>
      </c>
      <c r="BW47" s="38" t="s">
        <v>1061</v>
      </c>
      <c r="BX47" s="38" t="s">
        <v>1061</v>
      </c>
      <c r="BY47" s="38" t="s">
        <v>1061</v>
      </c>
      <c r="BZ47" s="38" t="s">
        <v>1061</v>
      </c>
      <c r="CA47" s="38" t="s">
        <v>1061</v>
      </c>
      <c r="CB47" s="21" t="s">
        <v>1061</v>
      </c>
      <c r="CC47" s="39" t="s">
        <v>1061</v>
      </c>
      <c r="CD47" s="38" t="s">
        <v>1061</v>
      </c>
      <c r="CE47" s="41" t="s">
        <v>1065</v>
      </c>
      <c r="CF47" s="41" t="s">
        <v>1065</v>
      </c>
      <c r="CG47" s="41" t="s">
        <v>1065</v>
      </c>
      <c r="CH47" s="41" t="s">
        <v>1065</v>
      </c>
      <c r="CI47" s="66" t="s">
        <v>1055</v>
      </c>
    </row>
    <row r="48" spans="1:87" ht="15" x14ac:dyDescent="0.2">
      <c r="A48" s="64" t="s">
        <v>1095</v>
      </c>
      <c r="B48" s="65">
        <v>2022</v>
      </c>
      <c r="C48" s="22" t="s">
        <v>1055</v>
      </c>
      <c r="D48" s="22" t="s">
        <v>1055</v>
      </c>
      <c r="E48" s="23" t="s">
        <v>1055</v>
      </c>
      <c r="F48" s="23" t="s">
        <v>1055</v>
      </c>
      <c r="G48" s="38" t="s">
        <v>1061</v>
      </c>
      <c r="H48" s="38" t="s">
        <v>1061</v>
      </c>
      <c r="I48" s="23" t="s">
        <v>1055</v>
      </c>
      <c r="J48" s="39" t="s">
        <v>1055</v>
      </c>
      <c r="K48" s="21" t="s">
        <v>1055</v>
      </c>
      <c r="L48" s="22" t="s">
        <v>1062</v>
      </c>
      <c r="M48" s="22" t="s">
        <v>1056</v>
      </c>
      <c r="N48" s="38" t="s">
        <v>1061</v>
      </c>
      <c r="O48" s="39" t="s">
        <v>1061</v>
      </c>
      <c r="P48" s="38" t="s">
        <v>1061</v>
      </c>
      <c r="Q48" s="21" t="s">
        <v>1061</v>
      </c>
      <c r="R48" s="39" t="s">
        <v>1061</v>
      </c>
      <c r="S48" s="38" t="s">
        <v>1061</v>
      </c>
      <c r="T48" s="38" t="s">
        <v>1061</v>
      </c>
      <c r="U48" s="38" t="s">
        <v>1061</v>
      </c>
      <c r="V48" s="67"/>
      <c r="W48" s="38" t="s">
        <v>1061</v>
      </c>
      <c r="X48" s="67"/>
      <c r="Y48" s="38" t="s">
        <v>1061</v>
      </c>
      <c r="Z48" s="38" t="s">
        <v>1061</v>
      </c>
      <c r="AA48" s="38" t="s">
        <v>1061</v>
      </c>
      <c r="AB48" s="38" t="s">
        <v>1061</v>
      </c>
      <c r="AC48" s="38" t="s">
        <v>1061</v>
      </c>
      <c r="AD48" s="38" t="s">
        <v>1061</v>
      </c>
      <c r="AE48" s="38" t="s">
        <v>1061</v>
      </c>
      <c r="AF48" s="38" t="s">
        <v>1061</v>
      </c>
      <c r="AG48" s="38" t="s">
        <v>1061</v>
      </c>
      <c r="AH48" s="38" t="s">
        <v>1061</v>
      </c>
      <c r="AI48" s="38" t="s">
        <v>1061</v>
      </c>
      <c r="AJ48" s="38" t="s">
        <v>1061</v>
      </c>
      <c r="AK48" s="38" t="s">
        <v>1061</v>
      </c>
      <c r="AL48" s="38" t="s">
        <v>1061</v>
      </c>
      <c r="AM48" s="38" t="s">
        <v>1061</v>
      </c>
      <c r="AN48" s="38" t="s">
        <v>1061</v>
      </c>
      <c r="AO48" s="38" t="s">
        <v>1061</v>
      </c>
      <c r="AP48" s="38" t="s">
        <v>1061</v>
      </c>
      <c r="AQ48" s="38" t="s">
        <v>1061</v>
      </c>
      <c r="AR48" s="21" t="s">
        <v>1061</v>
      </c>
      <c r="AS48" s="38" t="s">
        <v>1061</v>
      </c>
      <c r="AT48" s="39" t="s">
        <v>1061</v>
      </c>
      <c r="AU48" s="38" t="s">
        <v>1061</v>
      </c>
      <c r="AV48" s="38" t="s">
        <v>1061</v>
      </c>
      <c r="AW48" s="38" t="s">
        <v>1061</v>
      </c>
      <c r="AX48" s="38" t="s">
        <v>1061</v>
      </c>
      <c r="AY48" s="39" t="s">
        <v>1061</v>
      </c>
      <c r="AZ48" s="38" t="s">
        <v>1061</v>
      </c>
      <c r="BA48" s="38" t="s">
        <v>1061</v>
      </c>
      <c r="BB48" s="38" t="s">
        <v>1061</v>
      </c>
      <c r="BC48" s="21" t="s">
        <v>1061</v>
      </c>
      <c r="BD48" s="39" t="s">
        <v>1061</v>
      </c>
      <c r="BE48" s="38" t="s">
        <v>1061</v>
      </c>
      <c r="BF48" s="38" t="s">
        <v>1061</v>
      </c>
      <c r="BG48" s="21" t="s">
        <v>1061</v>
      </c>
      <c r="BH48" s="39" t="s">
        <v>1061</v>
      </c>
      <c r="BI48" s="38" t="s">
        <v>1061</v>
      </c>
      <c r="BJ48" s="38" t="s">
        <v>1061</v>
      </c>
      <c r="BK48" s="38" t="s">
        <v>1061</v>
      </c>
      <c r="BL48" s="21" t="s">
        <v>1061</v>
      </c>
      <c r="BM48" s="38" t="s">
        <v>1061</v>
      </c>
      <c r="BN48" s="39" t="s">
        <v>1061</v>
      </c>
      <c r="BO48" s="38" t="s">
        <v>1061</v>
      </c>
      <c r="BP48" s="38" t="s">
        <v>1061</v>
      </c>
      <c r="BQ48" s="38" t="s">
        <v>1061</v>
      </c>
      <c r="BR48" s="38" t="s">
        <v>1061</v>
      </c>
      <c r="BS48" s="40"/>
      <c r="BT48" s="38" t="s">
        <v>1061</v>
      </c>
      <c r="BU48" s="39" t="s">
        <v>1061</v>
      </c>
      <c r="BV48" s="38" t="s">
        <v>1061</v>
      </c>
      <c r="BW48" s="38" t="s">
        <v>1061</v>
      </c>
      <c r="BX48" s="38" t="s">
        <v>1061</v>
      </c>
      <c r="BY48" s="38" t="s">
        <v>1061</v>
      </c>
      <c r="BZ48" s="38" t="s">
        <v>1061</v>
      </c>
      <c r="CA48" s="38" t="s">
        <v>1061</v>
      </c>
      <c r="CB48" s="21" t="s">
        <v>1061</v>
      </c>
      <c r="CC48" s="39" t="s">
        <v>1061</v>
      </c>
      <c r="CD48" s="38" t="s">
        <v>1061</v>
      </c>
      <c r="CE48" s="41" t="s">
        <v>1065</v>
      </c>
      <c r="CF48" s="41" t="s">
        <v>1065</v>
      </c>
      <c r="CG48" s="41" t="s">
        <v>1065</v>
      </c>
      <c r="CH48" s="41" t="s">
        <v>1065</v>
      </c>
      <c r="CI48" s="66" t="s">
        <v>1055</v>
      </c>
    </row>
    <row r="49" spans="1:87" ht="15" x14ac:dyDescent="0.2">
      <c r="A49" s="64" t="s">
        <v>1096</v>
      </c>
      <c r="B49" s="65">
        <v>2021</v>
      </c>
      <c r="C49" s="22" t="s">
        <v>1054</v>
      </c>
      <c r="D49" s="22" t="s">
        <v>1054</v>
      </c>
      <c r="E49" s="23" t="s">
        <v>1055</v>
      </c>
      <c r="F49" s="23" t="s">
        <v>1055</v>
      </c>
      <c r="G49" s="38" t="s">
        <v>1054</v>
      </c>
      <c r="H49" s="38" t="s">
        <v>1054</v>
      </c>
      <c r="I49" s="23" t="s">
        <v>1054</v>
      </c>
      <c r="J49" s="39" t="s">
        <v>1054</v>
      </c>
      <c r="K49" s="21" t="s">
        <v>1055</v>
      </c>
      <c r="L49" s="22" t="s">
        <v>1055</v>
      </c>
      <c r="M49" s="22" t="s">
        <v>1056</v>
      </c>
      <c r="N49" s="38" t="s">
        <v>1055</v>
      </c>
      <c r="O49" s="39" t="s">
        <v>1054</v>
      </c>
      <c r="P49" s="38" t="s">
        <v>1055</v>
      </c>
      <c r="Q49" s="21" t="s">
        <v>1054</v>
      </c>
      <c r="R49" s="39" t="s">
        <v>1054</v>
      </c>
      <c r="S49" s="38" t="s">
        <v>1054</v>
      </c>
      <c r="T49" s="38" t="s">
        <v>1055</v>
      </c>
      <c r="U49" s="38" t="s">
        <v>1055</v>
      </c>
      <c r="V49" s="67"/>
      <c r="W49" s="38" t="s">
        <v>1055</v>
      </c>
      <c r="X49" s="67"/>
      <c r="Y49" s="38" t="s">
        <v>1054</v>
      </c>
      <c r="Z49" s="38" t="s">
        <v>1054</v>
      </c>
      <c r="AA49" s="38" t="s">
        <v>1055</v>
      </c>
      <c r="AB49" s="38" t="s">
        <v>1055</v>
      </c>
      <c r="AC49" s="38" t="s">
        <v>1055</v>
      </c>
      <c r="AD49" s="38" t="s">
        <v>1054</v>
      </c>
      <c r="AE49" s="38" t="s">
        <v>1055</v>
      </c>
      <c r="AF49" s="38" t="s">
        <v>1054</v>
      </c>
      <c r="AG49" s="38" t="s">
        <v>1055</v>
      </c>
      <c r="AH49" s="38" t="s">
        <v>1054</v>
      </c>
      <c r="AI49" s="38" t="s">
        <v>1055</v>
      </c>
      <c r="AJ49" s="38" t="s">
        <v>1054</v>
      </c>
      <c r="AK49" s="38" t="s">
        <v>1055</v>
      </c>
      <c r="AL49" s="38" t="s">
        <v>1055</v>
      </c>
      <c r="AM49" s="38" t="s">
        <v>1055</v>
      </c>
      <c r="AN49" s="38" t="s">
        <v>1055</v>
      </c>
      <c r="AO49" s="38" t="s">
        <v>1055</v>
      </c>
      <c r="AP49" s="38" t="s">
        <v>1055</v>
      </c>
      <c r="AQ49" s="38" t="s">
        <v>1055</v>
      </c>
      <c r="AR49" s="21" t="s">
        <v>1055</v>
      </c>
      <c r="AS49" s="38" t="s">
        <v>1054</v>
      </c>
      <c r="AT49" s="39" t="s">
        <v>1054</v>
      </c>
      <c r="AU49" s="38" t="s">
        <v>1054</v>
      </c>
      <c r="AV49" s="38" t="s">
        <v>1055</v>
      </c>
      <c r="AW49" s="38" t="s">
        <v>1054</v>
      </c>
      <c r="AX49" s="38" t="s">
        <v>1054</v>
      </c>
      <c r="AY49" s="39" t="s">
        <v>1054</v>
      </c>
      <c r="AZ49" s="38" t="s">
        <v>1054</v>
      </c>
      <c r="BA49" s="38" t="s">
        <v>1054</v>
      </c>
      <c r="BB49" s="38" t="s">
        <v>1054</v>
      </c>
      <c r="BC49" s="21" t="s">
        <v>1054</v>
      </c>
      <c r="BD49" s="39" t="s">
        <v>1054</v>
      </c>
      <c r="BE49" s="38" t="s">
        <v>1054</v>
      </c>
      <c r="BF49" s="38" t="s">
        <v>1055</v>
      </c>
      <c r="BG49" s="21" t="s">
        <v>1054</v>
      </c>
      <c r="BH49" s="39" t="s">
        <v>1054</v>
      </c>
      <c r="BI49" s="38" t="s">
        <v>1055</v>
      </c>
      <c r="BJ49" s="38" t="s">
        <v>1054</v>
      </c>
      <c r="BK49" s="38" t="s">
        <v>1054</v>
      </c>
      <c r="BL49" s="21" t="s">
        <v>1055</v>
      </c>
      <c r="BM49" s="38" t="s">
        <v>1054</v>
      </c>
      <c r="BN49" s="39" t="s">
        <v>1054</v>
      </c>
      <c r="BO49" s="38" t="s">
        <v>1054</v>
      </c>
      <c r="BP49" s="38" t="s">
        <v>1055</v>
      </c>
      <c r="BQ49" s="38" t="s">
        <v>1054</v>
      </c>
      <c r="BR49" s="38" t="s">
        <v>1054</v>
      </c>
      <c r="BS49" s="40"/>
      <c r="BT49" s="38" t="s">
        <v>1055</v>
      </c>
      <c r="BU49" s="39" t="s">
        <v>1055</v>
      </c>
      <c r="BV49" s="38" t="s">
        <v>1054</v>
      </c>
      <c r="BW49" s="38" t="s">
        <v>1055</v>
      </c>
      <c r="BX49" s="38" t="s">
        <v>1054</v>
      </c>
      <c r="BY49" s="38" t="s">
        <v>1054</v>
      </c>
      <c r="BZ49" s="38" t="s">
        <v>1055</v>
      </c>
      <c r="CA49" s="38" t="s">
        <v>1055</v>
      </c>
      <c r="CB49" s="21" t="s">
        <v>1054</v>
      </c>
      <c r="CC49" s="39" t="s">
        <v>1054</v>
      </c>
      <c r="CD49" s="38" t="s">
        <v>1055</v>
      </c>
      <c r="CE49" s="41" t="s">
        <v>1055</v>
      </c>
      <c r="CF49" s="41" t="s">
        <v>1055</v>
      </c>
      <c r="CG49" s="41" t="s">
        <v>1069</v>
      </c>
      <c r="CH49" s="41" t="s">
        <v>1054</v>
      </c>
      <c r="CI49" s="66" t="s">
        <v>1054</v>
      </c>
    </row>
    <row r="50" spans="1:87" ht="15" x14ac:dyDescent="0.2">
      <c r="A50" s="64" t="s">
        <v>1097</v>
      </c>
      <c r="B50" s="65">
        <v>2022</v>
      </c>
      <c r="C50" s="22" t="s">
        <v>1055</v>
      </c>
      <c r="D50" s="22" t="s">
        <v>1055</v>
      </c>
      <c r="E50" s="23" t="s">
        <v>1055</v>
      </c>
      <c r="F50" s="23" t="s">
        <v>1055</v>
      </c>
      <c r="G50" s="38" t="s">
        <v>1061</v>
      </c>
      <c r="H50" s="38" t="s">
        <v>1061</v>
      </c>
      <c r="I50" s="23" t="s">
        <v>1055</v>
      </c>
      <c r="J50" s="39" t="s">
        <v>1055</v>
      </c>
      <c r="K50" s="21" t="s">
        <v>1055</v>
      </c>
      <c r="L50" s="22" t="s">
        <v>1062</v>
      </c>
      <c r="M50" s="22" t="s">
        <v>1056</v>
      </c>
      <c r="N50" s="38" t="s">
        <v>1061</v>
      </c>
      <c r="O50" s="39" t="s">
        <v>1061</v>
      </c>
      <c r="P50" s="38" t="s">
        <v>1061</v>
      </c>
      <c r="Q50" s="21" t="s">
        <v>1061</v>
      </c>
      <c r="R50" s="39" t="s">
        <v>1061</v>
      </c>
      <c r="S50" s="38" t="s">
        <v>1061</v>
      </c>
      <c r="T50" s="38" t="s">
        <v>1061</v>
      </c>
      <c r="U50" s="38" t="s">
        <v>1061</v>
      </c>
      <c r="V50" s="67"/>
      <c r="W50" s="38" t="s">
        <v>1061</v>
      </c>
      <c r="X50" s="67"/>
      <c r="Y50" s="38" t="s">
        <v>1061</v>
      </c>
      <c r="Z50" s="38" t="s">
        <v>1061</v>
      </c>
      <c r="AA50" s="38" t="s">
        <v>1061</v>
      </c>
      <c r="AB50" s="38" t="s">
        <v>1061</v>
      </c>
      <c r="AC50" s="38" t="s">
        <v>1061</v>
      </c>
      <c r="AD50" s="38" t="s">
        <v>1061</v>
      </c>
      <c r="AE50" s="38" t="s">
        <v>1061</v>
      </c>
      <c r="AF50" s="38" t="s">
        <v>1061</v>
      </c>
      <c r="AG50" s="38" t="s">
        <v>1061</v>
      </c>
      <c r="AH50" s="38" t="s">
        <v>1061</v>
      </c>
      <c r="AI50" s="38" t="s">
        <v>1061</v>
      </c>
      <c r="AJ50" s="38" t="s">
        <v>1061</v>
      </c>
      <c r="AK50" s="38" t="s">
        <v>1061</v>
      </c>
      <c r="AL50" s="38" t="s">
        <v>1061</v>
      </c>
      <c r="AM50" s="38" t="s">
        <v>1061</v>
      </c>
      <c r="AN50" s="38" t="s">
        <v>1061</v>
      </c>
      <c r="AO50" s="38" t="s">
        <v>1061</v>
      </c>
      <c r="AP50" s="38" t="s">
        <v>1061</v>
      </c>
      <c r="AQ50" s="38" t="s">
        <v>1061</v>
      </c>
      <c r="AR50" s="21" t="s">
        <v>1061</v>
      </c>
      <c r="AS50" s="38" t="s">
        <v>1061</v>
      </c>
      <c r="AT50" s="39" t="s">
        <v>1061</v>
      </c>
      <c r="AU50" s="38" t="s">
        <v>1061</v>
      </c>
      <c r="AV50" s="38" t="s">
        <v>1061</v>
      </c>
      <c r="AW50" s="38" t="s">
        <v>1061</v>
      </c>
      <c r="AX50" s="38" t="s">
        <v>1061</v>
      </c>
      <c r="AY50" s="39" t="s">
        <v>1061</v>
      </c>
      <c r="AZ50" s="38" t="s">
        <v>1061</v>
      </c>
      <c r="BA50" s="38" t="s">
        <v>1061</v>
      </c>
      <c r="BB50" s="38" t="s">
        <v>1061</v>
      </c>
      <c r="BC50" s="21" t="s">
        <v>1061</v>
      </c>
      <c r="BD50" s="39" t="s">
        <v>1061</v>
      </c>
      <c r="BE50" s="38" t="s">
        <v>1061</v>
      </c>
      <c r="BF50" s="38" t="s">
        <v>1061</v>
      </c>
      <c r="BG50" s="21" t="s">
        <v>1061</v>
      </c>
      <c r="BH50" s="39" t="s">
        <v>1061</v>
      </c>
      <c r="BI50" s="38" t="s">
        <v>1061</v>
      </c>
      <c r="BJ50" s="38" t="s">
        <v>1061</v>
      </c>
      <c r="BK50" s="38" t="s">
        <v>1061</v>
      </c>
      <c r="BL50" s="21" t="s">
        <v>1061</v>
      </c>
      <c r="BM50" s="38" t="s">
        <v>1061</v>
      </c>
      <c r="BN50" s="39" t="s">
        <v>1061</v>
      </c>
      <c r="BO50" s="38" t="s">
        <v>1061</v>
      </c>
      <c r="BP50" s="38" t="s">
        <v>1061</v>
      </c>
      <c r="BQ50" s="38" t="s">
        <v>1061</v>
      </c>
      <c r="BR50" s="38" t="s">
        <v>1061</v>
      </c>
      <c r="BS50" s="40"/>
      <c r="BT50" s="38" t="s">
        <v>1061</v>
      </c>
      <c r="BU50" s="39" t="s">
        <v>1061</v>
      </c>
      <c r="BV50" s="38" t="s">
        <v>1061</v>
      </c>
      <c r="BW50" s="38" t="s">
        <v>1061</v>
      </c>
      <c r="BX50" s="38" t="s">
        <v>1061</v>
      </c>
      <c r="BY50" s="38" t="s">
        <v>1061</v>
      </c>
      <c r="BZ50" s="38" t="s">
        <v>1061</v>
      </c>
      <c r="CA50" s="38" t="s">
        <v>1061</v>
      </c>
      <c r="CB50" s="21" t="s">
        <v>1061</v>
      </c>
      <c r="CC50" s="39" t="s">
        <v>1061</v>
      </c>
      <c r="CD50" s="38" t="s">
        <v>1061</v>
      </c>
      <c r="CE50" s="41" t="s">
        <v>1065</v>
      </c>
      <c r="CF50" s="41" t="s">
        <v>1065</v>
      </c>
      <c r="CG50" s="41" t="s">
        <v>1065</v>
      </c>
      <c r="CH50" s="26" t="s">
        <v>1065</v>
      </c>
      <c r="CI50" s="66" t="s">
        <v>1055</v>
      </c>
    </row>
    <row r="51" spans="1:87" ht="15" x14ac:dyDescent="0.2">
      <c r="A51" s="64" t="s">
        <v>1098</v>
      </c>
      <c r="B51" s="65">
        <v>2022</v>
      </c>
      <c r="C51" s="22" t="s">
        <v>1054</v>
      </c>
      <c r="D51" s="22" t="s">
        <v>1055</v>
      </c>
      <c r="E51" s="23" t="s">
        <v>1054</v>
      </c>
      <c r="F51" s="23" t="s">
        <v>1054</v>
      </c>
      <c r="G51" s="38" t="s">
        <v>1054</v>
      </c>
      <c r="H51" s="38" t="s">
        <v>1054</v>
      </c>
      <c r="I51" s="23" t="s">
        <v>1054</v>
      </c>
      <c r="J51" s="39" t="s">
        <v>1055</v>
      </c>
      <c r="K51" s="21" t="s">
        <v>1054</v>
      </c>
      <c r="L51" s="22" t="s">
        <v>1054</v>
      </c>
      <c r="M51" s="22" t="s">
        <v>1056</v>
      </c>
      <c r="N51" s="38" t="s">
        <v>1054</v>
      </c>
      <c r="O51" s="39" t="s">
        <v>1054</v>
      </c>
      <c r="P51" s="38" t="s">
        <v>1055</v>
      </c>
      <c r="Q51" s="21" t="s">
        <v>1054</v>
      </c>
      <c r="R51" s="39" t="s">
        <v>1054</v>
      </c>
      <c r="S51" s="38" t="s">
        <v>1054</v>
      </c>
      <c r="T51" s="38" t="s">
        <v>1055</v>
      </c>
      <c r="U51" s="38" t="s">
        <v>1055</v>
      </c>
      <c r="V51" s="67"/>
      <c r="W51" s="38" t="s">
        <v>1055</v>
      </c>
      <c r="X51" s="67"/>
      <c r="Y51" s="38" t="s">
        <v>1054</v>
      </c>
      <c r="Z51" s="38" t="s">
        <v>1054</v>
      </c>
      <c r="AA51" s="38" t="s">
        <v>1055</v>
      </c>
      <c r="AB51" s="38" t="s">
        <v>1054</v>
      </c>
      <c r="AC51" s="38" t="s">
        <v>1055</v>
      </c>
      <c r="AD51" s="38" t="s">
        <v>1054</v>
      </c>
      <c r="AE51" s="38" t="s">
        <v>1055</v>
      </c>
      <c r="AF51" s="38" t="s">
        <v>1054</v>
      </c>
      <c r="AG51" s="38" t="s">
        <v>1055</v>
      </c>
      <c r="AH51" s="38" t="s">
        <v>1054</v>
      </c>
      <c r="AI51" s="38" t="s">
        <v>1055</v>
      </c>
      <c r="AJ51" s="38" t="s">
        <v>1054</v>
      </c>
      <c r="AK51" s="38" t="s">
        <v>1055</v>
      </c>
      <c r="AL51" s="38" t="s">
        <v>1055</v>
      </c>
      <c r="AM51" s="38" t="s">
        <v>1055</v>
      </c>
      <c r="AN51" s="38" t="s">
        <v>1054</v>
      </c>
      <c r="AO51" s="38" t="s">
        <v>1055</v>
      </c>
      <c r="AP51" s="38" t="s">
        <v>1055</v>
      </c>
      <c r="AQ51" s="38" t="s">
        <v>1055</v>
      </c>
      <c r="AR51" s="21" t="s">
        <v>1055</v>
      </c>
      <c r="AS51" s="38" t="s">
        <v>1054</v>
      </c>
      <c r="AT51" s="39" t="s">
        <v>1054</v>
      </c>
      <c r="AU51" s="38" t="s">
        <v>1054</v>
      </c>
      <c r="AV51" s="38" t="s">
        <v>1054</v>
      </c>
      <c r="AW51" s="38" t="s">
        <v>1054</v>
      </c>
      <c r="AX51" s="38" t="s">
        <v>1054</v>
      </c>
      <c r="AY51" s="39" t="s">
        <v>1054</v>
      </c>
      <c r="AZ51" s="38" t="s">
        <v>1054</v>
      </c>
      <c r="BA51" s="38" t="s">
        <v>1055</v>
      </c>
      <c r="BB51" s="38" t="s">
        <v>1055</v>
      </c>
      <c r="BC51" s="21" t="s">
        <v>1054</v>
      </c>
      <c r="BD51" s="39" t="s">
        <v>1054</v>
      </c>
      <c r="BE51" s="38" t="s">
        <v>1054</v>
      </c>
      <c r="BF51" s="38" t="s">
        <v>1055</v>
      </c>
      <c r="BG51" s="21" t="s">
        <v>1055</v>
      </c>
      <c r="BH51" s="39" t="s">
        <v>1054</v>
      </c>
      <c r="BI51" s="38" t="s">
        <v>1054</v>
      </c>
      <c r="BJ51" s="38" t="s">
        <v>1054</v>
      </c>
      <c r="BK51" s="38" t="s">
        <v>1054</v>
      </c>
      <c r="BL51" s="21" t="s">
        <v>1055</v>
      </c>
      <c r="BM51" s="38" t="s">
        <v>1054</v>
      </c>
      <c r="BN51" s="39" t="s">
        <v>1054</v>
      </c>
      <c r="BO51" s="38" t="s">
        <v>1054</v>
      </c>
      <c r="BP51" s="38" t="s">
        <v>1055</v>
      </c>
      <c r="BQ51" s="38" t="s">
        <v>1054</v>
      </c>
      <c r="BR51" s="38" t="s">
        <v>1054</v>
      </c>
      <c r="BS51" s="40"/>
      <c r="BT51" s="38" t="s">
        <v>1054</v>
      </c>
      <c r="BU51" s="39" t="s">
        <v>1055</v>
      </c>
      <c r="BV51" s="38" t="s">
        <v>1054</v>
      </c>
      <c r="BW51" s="38" t="s">
        <v>1055</v>
      </c>
      <c r="BX51" s="38" t="s">
        <v>1054</v>
      </c>
      <c r="BY51" s="38" t="s">
        <v>1055</v>
      </c>
      <c r="BZ51" s="38" t="s">
        <v>1054</v>
      </c>
      <c r="CA51" s="38" t="s">
        <v>1055</v>
      </c>
      <c r="CB51" s="21" t="s">
        <v>1054</v>
      </c>
      <c r="CC51" s="39" t="s">
        <v>1054</v>
      </c>
      <c r="CD51" s="38" t="s">
        <v>1055</v>
      </c>
      <c r="CE51" s="41" t="s">
        <v>1054</v>
      </c>
      <c r="CF51" s="41" t="s">
        <v>1055</v>
      </c>
      <c r="CG51" s="41" t="s">
        <v>1055</v>
      </c>
      <c r="CH51" s="41" t="s">
        <v>1054</v>
      </c>
      <c r="CI51" s="66" t="s">
        <v>1054</v>
      </c>
    </row>
    <row r="52" spans="1:87" ht="15" x14ac:dyDescent="0.2">
      <c r="A52" s="64" t="s">
        <v>1099</v>
      </c>
      <c r="B52" s="65">
        <v>2021</v>
      </c>
      <c r="C52" s="22" t="s">
        <v>1054</v>
      </c>
      <c r="D52" s="22" t="s">
        <v>1054</v>
      </c>
      <c r="E52" s="23" t="s">
        <v>1055</v>
      </c>
      <c r="F52" s="23" t="s">
        <v>1054</v>
      </c>
      <c r="G52" s="38" t="s">
        <v>1054</v>
      </c>
      <c r="H52" s="38" t="s">
        <v>1054</v>
      </c>
      <c r="I52" s="23" t="s">
        <v>1054</v>
      </c>
      <c r="J52" s="39" t="s">
        <v>1054</v>
      </c>
      <c r="K52" s="21" t="s">
        <v>1055</v>
      </c>
      <c r="L52" s="22" t="s">
        <v>1055</v>
      </c>
      <c r="M52" s="22" t="s">
        <v>1056</v>
      </c>
      <c r="N52" s="38" t="s">
        <v>1054</v>
      </c>
      <c r="O52" s="39" t="s">
        <v>1054</v>
      </c>
      <c r="P52" s="38" t="s">
        <v>1055</v>
      </c>
      <c r="Q52" s="21" t="s">
        <v>1054</v>
      </c>
      <c r="R52" s="39" t="s">
        <v>1054</v>
      </c>
      <c r="S52" s="38" t="s">
        <v>1054</v>
      </c>
      <c r="T52" s="38" t="s">
        <v>1055</v>
      </c>
      <c r="U52" s="38" t="s">
        <v>1055</v>
      </c>
      <c r="V52" s="67"/>
      <c r="W52" s="38" t="s">
        <v>1055</v>
      </c>
      <c r="X52" s="67"/>
      <c r="Y52" s="38" t="s">
        <v>1054</v>
      </c>
      <c r="Z52" s="38" t="s">
        <v>1054</v>
      </c>
      <c r="AA52" s="38" t="s">
        <v>1055</v>
      </c>
      <c r="AB52" s="38" t="s">
        <v>1054</v>
      </c>
      <c r="AC52" s="38" t="s">
        <v>1055</v>
      </c>
      <c r="AD52" s="38" t="s">
        <v>1054</v>
      </c>
      <c r="AE52" s="38" t="s">
        <v>1055</v>
      </c>
      <c r="AF52" s="38" t="s">
        <v>1054</v>
      </c>
      <c r="AG52" s="38" t="s">
        <v>1055</v>
      </c>
      <c r="AH52" s="38" t="s">
        <v>1054</v>
      </c>
      <c r="AI52" s="38" t="s">
        <v>1055</v>
      </c>
      <c r="AJ52" s="38" t="s">
        <v>1054</v>
      </c>
      <c r="AK52" s="38" t="s">
        <v>1055</v>
      </c>
      <c r="AL52" s="38" t="s">
        <v>1055</v>
      </c>
      <c r="AM52" s="38" t="s">
        <v>1055</v>
      </c>
      <c r="AN52" s="38" t="s">
        <v>1054</v>
      </c>
      <c r="AO52" s="38" t="s">
        <v>1055</v>
      </c>
      <c r="AP52" s="38" t="s">
        <v>1055</v>
      </c>
      <c r="AQ52" s="38" t="s">
        <v>1055</v>
      </c>
      <c r="AR52" s="21" t="s">
        <v>1055</v>
      </c>
      <c r="AS52" s="38" t="s">
        <v>1054</v>
      </c>
      <c r="AT52" s="39" t="s">
        <v>1055</v>
      </c>
      <c r="AU52" s="38" t="s">
        <v>1054</v>
      </c>
      <c r="AV52" s="38" t="s">
        <v>1054</v>
      </c>
      <c r="AW52" s="38" t="s">
        <v>1054</v>
      </c>
      <c r="AX52" s="38" t="s">
        <v>1054</v>
      </c>
      <c r="AY52" s="39" t="s">
        <v>1054</v>
      </c>
      <c r="AZ52" s="38" t="s">
        <v>1054</v>
      </c>
      <c r="BA52" s="38" t="s">
        <v>1055</v>
      </c>
      <c r="BB52" s="38" t="s">
        <v>1055</v>
      </c>
      <c r="BC52" s="21" t="s">
        <v>1054</v>
      </c>
      <c r="BD52" s="39" t="s">
        <v>1054</v>
      </c>
      <c r="BE52" s="38" t="s">
        <v>1054</v>
      </c>
      <c r="BF52" s="38" t="s">
        <v>1055</v>
      </c>
      <c r="BG52" s="21" t="s">
        <v>1055</v>
      </c>
      <c r="BH52" s="39" t="s">
        <v>1054</v>
      </c>
      <c r="BI52" s="38" t="s">
        <v>1054</v>
      </c>
      <c r="BJ52" s="38" t="s">
        <v>1054</v>
      </c>
      <c r="BK52" s="38" t="s">
        <v>1054</v>
      </c>
      <c r="BL52" s="21" t="s">
        <v>1055</v>
      </c>
      <c r="BM52" s="38" t="s">
        <v>1054</v>
      </c>
      <c r="BN52" s="39" t="s">
        <v>1054</v>
      </c>
      <c r="BO52" s="38" t="s">
        <v>1054</v>
      </c>
      <c r="BP52" s="38" t="s">
        <v>1055</v>
      </c>
      <c r="BQ52" s="38" t="s">
        <v>1054</v>
      </c>
      <c r="BR52" s="38" t="s">
        <v>1054</v>
      </c>
      <c r="BS52" s="40"/>
      <c r="BT52" s="38" t="s">
        <v>1054</v>
      </c>
      <c r="BU52" s="39" t="s">
        <v>1055</v>
      </c>
      <c r="BV52" s="38" t="s">
        <v>1054</v>
      </c>
      <c r="BW52" s="38" t="s">
        <v>1055</v>
      </c>
      <c r="BX52" s="38" t="s">
        <v>1054</v>
      </c>
      <c r="BY52" s="38" t="s">
        <v>1055</v>
      </c>
      <c r="BZ52" s="38" t="s">
        <v>1054</v>
      </c>
      <c r="CA52" s="38" t="s">
        <v>1055</v>
      </c>
      <c r="CB52" s="21" t="s">
        <v>1054</v>
      </c>
      <c r="CC52" s="39" t="s">
        <v>1054</v>
      </c>
      <c r="CD52" s="38" t="s">
        <v>1055</v>
      </c>
      <c r="CE52" s="41" t="s">
        <v>1054</v>
      </c>
      <c r="CF52" s="41" t="s">
        <v>1055</v>
      </c>
      <c r="CG52" s="41" t="s">
        <v>1055</v>
      </c>
      <c r="CH52" s="41" t="s">
        <v>1054</v>
      </c>
      <c r="CI52" s="66" t="s">
        <v>1054</v>
      </c>
    </row>
    <row r="53" spans="1:87" ht="15" x14ac:dyDescent="0.2">
      <c r="A53" s="64" t="s">
        <v>1100</v>
      </c>
      <c r="B53" s="65">
        <v>2020</v>
      </c>
      <c r="C53" s="22" t="s">
        <v>1054</v>
      </c>
      <c r="D53" s="22" t="s">
        <v>1054</v>
      </c>
      <c r="E53" s="23" t="s">
        <v>1055</v>
      </c>
      <c r="F53" s="23" t="s">
        <v>1055</v>
      </c>
      <c r="G53" s="38" t="s">
        <v>1054</v>
      </c>
      <c r="H53" s="38" t="s">
        <v>1054</v>
      </c>
      <c r="I53" s="23" t="s">
        <v>1054</v>
      </c>
      <c r="J53" s="39" t="s">
        <v>1054</v>
      </c>
      <c r="K53" s="21" t="s">
        <v>1055</v>
      </c>
      <c r="L53" s="22" t="s">
        <v>1055</v>
      </c>
      <c r="M53" s="22" t="s">
        <v>1056</v>
      </c>
      <c r="N53" s="38" t="s">
        <v>1054</v>
      </c>
      <c r="O53" s="39" t="s">
        <v>1054</v>
      </c>
      <c r="P53" s="38" t="s">
        <v>1055</v>
      </c>
      <c r="Q53" s="21" t="s">
        <v>1054</v>
      </c>
      <c r="R53" s="39" t="s">
        <v>1054</v>
      </c>
      <c r="S53" s="38" t="s">
        <v>1054</v>
      </c>
      <c r="T53" s="38" t="s">
        <v>1055</v>
      </c>
      <c r="U53" s="38" t="s">
        <v>1055</v>
      </c>
      <c r="V53" s="67"/>
      <c r="W53" s="38" t="s">
        <v>1055</v>
      </c>
      <c r="X53" s="67"/>
      <c r="Y53" s="38" t="s">
        <v>1055</v>
      </c>
      <c r="Z53" s="38" t="s">
        <v>1055</v>
      </c>
      <c r="AA53" s="38" t="s">
        <v>1055</v>
      </c>
      <c r="AB53" s="38" t="s">
        <v>1055</v>
      </c>
      <c r="AC53" s="38" t="s">
        <v>1055</v>
      </c>
      <c r="AD53" s="38" t="s">
        <v>1054</v>
      </c>
      <c r="AE53" s="38" t="s">
        <v>1055</v>
      </c>
      <c r="AF53" s="38" t="s">
        <v>1054</v>
      </c>
      <c r="AG53" s="38" t="s">
        <v>1055</v>
      </c>
      <c r="AH53" s="38" t="s">
        <v>1054</v>
      </c>
      <c r="AI53" s="38" t="s">
        <v>1055</v>
      </c>
      <c r="AJ53" s="38" t="s">
        <v>1055</v>
      </c>
      <c r="AK53" s="38" t="s">
        <v>1055</v>
      </c>
      <c r="AL53" s="38" t="s">
        <v>1055</v>
      </c>
      <c r="AM53" s="38" t="s">
        <v>1055</v>
      </c>
      <c r="AN53" s="38" t="s">
        <v>1055</v>
      </c>
      <c r="AO53" s="38" t="s">
        <v>1055</v>
      </c>
      <c r="AP53" s="38" t="s">
        <v>1055</v>
      </c>
      <c r="AQ53" s="38" t="s">
        <v>1055</v>
      </c>
      <c r="AR53" s="21" t="s">
        <v>1055</v>
      </c>
      <c r="AS53" s="38" t="s">
        <v>1054</v>
      </c>
      <c r="AT53" s="39" t="s">
        <v>1055</v>
      </c>
      <c r="AU53" s="38" t="s">
        <v>1055</v>
      </c>
      <c r="AV53" s="38" t="s">
        <v>1055</v>
      </c>
      <c r="AW53" s="38" t="s">
        <v>1055</v>
      </c>
      <c r="AX53" s="38" t="s">
        <v>1055</v>
      </c>
      <c r="AY53" s="39" t="s">
        <v>1054</v>
      </c>
      <c r="AZ53" s="38" t="s">
        <v>1054</v>
      </c>
      <c r="BA53" s="38" t="s">
        <v>1055</v>
      </c>
      <c r="BB53" s="38" t="s">
        <v>1055</v>
      </c>
      <c r="BC53" s="21" t="s">
        <v>1054</v>
      </c>
      <c r="BD53" s="39" t="s">
        <v>1055</v>
      </c>
      <c r="BE53" s="38" t="s">
        <v>1055</v>
      </c>
      <c r="BF53" s="38" t="s">
        <v>1055</v>
      </c>
      <c r="BG53" s="21" t="s">
        <v>1055</v>
      </c>
      <c r="BH53" s="39" t="s">
        <v>1054</v>
      </c>
      <c r="BI53" s="38" t="s">
        <v>1054</v>
      </c>
      <c r="BJ53" s="38" t="s">
        <v>1054</v>
      </c>
      <c r="BK53" s="38" t="s">
        <v>1054</v>
      </c>
      <c r="BL53" s="21" t="s">
        <v>1055</v>
      </c>
      <c r="BM53" s="38" t="s">
        <v>1055</v>
      </c>
      <c r="BN53" s="39" t="s">
        <v>1055</v>
      </c>
      <c r="BO53" s="38" t="s">
        <v>1055</v>
      </c>
      <c r="BP53" s="38" t="s">
        <v>1055</v>
      </c>
      <c r="BQ53" s="38" t="s">
        <v>1055</v>
      </c>
      <c r="BR53" s="38" t="s">
        <v>1055</v>
      </c>
      <c r="BS53" s="40"/>
      <c r="BT53" s="38" t="s">
        <v>1055</v>
      </c>
      <c r="BU53" s="39" t="s">
        <v>1054</v>
      </c>
      <c r="BV53" s="38" t="s">
        <v>1055</v>
      </c>
      <c r="BW53" s="38" t="s">
        <v>1054</v>
      </c>
      <c r="BX53" s="38" t="s">
        <v>1054</v>
      </c>
      <c r="BY53" s="38" t="s">
        <v>1055</v>
      </c>
      <c r="BZ53" s="38" t="s">
        <v>1055</v>
      </c>
      <c r="CA53" s="38" t="s">
        <v>1054</v>
      </c>
      <c r="CB53" s="21" t="s">
        <v>1054</v>
      </c>
      <c r="CC53" s="39" t="s">
        <v>1054</v>
      </c>
      <c r="CD53" s="38" t="s">
        <v>1055</v>
      </c>
      <c r="CE53" s="41" t="s">
        <v>1055</v>
      </c>
      <c r="CF53" s="41" t="s">
        <v>1055</v>
      </c>
      <c r="CG53" s="41" t="s">
        <v>1055</v>
      </c>
      <c r="CH53" s="41" t="s">
        <v>1055</v>
      </c>
      <c r="CI53" s="66" t="s">
        <v>1055</v>
      </c>
    </row>
    <row r="54" spans="1:87" s="6" customFormat="1" ht="15" x14ac:dyDescent="0.2">
      <c r="A54" s="68" t="s">
        <v>1101</v>
      </c>
      <c r="B54" s="69"/>
      <c r="C54" s="47">
        <v>24</v>
      </c>
      <c r="D54" s="47">
        <v>21</v>
      </c>
      <c r="E54" s="44">
        <v>7</v>
      </c>
      <c r="F54" s="44">
        <v>9</v>
      </c>
      <c r="G54" s="14">
        <v>21</v>
      </c>
      <c r="H54" s="14">
        <v>19</v>
      </c>
      <c r="I54" s="14">
        <v>21</v>
      </c>
      <c r="J54" s="45">
        <v>9</v>
      </c>
      <c r="K54" s="24">
        <v>3</v>
      </c>
      <c r="L54" s="47">
        <v>4</v>
      </c>
      <c r="M54" s="47">
        <v>0</v>
      </c>
      <c r="N54" s="47">
        <v>19</v>
      </c>
      <c r="O54" s="46">
        <v>5</v>
      </c>
      <c r="P54" s="47">
        <v>2</v>
      </c>
      <c r="Q54" s="44">
        <v>20</v>
      </c>
      <c r="R54" s="46">
        <v>21</v>
      </c>
      <c r="S54" s="47">
        <v>4</v>
      </c>
      <c r="T54" s="47">
        <v>0</v>
      </c>
      <c r="U54" s="47">
        <v>0</v>
      </c>
      <c r="V54" s="47">
        <v>0</v>
      </c>
      <c r="W54" s="47">
        <v>0</v>
      </c>
      <c r="X54" s="47">
        <v>21</v>
      </c>
      <c r="Y54" s="47">
        <v>3</v>
      </c>
      <c r="Z54" s="47">
        <v>3</v>
      </c>
      <c r="AA54" s="47">
        <v>0</v>
      </c>
      <c r="AB54" s="47">
        <v>11</v>
      </c>
      <c r="AC54" s="47">
        <v>0</v>
      </c>
      <c r="AD54" s="47">
        <v>15</v>
      </c>
      <c r="AE54" s="47">
        <v>0</v>
      </c>
      <c r="AF54" s="47">
        <v>14</v>
      </c>
      <c r="AG54" s="47">
        <v>0</v>
      </c>
      <c r="AH54" s="47">
        <v>11</v>
      </c>
      <c r="AI54" s="47">
        <v>0</v>
      </c>
      <c r="AJ54" s="47">
        <v>7</v>
      </c>
      <c r="AK54" s="47">
        <v>0</v>
      </c>
      <c r="AL54" s="47">
        <v>1</v>
      </c>
      <c r="AM54" s="47">
        <v>0</v>
      </c>
      <c r="AN54" s="47">
        <v>8</v>
      </c>
      <c r="AO54" s="47">
        <v>0</v>
      </c>
      <c r="AP54" s="47">
        <v>2</v>
      </c>
      <c r="AQ54" s="47">
        <v>0</v>
      </c>
      <c r="AR54" s="44">
        <v>2</v>
      </c>
      <c r="AS54" s="47">
        <v>2</v>
      </c>
      <c r="AT54" s="46">
        <v>13</v>
      </c>
      <c r="AU54" s="47">
        <v>7</v>
      </c>
      <c r="AV54" s="47">
        <v>3</v>
      </c>
      <c r="AW54" s="47">
        <v>4</v>
      </c>
      <c r="AX54" s="44">
        <v>15</v>
      </c>
      <c r="AY54" s="46">
        <v>19</v>
      </c>
      <c r="AZ54" s="47">
        <v>15</v>
      </c>
      <c r="BA54" s="47">
        <v>10</v>
      </c>
      <c r="BB54" s="47">
        <v>7</v>
      </c>
      <c r="BC54" s="44">
        <v>20</v>
      </c>
      <c r="BD54" s="46">
        <v>18</v>
      </c>
      <c r="BE54" s="47">
        <v>14</v>
      </c>
      <c r="BF54" s="47">
        <v>3</v>
      </c>
      <c r="BG54" s="44">
        <v>15</v>
      </c>
      <c r="BH54" s="46">
        <v>7</v>
      </c>
      <c r="BI54" s="47">
        <v>15</v>
      </c>
      <c r="BJ54" s="47">
        <v>7</v>
      </c>
      <c r="BK54" s="47">
        <v>13</v>
      </c>
      <c r="BL54" s="44">
        <v>2</v>
      </c>
      <c r="BM54" s="47">
        <v>14</v>
      </c>
      <c r="BN54" s="46">
        <v>16</v>
      </c>
      <c r="BO54" s="47">
        <v>11</v>
      </c>
      <c r="BP54" s="47">
        <v>3</v>
      </c>
      <c r="BQ54" s="47">
        <v>11</v>
      </c>
      <c r="BR54" s="47">
        <v>16</v>
      </c>
      <c r="BS54" s="44">
        <v>8</v>
      </c>
      <c r="BT54" s="46">
        <v>7</v>
      </c>
      <c r="BU54" s="46">
        <v>3</v>
      </c>
      <c r="BV54" s="47">
        <v>5</v>
      </c>
      <c r="BW54" s="47">
        <v>2</v>
      </c>
      <c r="BX54" s="47">
        <v>9</v>
      </c>
      <c r="BY54" s="47">
        <v>4</v>
      </c>
      <c r="BZ54" s="47">
        <v>9</v>
      </c>
      <c r="CA54" s="47">
        <v>4</v>
      </c>
      <c r="CB54" s="44">
        <v>8</v>
      </c>
      <c r="CC54" s="46">
        <v>13</v>
      </c>
      <c r="CD54" s="44">
        <v>0</v>
      </c>
      <c r="CE54" s="47">
        <v>8</v>
      </c>
      <c r="CF54" s="47">
        <v>2</v>
      </c>
      <c r="CG54" s="47">
        <v>1</v>
      </c>
      <c r="CH54" s="47">
        <v>13</v>
      </c>
      <c r="CI54" s="44">
        <v>14</v>
      </c>
    </row>
    <row r="55" spans="1:87" s="6" customFormat="1" ht="15" x14ac:dyDescent="0.2">
      <c r="A55" s="70" t="s">
        <v>1102</v>
      </c>
      <c r="B55" s="71"/>
      <c r="C55" s="72">
        <v>0.61538461538461542</v>
      </c>
      <c r="D55" s="72">
        <v>0.875</v>
      </c>
      <c r="E55" s="73">
        <v>0.29166666666666669</v>
      </c>
      <c r="F55" s="73">
        <v>0.23076923076923078</v>
      </c>
      <c r="G55" s="72">
        <v>0.875</v>
      </c>
      <c r="H55" s="72">
        <v>0.79166666666666663</v>
      </c>
      <c r="I55" s="73">
        <v>0.875</v>
      </c>
      <c r="J55" s="74">
        <v>0.42857142857142855</v>
      </c>
      <c r="K55" s="73">
        <v>0.42857142857142855</v>
      </c>
      <c r="L55" s="75">
        <v>0.16666666666666666</v>
      </c>
      <c r="M55" s="75">
        <v>0</v>
      </c>
      <c r="N55" s="75">
        <v>0.79166666666666663</v>
      </c>
      <c r="O55" s="76">
        <v>0.20833333333333334</v>
      </c>
      <c r="P55" s="75">
        <v>8.3333333333333329E-2</v>
      </c>
      <c r="Q55" s="77">
        <v>0.83333333333333337</v>
      </c>
      <c r="R55" s="76">
        <v>0.875</v>
      </c>
      <c r="S55" s="75">
        <v>0.16666666666666666</v>
      </c>
      <c r="T55" s="75">
        <v>0</v>
      </c>
      <c r="U55" s="75">
        <v>0</v>
      </c>
      <c r="V55" s="75">
        <v>0</v>
      </c>
      <c r="W55" s="75">
        <v>0</v>
      </c>
      <c r="X55" s="75">
        <v>0.875</v>
      </c>
      <c r="Y55" s="75">
        <v>0.125</v>
      </c>
      <c r="Z55" s="75">
        <v>0.125</v>
      </c>
      <c r="AA55" s="75">
        <v>0</v>
      </c>
      <c r="AB55" s="75">
        <v>0.45833333333333331</v>
      </c>
      <c r="AC55" s="75">
        <v>0</v>
      </c>
      <c r="AD55" s="75">
        <v>0.625</v>
      </c>
      <c r="AE55" s="75">
        <v>0</v>
      </c>
      <c r="AF55" s="75">
        <v>0.58333333333333337</v>
      </c>
      <c r="AG55" s="75">
        <v>0</v>
      </c>
      <c r="AH55" s="75">
        <v>0.45833333333333331</v>
      </c>
      <c r="AI55" s="75">
        <v>0</v>
      </c>
      <c r="AJ55" s="75">
        <v>0.29166666666666669</v>
      </c>
      <c r="AK55" s="75">
        <v>0</v>
      </c>
      <c r="AL55" s="75">
        <v>4.1666666666666664E-2</v>
      </c>
      <c r="AM55" s="75">
        <v>0</v>
      </c>
      <c r="AN55" s="75">
        <v>0.33333333333333331</v>
      </c>
      <c r="AO55" s="75">
        <v>0</v>
      </c>
      <c r="AP55" s="75">
        <v>8.3333333333333329E-2</v>
      </c>
      <c r="AQ55" s="75">
        <v>0</v>
      </c>
      <c r="AR55" s="77">
        <v>8.3333333333333329E-2</v>
      </c>
      <c r="AS55" s="75">
        <v>8.3333333333333329E-2</v>
      </c>
      <c r="AT55" s="76">
        <v>0.54166666666666663</v>
      </c>
      <c r="AU55" s="75">
        <v>0.29166666666666669</v>
      </c>
      <c r="AV55" s="75">
        <v>0.125</v>
      </c>
      <c r="AW55" s="75">
        <v>0.16666666666666666</v>
      </c>
      <c r="AX55" s="75">
        <v>0.625</v>
      </c>
      <c r="AY55" s="76">
        <v>0.79166666666666663</v>
      </c>
      <c r="AZ55" s="75">
        <v>0.625</v>
      </c>
      <c r="BA55" s="75">
        <v>0.41666666666666669</v>
      </c>
      <c r="BB55" s="75">
        <v>0.29166666666666669</v>
      </c>
      <c r="BC55" s="77">
        <v>0.625</v>
      </c>
      <c r="BD55" s="76">
        <v>0.75</v>
      </c>
      <c r="BE55" s="75">
        <v>0.58333333333333337</v>
      </c>
      <c r="BF55" s="75">
        <v>0.125</v>
      </c>
      <c r="BG55" s="77">
        <v>0.625</v>
      </c>
      <c r="BH55" s="76">
        <v>0.29166666666666669</v>
      </c>
      <c r="BI55" s="75">
        <v>0.625</v>
      </c>
      <c r="BJ55" s="75">
        <v>0.29166666666666669</v>
      </c>
      <c r="BK55" s="75">
        <v>0.54166666666666663</v>
      </c>
      <c r="BL55" s="77">
        <v>8.3333333333333329E-2</v>
      </c>
      <c r="BM55" s="75">
        <v>0.58333333333333337</v>
      </c>
      <c r="BN55" s="76">
        <v>0.66666666666666663</v>
      </c>
      <c r="BO55" s="75">
        <v>0.45833333333333331</v>
      </c>
      <c r="BP55" s="75">
        <v>0.125</v>
      </c>
      <c r="BQ55" s="75">
        <v>0.45833333333333331</v>
      </c>
      <c r="BR55" s="75">
        <v>0.66666666666666663</v>
      </c>
      <c r="BS55" s="77">
        <v>0.33333333333333331</v>
      </c>
      <c r="BT55" s="76">
        <v>0.29166666666666669</v>
      </c>
      <c r="BU55" s="76">
        <v>0.125</v>
      </c>
      <c r="BV55" s="75">
        <v>0.20833333333333334</v>
      </c>
      <c r="BW55" s="75">
        <v>8.3333333333333329E-2</v>
      </c>
      <c r="BX55" s="75">
        <v>0.375</v>
      </c>
      <c r="BY55" s="75">
        <v>0.16666666666666666</v>
      </c>
      <c r="BZ55" s="75">
        <v>0.375</v>
      </c>
      <c r="CA55" s="75">
        <v>0.16666666666666666</v>
      </c>
      <c r="CB55" s="77">
        <v>0.33333333333333331</v>
      </c>
      <c r="CC55" s="76">
        <v>0.54166666666666663</v>
      </c>
      <c r="CD55" s="77">
        <v>0</v>
      </c>
      <c r="CE55" s="75">
        <v>0.33333333333333331</v>
      </c>
      <c r="CF55" s="75">
        <v>8.3333333333333329E-2</v>
      </c>
      <c r="CG55" s="75">
        <v>4.1666666666666664E-2</v>
      </c>
      <c r="CH55" s="75">
        <v>0.54166666666666663</v>
      </c>
      <c r="CI55" s="77">
        <v>0.58333333333333337</v>
      </c>
    </row>
  </sheetData>
  <mergeCells count="12">
    <mergeCell ref="CE13:CI13"/>
    <mergeCell ref="G13:I13"/>
    <mergeCell ref="J13:K13"/>
    <mergeCell ref="O13:Q13"/>
    <mergeCell ref="R13:AR13"/>
    <mergeCell ref="AT13:AX13"/>
    <mergeCell ref="AY13:BC13"/>
    <mergeCell ref="BD13:BG13"/>
    <mergeCell ref="BH13:BL13"/>
    <mergeCell ref="BN13:BS13"/>
    <mergeCell ref="BU13:CB13"/>
    <mergeCell ref="CC13:CD13"/>
  </mergeCells>
  <conditionalFormatting sqref="B15:B53">
    <cfRule type="cellIs" dxfId="115" priority="9" operator="equal">
      <formula>2018</formula>
    </cfRule>
  </conditionalFormatting>
  <conditionalFormatting sqref="C15:C53">
    <cfRule type="containsText" dxfId="114" priority="12" operator="containsText" text="No">
      <formula>NOT(ISERROR(SEARCH("No",C15)))</formula>
    </cfRule>
    <cfRule type="cellIs" dxfId="113" priority="16" operator="equal">
      <formula>0</formula>
    </cfRule>
  </conditionalFormatting>
  <conditionalFormatting sqref="D15:E53 I15:I53">
    <cfRule type="containsText" dxfId="112" priority="5" operator="containsText" text="Yes">
      <formula>NOT(ISERROR(SEARCH("Yes",D15)))</formula>
    </cfRule>
  </conditionalFormatting>
  <conditionalFormatting sqref="J15:BS15 Y16:BR53 F15:H53 BU15:CD53 V16:V21 X16:X21 BS16:BS21 J16:U53 W16:W53">
    <cfRule type="cellIs" dxfId="111" priority="14" operator="equal">
      <formula>"Insufficient Data"</formula>
    </cfRule>
  </conditionalFormatting>
  <conditionalFormatting sqref="O15:O53 AS15:AS53 BH15:BH53 CB15:CB53">
    <cfRule type="cellIs" dxfId="110" priority="15" operator="equal">
      <formula>"No"</formula>
    </cfRule>
  </conditionalFormatting>
  <conditionalFormatting sqref="W15:AR15 F15:H53 J15:N53 P15:R53 T15:U53 AT15:AW53 AY15:BB53 BD15:BG53 BI15:BR53 BU15:CA53 CC15:CD53 X16:X21 W16:W53 Y16:AR53">
    <cfRule type="cellIs" dxfId="109" priority="17" operator="equal">
      <formula>"Yes"</formula>
    </cfRule>
  </conditionalFormatting>
  <conditionalFormatting sqref="AX15:AX53 BC15:BC53">
    <cfRule type="containsText" dxfId="108" priority="7" operator="containsText" text="Insufficient">
      <formula>NOT(ISERROR(SEARCH("Insufficient",AX15)))</formula>
    </cfRule>
    <cfRule type="containsText" dxfId="107" priority="8" operator="containsText" text="No">
      <formula>NOT(ISERROR(SEARCH("No",AX15)))</formula>
    </cfRule>
  </conditionalFormatting>
  <conditionalFormatting sqref="BS15:BS21">
    <cfRule type="cellIs" dxfId="106" priority="13" operator="equal">
      <formula>"No"</formula>
    </cfRule>
  </conditionalFormatting>
  <conditionalFormatting sqref="BT15:BT53">
    <cfRule type="containsText" dxfId="105" priority="11" operator="containsText" text="Yes">
      <formula>NOT(ISERROR(SEARCH("Yes",BT15)))</formula>
    </cfRule>
    <cfRule type="containsText" dxfId="104" priority="10" operator="containsText" text="Insufficient Data">
      <formula>NOT(ISERROR(SEARCH("Insufficient Data",BT15)))</formula>
    </cfRule>
  </conditionalFormatting>
  <conditionalFormatting sqref="CE15:CH53">
    <cfRule type="containsText" dxfId="103" priority="6" operator="containsText" text="Yes">
      <formula>NOT(ISERROR(SEARCH("Yes",CE15)))</formula>
    </cfRule>
  </conditionalFormatting>
  <conditionalFormatting sqref="CE15:CI53">
    <cfRule type="containsText" dxfId="102" priority="4" operator="containsText" text="Insufficient Data">
      <formula>NOT(ISERROR(SEARCH("Insufficient Data",CE15)))</formula>
    </cfRule>
  </conditionalFormatting>
  <conditionalFormatting sqref="CI15:CI53">
    <cfRule type="containsText" dxfId="101" priority="3" operator="containsText" text="No">
      <formula>NOT(ISERROR(SEARCH("No",CI15)))</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B2C0A-4506-4DE9-850E-BBB329DC9EC4}">
  <dimension ref="A1:CJ1048574"/>
  <sheetViews>
    <sheetView workbookViewId="0">
      <selection activeCell="A2" sqref="A2"/>
    </sheetView>
  </sheetViews>
  <sheetFormatPr baseColWidth="10" defaultColWidth="34.5" defaultRowHeight="14" x14ac:dyDescent="0.2"/>
  <cols>
    <col min="1" max="1" width="50.1640625" style="11" customWidth="1"/>
    <col min="2" max="2" width="7.5" style="11" customWidth="1"/>
    <col min="3" max="3" width="14" style="11" customWidth="1"/>
    <col min="4" max="5" width="7.83203125" style="11" customWidth="1"/>
    <col min="6" max="6" width="15.5" style="36" customWidth="1"/>
    <col min="7" max="7" width="17.5" style="36" customWidth="1"/>
    <col min="8" max="11" width="15.5" style="36" customWidth="1"/>
    <col min="12" max="12" width="17.83203125" style="36" customWidth="1"/>
    <col min="13" max="13" width="18.5" style="36" customWidth="1"/>
    <col min="14" max="14" width="16.5" style="36" customWidth="1"/>
    <col min="15" max="16" width="17.5" style="36" customWidth="1"/>
    <col min="17" max="20" width="16.5" style="36" customWidth="1"/>
    <col min="21" max="21" width="15.83203125" style="36" customWidth="1"/>
    <col min="22" max="27" width="16.5" style="36" customWidth="1"/>
    <col min="28" max="28" width="19.5" style="36" customWidth="1"/>
    <col min="29" max="29" width="16.5" style="36" customWidth="1"/>
    <col min="30" max="30" width="21" style="36" customWidth="1"/>
    <col min="31" max="31" width="16.5" style="36" customWidth="1"/>
    <col min="32" max="33" width="18.83203125" style="36" customWidth="1"/>
    <col min="34" max="34" width="21.5" style="36" bestFit="1" customWidth="1"/>
    <col min="35" max="35" width="18.83203125" style="36" customWidth="1"/>
    <col min="36" max="36" width="20.5" style="36" customWidth="1"/>
    <col min="37" max="37" width="18.83203125" style="36" customWidth="1"/>
    <col min="38" max="38" width="21.83203125" style="36" customWidth="1"/>
    <col min="39" max="39" width="18.83203125" style="36" customWidth="1"/>
    <col min="40" max="40" width="21" style="36" customWidth="1"/>
    <col min="41" max="41" width="22.5" style="36" bestFit="1" customWidth="1"/>
    <col min="42" max="42" width="21.5" style="36" customWidth="1"/>
    <col min="43" max="43" width="23" style="36" customWidth="1"/>
    <col min="44" max="46" width="16.5" style="36" customWidth="1"/>
    <col min="47" max="47" width="19" style="36" customWidth="1"/>
    <col min="48" max="48" width="16.5" style="36" customWidth="1"/>
    <col min="49" max="49" width="19.5" style="36" customWidth="1"/>
    <col min="50" max="50" width="18.5" style="36" customWidth="1"/>
    <col min="51" max="51" width="17.1640625" style="36" customWidth="1"/>
    <col min="52" max="52" width="15.5" style="36" customWidth="1"/>
    <col min="53" max="53" width="15.1640625" style="36" customWidth="1"/>
    <col min="54" max="54" width="16.5" style="36" customWidth="1"/>
    <col min="55" max="55" width="18.5" style="36" customWidth="1"/>
    <col min="56" max="61" width="16.5" style="36" customWidth="1"/>
    <col min="62" max="62" width="20.5" style="36" customWidth="1"/>
    <col min="63" max="63" width="19.5" style="36" customWidth="1"/>
    <col min="64" max="64" width="18.5" style="36" customWidth="1"/>
    <col min="65" max="65" width="16.5" style="36" customWidth="1"/>
    <col min="66" max="66" width="19.1640625" style="36" customWidth="1"/>
    <col min="67" max="72" width="16.5" style="36" customWidth="1"/>
    <col min="73" max="80" width="19.1640625" style="36" customWidth="1"/>
    <col min="81" max="81" width="21" style="36" customWidth="1"/>
    <col min="82" max="82" width="20.5" style="36" customWidth="1"/>
    <col min="83" max="84" width="17.5" style="37" customWidth="1"/>
    <col min="85" max="87" width="17.5" style="36" customWidth="1"/>
    <col min="88" max="88" width="18.5" style="36" customWidth="1"/>
    <col min="89" max="16384" width="34.5" style="36"/>
  </cols>
  <sheetData>
    <row r="1" spans="1:88" ht="109.5" customHeight="1" x14ac:dyDescent="0.2">
      <c r="A1" s="295"/>
    </row>
    <row r="2" spans="1:88" ht="15" x14ac:dyDescent="0.2">
      <c r="A2" s="245" t="s">
        <v>34</v>
      </c>
    </row>
    <row r="4" spans="1:88" ht="15" x14ac:dyDescent="0.2">
      <c r="A4" s="103" t="s">
        <v>1103</v>
      </c>
      <c r="B4" s="57" t="s">
        <v>945</v>
      </c>
      <c r="C4" s="82" t="s">
        <v>946</v>
      </c>
      <c r="D4" s="7"/>
      <c r="E4" s="7"/>
    </row>
    <row r="5" spans="1:88" ht="15" x14ac:dyDescent="0.2">
      <c r="A5" s="27" t="s">
        <v>947</v>
      </c>
      <c r="B5" s="28">
        <v>99</v>
      </c>
      <c r="C5" s="29">
        <v>1</v>
      </c>
      <c r="D5" s="8"/>
      <c r="E5" s="8"/>
    </row>
    <row r="6" spans="1:88" ht="15" x14ac:dyDescent="0.2">
      <c r="A6" s="27" t="s">
        <v>948</v>
      </c>
      <c r="B6" s="28">
        <v>2</v>
      </c>
      <c r="C6" s="29">
        <v>2.0202020202020204E-2</v>
      </c>
      <c r="D6" s="8"/>
      <c r="E6" s="8"/>
    </row>
    <row r="7" spans="1:88" ht="15" x14ac:dyDescent="0.2">
      <c r="A7" s="27" t="s">
        <v>949</v>
      </c>
      <c r="B7" s="28">
        <v>97</v>
      </c>
      <c r="C7" s="29">
        <v>0.97979797979797978</v>
      </c>
      <c r="D7" s="8"/>
      <c r="E7" s="8"/>
    </row>
    <row r="8" spans="1:88" ht="15" x14ac:dyDescent="0.2">
      <c r="A8" s="27" t="s">
        <v>950</v>
      </c>
      <c r="B8" s="28">
        <v>1</v>
      </c>
      <c r="C8" s="29">
        <v>1.0309278350515464E-2</v>
      </c>
      <c r="D8" s="8"/>
      <c r="E8" s="8"/>
    </row>
    <row r="9" spans="1:88" ht="15" x14ac:dyDescent="0.2">
      <c r="A9" s="27" t="s">
        <v>951</v>
      </c>
      <c r="B9" s="28">
        <v>9</v>
      </c>
      <c r="C9" s="29">
        <v>9.2783505154639179E-2</v>
      </c>
      <c r="D9" s="10"/>
      <c r="E9" s="10"/>
      <c r="AA9" s="9"/>
    </row>
    <row r="10" spans="1:88" ht="15" x14ac:dyDescent="0.2">
      <c r="A10" s="27" t="s">
        <v>952</v>
      </c>
      <c r="B10" s="28">
        <v>83</v>
      </c>
      <c r="C10" s="29">
        <v>0.85567010309278346</v>
      </c>
      <c r="D10" s="10"/>
      <c r="E10" s="10"/>
    </row>
    <row r="11" spans="1:88" ht="15" x14ac:dyDescent="0.2">
      <c r="A11" s="30" t="s">
        <v>1104</v>
      </c>
      <c r="B11" s="31">
        <v>4</v>
      </c>
      <c r="C11" s="32">
        <v>4.1237113402061855E-2</v>
      </c>
      <c r="D11" s="8"/>
      <c r="E11" s="8"/>
    </row>
    <row r="12" spans="1:88" ht="15" x14ac:dyDescent="0.2">
      <c r="F12" s="12"/>
      <c r="G12" s="332" t="s">
        <v>953</v>
      </c>
      <c r="H12" s="332"/>
      <c r="I12" s="333"/>
      <c r="J12" s="331" t="s">
        <v>954</v>
      </c>
      <c r="K12" s="333"/>
      <c r="L12" s="14"/>
      <c r="O12" s="331" t="s">
        <v>955</v>
      </c>
      <c r="P12" s="332"/>
      <c r="Q12" s="333"/>
      <c r="R12" s="331" t="s">
        <v>956</v>
      </c>
      <c r="S12" s="332"/>
      <c r="T12" s="332"/>
      <c r="U12" s="332"/>
      <c r="V12" s="332"/>
      <c r="W12" s="332"/>
      <c r="X12" s="332"/>
      <c r="Y12" s="332"/>
      <c r="Z12" s="332"/>
      <c r="AA12" s="332"/>
      <c r="AB12" s="332"/>
      <c r="AC12" s="332"/>
      <c r="AD12" s="332"/>
      <c r="AE12" s="332"/>
      <c r="AF12" s="332"/>
      <c r="AG12" s="332"/>
      <c r="AH12" s="332"/>
      <c r="AI12" s="332"/>
      <c r="AJ12" s="332"/>
      <c r="AK12" s="332"/>
      <c r="AL12" s="332"/>
      <c r="AM12" s="332"/>
      <c r="AN12" s="332"/>
      <c r="AO12" s="332"/>
      <c r="AP12" s="332"/>
      <c r="AQ12" s="332"/>
      <c r="AR12" s="333"/>
      <c r="AT12" s="334" t="s">
        <v>957</v>
      </c>
      <c r="AU12" s="335"/>
      <c r="AV12" s="335"/>
      <c r="AW12" s="335"/>
      <c r="AX12" s="336"/>
      <c r="AY12" s="331" t="s">
        <v>958</v>
      </c>
      <c r="AZ12" s="332"/>
      <c r="BA12" s="332"/>
      <c r="BB12" s="332"/>
      <c r="BC12" s="333"/>
      <c r="BD12" s="331" t="s">
        <v>959</v>
      </c>
      <c r="BE12" s="332"/>
      <c r="BF12" s="332"/>
      <c r="BG12" s="333"/>
      <c r="BH12" s="331" t="s">
        <v>960</v>
      </c>
      <c r="BI12" s="332"/>
      <c r="BJ12" s="332"/>
      <c r="BK12" s="332"/>
      <c r="BL12" s="333"/>
      <c r="BN12" s="331" t="s">
        <v>961</v>
      </c>
      <c r="BO12" s="332"/>
      <c r="BP12" s="332"/>
      <c r="BQ12" s="332"/>
      <c r="BR12" s="332"/>
      <c r="BS12" s="333"/>
      <c r="BT12" s="13" t="s">
        <v>962</v>
      </c>
      <c r="BU12" s="331" t="s">
        <v>963</v>
      </c>
      <c r="BV12" s="332"/>
      <c r="BW12" s="332"/>
      <c r="BX12" s="332"/>
      <c r="BY12" s="332"/>
      <c r="BZ12" s="332"/>
      <c r="CA12" s="332"/>
      <c r="CB12" s="333"/>
      <c r="CC12" s="331" t="s">
        <v>964</v>
      </c>
      <c r="CD12" s="333"/>
      <c r="CE12" s="331" t="s">
        <v>1105</v>
      </c>
      <c r="CF12" s="332"/>
      <c r="CG12" s="332"/>
      <c r="CH12" s="332"/>
      <c r="CI12" s="332"/>
      <c r="CJ12" s="332"/>
    </row>
    <row r="13" spans="1:88" ht="60" x14ac:dyDescent="0.2">
      <c r="A13" s="33" t="s">
        <v>966</v>
      </c>
      <c r="B13" s="33" t="s">
        <v>967</v>
      </c>
      <c r="C13" s="15" t="s">
        <v>968</v>
      </c>
      <c r="D13" s="15" t="s">
        <v>969</v>
      </c>
      <c r="E13" s="16" t="s">
        <v>970</v>
      </c>
      <c r="F13" s="16" t="s">
        <v>971</v>
      </c>
      <c r="G13" s="17" t="s">
        <v>972</v>
      </c>
      <c r="H13" s="17" t="s">
        <v>973</v>
      </c>
      <c r="I13" s="16" t="s">
        <v>974</v>
      </c>
      <c r="J13" s="18" t="s">
        <v>975</v>
      </c>
      <c r="K13" s="16" t="s">
        <v>976</v>
      </c>
      <c r="L13" s="17" t="s">
        <v>977</v>
      </c>
      <c r="M13" s="15" t="s">
        <v>978</v>
      </c>
      <c r="N13" s="15" t="s">
        <v>979</v>
      </c>
      <c r="O13" s="18" t="s">
        <v>980</v>
      </c>
      <c r="P13" s="17" t="s">
        <v>981</v>
      </c>
      <c r="Q13" s="16" t="s">
        <v>982</v>
      </c>
      <c r="R13" s="18" t="s">
        <v>983</v>
      </c>
      <c r="S13" s="17" t="s">
        <v>984</v>
      </c>
      <c r="T13" s="17" t="s">
        <v>985</v>
      </c>
      <c r="U13" s="17" t="s">
        <v>986</v>
      </c>
      <c r="V13" s="17" t="s">
        <v>987</v>
      </c>
      <c r="W13" s="17" t="s">
        <v>988</v>
      </c>
      <c r="X13" s="17" t="s">
        <v>989</v>
      </c>
      <c r="Y13" s="17" t="s">
        <v>990</v>
      </c>
      <c r="Z13" s="17" t="s">
        <v>991</v>
      </c>
      <c r="AA13" s="17" t="s">
        <v>992</v>
      </c>
      <c r="AB13" s="17" t="s">
        <v>993</v>
      </c>
      <c r="AC13" s="17" t="s">
        <v>994</v>
      </c>
      <c r="AD13" s="17" t="s">
        <v>995</v>
      </c>
      <c r="AE13" s="17" t="s">
        <v>996</v>
      </c>
      <c r="AF13" s="17" t="s">
        <v>997</v>
      </c>
      <c r="AG13" s="17" t="s">
        <v>998</v>
      </c>
      <c r="AH13" s="17" t="s">
        <v>999</v>
      </c>
      <c r="AI13" s="17" t="s">
        <v>1000</v>
      </c>
      <c r="AJ13" s="17" t="s">
        <v>1001</v>
      </c>
      <c r="AK13" s="17" t="s">
        <v>1002</v>
      </c>
      <c r="AL13" s="17" t="s">
        <v>1003</v>
      </c>
      <c r="AM13" s="17" t="s">
        <v>1004</v>
      </c>
      <c r="AN13" s="17" t="s">
        <v>1005</v>
      </c>
      <c r="AO13" s="17" t="s">
        <v>1006</v>
      </c>
      <c r="AP13" s="17" t="s">
        <v>1007</v>
      </c>
      <c r="AQ13" s="17" t="s">
        <v>1008</v>
      </c>
      <c r="AR13" s="16" t="s">
        <v>1009</v>
      </c>
      <c r="AS13" s="15" t="s">
        <v>1010</v>
      </c>
      <c r="AT13" s="18" t="s">
        <v>1011</v>
      </c>
      <c r="AU13" s="17" t="s">
        <v>1012</v>
      </c>
      <c r="AV13" s="17" t="s">
        <v>1013</v>
      </c>
      <c r="AW13" s="17" t="s">
        <v>1014</v>
      </c>
      <c r="AX13" s="17" t="s">
        <v>1015</v>
      </c>
      <c r="AY13" s="18" t="s">
        <v>1016</v>
      </c>
      <c r="AZ13" s="17" t="s">
        <v>1017</v>
      </c>
      <c r="BA13" s="17" t="s">
        <v>1018</v>
      </c>
      <c r="BB13" s="17" t="s">
        <v>1019</v>
      </c>
      <c r="BC13" s="16" t="s">
        <v>1020</v>
      </c>
      <c r="BD13" s="18" t="s">
        <v>1021</v>
      </c>
      <c r="BE13" s="17" t="s">
        <v>1022</v>
      </c>
      <c r="BF13" s="17" t="s">
        <v>1023</v>
      </c>
      <c r="BG13" s="16" t="s">
        <v>1024</v>
      </c>
      <c r="BH13" s="18" t="s">
        <v>1025</v>
      </c>
      <c r="BI13" s="17" t="s">
        <v>1026</v>
      </c>
      <c r="BJ13" s="17" t="s">
        <v>1027</v>
      </c>
      <c r="BK13" s="17" t="s">
        <v>1028</v>
      </c>
      <c r="BL13" s="16" t="s">
        <v>1029</v>
      </c>
      <c r="BM13" s="15" t="s">
        <v>1030</v>
      </c>
      <c r="BN13" s="18" t="s">
        <v>1031</v>
      </c>
      <c r="BO13" s="17" t="s">
        <v>1032</v>
      </c>
      <c r="BP13" s="17" t="s">
        <v>1033</v>
      </c>
      <c r="BQ13" s="17" t="s">
        <v>1034</v>
      </c>
      <c r="BR13" s="17" t="s">
        <v>1035</v>
      </c>
      <c r="BS13" s="16" t="s">
        <v>1036</v>
      </c>
      <c r="BT13" s="17" t="s">
        <v>1037</v>
      </c>
      <c r="BU13" s="18" t="s">
        <v>1038</v>
      </c>
      <c r="BV13" s="17" t="s">
        <v>1039</v>
      </c>
      <c r="BW13" s="17" t="s">
        <v>1040</v>
      </c>
      <c r="BX13" s="17" t="s">
        <v>1041</v>
      </c>
      <c r="BY13" s="17" t="s">
        <v>1042</v>
      </c>
      <c r="BZ13" s="17" t="s">
        <v>1043</v>
      </c>
      <c r="CA13" s="17" t="s">
        <v>1044</v>
      </c>
      <c r="CB13" s="16" t="s">
        <v>1045</v>
      </c>
      <c r="CC13" s="18" t="s">
        <v>1046</v>
      </c>
      <c r="CD13" s="16" t="s">
        <v>1047</v>
      </c>
      <c r="CE13" s="19" t="s">
        <v>1048</v>
      </c>
      <c r="CF13" s="19" t="s">
        <v>1049</v>
      </c>
      <c r="CG13" s="19" t="s">
        <v>1106</v>
      </c>
      <c r="CH13" s="19" t="s">
        <v>1107</v>
      </c>
      <c r="CI13" s="19" t="s">
        <v>1108</v>
      </c>
      <c r="CJ13" s="19" t="s">
        <v>1109</v>
      </c>
    </row>
    <row r="14" spans="1:88" ht="15" x14ac:dyDescent="0.2">
      <c r="A14" s="34" t="s">
        <v>1110</v>
      </c>
      <c r="B14" s="35">
        <v>2021</v>
      </c>
      <c r="C14" s="25" t="s">
        <v>1054</v>
      </c>
      <c r="D14" s="25" t="s">
        <v>1055</v>
      </c>
      <c r="E14" s="23" t="s">
        <v>1054</v>
      </c>
      <c r="F14" s="23" t="s">
        <v>1054</v>
      </c>
      <c r="G14" s="38" t="s">
        <v>1054</v>
      </c>
      <c r="H14" s="38" t="s">
        <v>1054</v>
      </c>
      <c r="I14" s="23" t="s">
        <v>1054</v>
      </c>
      <c r="J14" s="39" t="s">
        <v>1055</v>
      </c>
      <c r="K14" s="21" t="s">
        <v>1054</v>
      </c>
      <c r="L14" s="25" t="s">
        <v>1054</v>
      </c>
      <c r="M14" s="25" t="s">
        <v>1056</v>
      </c>
      <c r="N14" s="20" t="s">
        <v>1054</v>
      </c>
      <c r="O14" s="39" t="s">
        <v>1054</v>
      </c>
      <c r="P14" s="38" t="s">
        <v>1055</v>
      </c>
      <c r="Q14" s="21" t="s">
        <v>1054</v>
      </c>
      <c r="R14" s="39" t="s">
        <v>1054</v>
      </c>
      <c r="S14" s="38" t="s">
        <v>1054</v>
      </c>
      <c r="T14" s="38" t="s">
        <v>1055</v>
      </c>
      <c r="U14" s="38" t="s">
        <v>1055</v>
      </c>
      <c r="V14" s="20"/>
      <c r="W14" s="38" t="s">
        <v>1055</v>
      </c>
      <c r="X14" s="20"/>
      <c r="Y14" s="38" t="s">
        <v>1055</v>
      </c>
      <c r="Z14" s="38" t="s">
        <v>1055</v>
      </c>
      <c r="AA14" s="38" t="s">
        <v>1055</v>
      </c>
      <c r="AB14" s="38" t="s">
        <v>1054</v>
      </c>
      <c r="AC14" s="38" t="s">
        <v>1055</v>
      </c>
      <c r="AD14" s="38" t="s">
        <v>1055</v>
      </c>
      <c r="AE14" s="38" t="s">
        <v>1055</v>
      </c>
      <c r="AF14" s="38" t="s">
        <v>1054</v>
      </c>
      <c r="AG14" s="38" t="s">
        <v>1055</v>
      </c>
      <c r="AH14" s="38" t="s">
        <v>1055</v>
      </c>
      <c r="AI14" s="38" t="s">
        <v>1055</v>
      </c>
      <c r="AJ14" s="38" t="s">
        <v>1055</v>
      </c>
      <c r="AK14" s="38" t="s">
        <v>1055</v>
      </c>
      <c r="AL14" s="38" t="s">
        <v>1055</v>
      </c>
      <c r="AM14" s="38" t="s">
        <v>1055</v>
      </c>
      <c r="AN14" s="38" t="s">
        <v>1054</v>
      </c>
      <c r="AO14" s="38" t="s">
        <v>1055</v>
      </c>
      <c r="AP14" s="38" t="s">
        <v>1055</v>
      </c>
      <c r="AQ14" s="38" t="s">
        <v>1055</v>
      </c>
      <c r="AR14" s="21" t="s">
        <v>1055</v>
      </c>
      <c r="AS14" s="20" t="s">
        <v>1054</v>
      </c>
      <c r="AT14" s="39" t="s">
        <v>1055</v>
      </c>
      <c r="AU14" s="38" t="s">
        <v>1054</v>
      </c>
      <c r="AV14" s="38" t="s">
        <v>1055</v>
      </c>
      <c r="AW14" s="38" t="s">
        <v>1055</v>
      </c>
      <c r="AX14" s="38" t="s">
        <v>1054</v>
      </c>
      <c r="AY14" s="39" t="s">
        <v>1054</v>
      </c>
      <c r="AZ14" s="38" t="s">
        <v>1054</v>
      </c>
      <c r="BA14" s="38" t="s">
        <v>1055</v>
      </c>
      <c r="BB14" s="38" t="s">
        <v>1055</v>
      </c>
      <c r="BC14" s="21" t="s">
        <v>1054</v>
      </c>
      <c r="BD14" s="39" t="s">
        <v>1054</v>
      </c>
      <c r="BE14" s="38" t="s">
        <v>1054</v>
      </c>
      <c r="BF14" s="38" t="s">
        <v>1055</v>
      </c>
      <c r="BG14" s="21" t="s">
        <v>1054</v>
      </c>
      <c r="BH14" s="39" t="s">
        <v>1054</v>
      </c>
      <c r="BI14" s="38" t="s">
        <v>1054</v>
      </c>
      <c r="BJ14" s="38" t="s">
        <v>1055</v>
      </c>
      <c r="BK14" s="38" t="s">
        <v>1054</v>
      </c>
      <c r="BL14" s="21" t="s">
        <v>1055</v>
      </c>
      <c r="BM14" s="20" t="s">
        <v>1054</v>
      </c>
      <c r="BN14" s="39" t="s">
        <v>1054</v>
      </c>
      <c r="BO14" s="38" t="s">
        <v>1054</v>
      </c>
      <c r="BP14" s="38" t="s">
        <v>1054</v>
      </c>
      <c r="BQ14" s="38" t="s">
        <v>1054</v>
      </c>
      <c r="BR14" s="38" t="s">
        <v>1054</v>
      </c>
      <c r="BS14" s="40"/>
      <c r="BT14" s="38" t="s">
        <v>1055</v>
      </c>
      <c r="BU14" s="39" t="s">
        <v>1054</v>
      </c>
      <c r="BV14" s="38" t="s">
        <v>1055</v>
      </c>
      <c r="BW14" s="38" t="s">
        <v>1055</v>
      </c>
      <c r="BX14" s="38" t="s">
        <v>1055</v>
      </c>
      <c r="BY14" s="38" t="s">
        <v>1055</v>
      </c>
      <c r="BZ14" s="38" t="s">
        <v>1054</v>
      </c>
      <c r="CA14" s="38" t="s">
        <v>1054</v>
      </c>
      <c r="CB14" s="21" t="s">
        <v>1054</v>
      </c>
      <c r="CC14" s="39" t="s">
        <v>1054</v>
      </c>
      <c r="CD14" s="38" t="s">
        <v>1055</v>
      </c>
      <c r="CE14" s="41" t="s">
        <v>1055</v>
      </c>
      <c r="CF14" s="42" t="s">
        <v>1055</v>
      </c>
      <c r="CG14" s="42" t="s">
        <v>1055</v>
      </c>
      <c r="CH14" s="42" t="s">
        <v>1055</v>
      </c>
      <c r="CI14" s="42" t="s">
        <v>1055</v>
      </c>
      <c r="CJ14" s="42" t="s">
        <v>1055</v>
      </c>
    </row>
    <row r="15" spans="1:88" ht="15" x14ac:dyDescent="0.2">
      <c r="A15" s="34" t="s">
        <v>1111</v>
      </c>
      <c r="B15" s="35">
        <v>2021</v>
      </c>
      <c r="C15" s="25" t="s">
        <v>1054</v>
      </c>
      <c r="D15" s="25" t="s">
        <v>1055</v>
      </c>
      <c r="E15" s="23" t="s">
        <v>1054</v>
      </c>
      <c r="F15" s="23" t="s">
        <v>1055</v>
      </c>
      <c r="G15" s="38" t="s">
        <v>1054</v>
      </c>
      <c r="H15" s="38" t="s">
        <v>1055</v>
      </c>
      <c r="I15" s="23" t="s">
        <v>1054</v>
      </c>
      <c r="J15" s="39" t="s">
        <v>1055</v>
      </c>
      <c r="K15" s="21" t="s">
        <v>1055</v>
      </c>
      <c r="L15" s="25" t="s">
        <v>1058</v>
      </c>
      <c r="M15" s="25" t="s">
        <v>1056</v>
      </c>
      <c r="N15" s="20" t="s">
        <v>1054</v>
      </c>
      <c r="O15" s="39" t="s">
        <v>1054</v>
      </c>
      <c r="P15" s="38" t="s">
        <v>1054</v>
      </c>
      <c r="Q15" s="21" t="s">
        <v>1054</v>
      </c>
      <c r="R15" s="39" t="s">
        <v>1054</v>
      </c>
      <c r="S15" s="38" t="s">
        <v>1054</v>
      </c>
      <c r="T15" s="38" t="s">
        <v>1055</v>
      </c>
      <c r="U15" s="38" t="s">
        <v>1055</v>
      </c>
      <c r="V15" s="20"/>
      <c r="W15" s="38" t="s">
        <v>1055</v>
      </c>
      <c r="X15" s="20"/>
      <c r="Y15" s="38" t="s">
        <v>1055</v>
      </c>
      <c r="Z15" s="38" t="s">
        <v>1055</v>
      </c>
      <c r="AA15" s="38" t="s">
        <v>1055</v>
      </c>
      <c r="AB15" s="38" t="s">
        <v>1054</v>
      </c>
      <c r="AC15" s="38" t="s">
        <v>1055</v>
      </c>
      <c r="AD15" s="38" t="s">
        <v>1055</v>
      </c>
      <c r="AE15" s="38" t="s">
        <v>1055</v>
      </c>
      <c r="AF15" s="38" t="s">
        <v>1054</v>
      </c>
      <c r="AG15" s="38" t="s">
        <v>1055</v>
      </c>
      <c r="AH15" s="38" t="s">
        <v>1054</v>
      </c>
      <c r="AI15" s="38" t="s">
        <v>1055</v>
      </c>
      <c r="AJ15" s="38" t="s">
        <v>1055</v>
      </c>
      <c r="AK15" s="38" t="s">
        <v>1055</v>
      </c>
      <c r="AL15" s="38" t="s">
        <v>1055</v>
      </c>
      <c r="AM15" s="38" t="s">
        <v>1055</v>
      </c>
      <c r="AN15" s="38" t="s">
        <v>1054</v>
      </c>
      <c r="AO15" s="38" t="s">
        <v>1055</v>
      </c>
      <c r="AP15" s="38" t="s">
        <v>1055</v>
      </c>
      <c r="AQ15" s="38" t="s">
        <v>1055</v>
      </c>
      <c r="AR15" s="21" t="s">
        <v>1055</v>
      </c>
      <c r="AS15" s="20" t="s">
        <v>1054</v>
      </c>
      <c r="AT15" s="39" t="s">
        <v>1055</v>
      </c>
      <c r="AU15" s="38" t="s">
        <v>1055</v>
      </c>
      <c r="AV15" s="38" t="s">
        <v>1055</v>
      </c>
      <c r="AW15" s="38" t="s">
        <v>1055</v>
      </c>
      <c r="AX15" s="38" t="s">
        <v>1055</v>
      </c>
      <c r="AY15" s="39" t="s">
        <v>1054</v>
      </c>
      <c r="AZ15" s="38" t="s">
        <v>1054</v>
      </c>
      <c r="BA15" s="38" t="s">
        <v>1054</v>
      </c>
      <c r="BB15" s="38" t="s">
        <v>1054</v>
      </c>
      <c r="BC15" s="21" t="s">
        <v>1054</v>
      </c>
      <c r="BD15" s="39" t="s">
        <v>1054</v>
      </c>
      <c r="BE15" s="38" t="s">
        <v>1054</v>
      </c>
      <c r="BF15" s="38" t="s">
        <v>1055</v>
      </c>
      <c r="BG15" s="21" t="s">
        <v>1055</v>
      </c>
      <c r="BH15" s="39" t="s">
        <v>1054</v>
      </c>
      <c r="BI15" s="38" t="s">
        <v>1054</v>
      </c>
      <c r="BJ15" s="38" t="s">
        <v>1055</v>
      </c>
      <c r="BK15" s="38" t="s">
        <v>1055</v>
      </c>
      <c r="BL15" s="21" t="s">
        <v>1055</v>
      </c>
      <c r="BM15" s="20" t="s">
        <v>1054</v>
      </c>
      <c r="BN15" s="39" t="s">
        <v>1054</v>
      </c>
      <c r="BO15" s="38" t="s">
        <v>1054</v>
      </c>
      <c r="BP15" s="38" t="s">
        <v>1054</v>
      </c>
      <c r="BQ15" s="38" t="s">
        <v>1054</v>
      </c>
      <c r="BR15" s="38" t="s">
        <v>1054</v>
      </c>
      <c r="BS15" s="40"/>
      <c r="BT15" s="38" t="s">
        <v>1055</v>
      </c>
      <c r="BU15" s="39" t="s">
        <v>1055</v>
      </c>
      <c r="BV15" s="38" t="s">
        <v>1054</v>
      </c>
      <c r="BW15" s="38" t="s">
        <v>1055</v>
      </c>
      <c r="BX15" s="38" t="s">
        <v>1054</v>
      </c>
      <c r="BY15" s="38" t="s">
        <v>1055</v>
      </c>
      <c r="BZ15" s="38" t="s">
        <v>1055</v>
      </c>
      <c r="CA15" s="38" t="s">
        <v>1055</v>
      </c>
      <c r="CB15" s="21" t="s">
        <v>1054</v>
      </c>
      <c r="CC15" s="39" t="s">
        <v>1054</v>
      </c>
      <c r="CD15" s="38" t="s">
        <v>1055</v>
      </c>
      <c r="CE15" s="41" t="s">
        <v>1055</v>
      </c>
      <c r="CF15" s="42" t="s">
        <v>1055</v>
      </c>
      <c r="CG15" s="42" t="s">
        <v>1054</v>
      </c>
      <c r="CH15" s="42" t="s">
        <v>1054</v>
      </c>
      <c r="CI15" s="42" t="s">
        <v>1054</v>
      </c>
      <c r="CJ15" s="42" t="s">
        <v>1054</v>
      </c>
    </row>
    <row r="16" spans="1:88" ht="15" x14ac:dyDescent="0.2">
      <c r="A16" s="34" t="s">
        <v>1112</v>
      </c>
      <c r="B16" s="35">
        <v>2021</v>
      </c>
      <c r="C16" s="25" t="s">
        <v>1054</v>
      </c>
      <c r="D16" s="25" t="s">
        <v>1054</v>
      </c>
      <c r="E16" s="23" t="s">
        <v>1055</v>
      </c>
      <c r="F16" s="23" t="s">
        <v>1054</v>
      </c>
      <c r="G16" s="38" t="s">
        <v>1055</v>
      </c>
      <c r="H16" s="38" t="s">
        <v>1054</v>
      </c>
      <c r="I16" s="23" t="s">
        <v>1054</v>
      </c>
      <c r="J16" s="39" t="s">
        <v>1055</v>
      </c>
      <c r="K16" s="21" t="s">
        <v>1055</v>
      </c>
      <c r="L16" s="25" t="s">
        <v>1058</v>
      </c>
      <c r="M16" s="25" t="s">
        <v>1056</v>
      </c>
      <c r="N16" s="20" t="s">
        <v>1054</v>
      </c>
      <c r="O16" s="39" t="s">
        <v>1054</v>
      </c>
      <c r="P16" s="38" t="s">
        <v>1054</v>
      </c>
      <c r="Q16" s="21" t="s">
        <v>1054</v>
      </c>
      <c r="R16" s="39" t="s">
        <v>1054</v>
      </c>
      <c r="S16" s="38" t="s">
        <v>1054</v>
      </c>
      <c r="T16" s="38" t="s">
        <v>1055</v>
      </c>
      <c r="U16" s="38" t="s">
        <v>1055</v>
      </c>
      <c r="V16" s="22"/>
      <c r="W16" s="38" t="s">
        <v>1055</v>
      </c>
      <c r="X16" s="38"/>
      <c r="Y16" s="38" t="s">
        <v>1055</v>
      </c>
      <c r="Z16" s="38" t="s">
        <v>1055</v>
      </c>
      <c r="AA16" s="38" t="s">
        <v>1055</v>
      </c>
      <c r="AB16" s="38" t="s">
        <v>1054</v>
      </c>
      <c r="AC16" s="38" t="s">
        <v>1055</v>
      </c>
      <c r="AD16" s="38" t="s">
        <v>1055</v>
      </c>
      <c r="AE16" s="38" t="s">
        <v>1055</v>
      </c>
      <c r="AF16" s="38" t="s">
        <v>1054</v>
      </c>
      <c r="AG16" s="38" t="s">
        <v>1055</v>
      </c>
      <c r="AH16" s="38" t="s">
        <v>1054</v>
      </c>
      <c r="AI16" s="38" t="s">
        <v>1055</v>
      </c>
      <c r="AJ16" s="38" t="s">
        <v>1055</v>
      </c>
      <c r="AK16" s="38" t="s">
        <v>1055</v>
      </c>
      <c r="AL16" s="38" t="s">
        <v>1055</v>
      </c>
      <c r="AM16" s="38" t="s">
        <v>1055</v>
      </c>
      <c r="AN16" s="38" t="s">
        <v>1054</v>
      </c>
      <c r="AO16" s="38" t="s">
        <v>1055</v>
      </c>
      <c r="AP16" s="38" t="s">
        <v>1055</v>
      </c>
      <c r="AQ16" s="38" t="s">
        <v>1055</v>
      </c>
      <c r="AR16" s="21" t="s">
        <v>1055</v>
      </c>
      <c r="AS16" s="20" t="s">
        <v>1054</v>
      </c>
      <c r="AT16" s="39" t="s">
        <v>1055</v>
      </c>
      <c r="AU16" s="38" t="s">
        <v>1055</v>
      </c>
      <c r="AV16" s="38" t="s">
        <v>1055</v>
      </c>
      <c r="AW16" s="38" t="s">
        <v>1055</v>
      </c>
      <c r="AX16" s="38" t="s">
        <v>1055</v>
      </c>
      <c r="AY16" s="39" t="s">
        <v>1054</v>
      </c>
      <c r="AZ16" s="38" t="s">
        <v>1054</v>
      </c>
      <c r="BA16" s="38" t="s">
        <v>1054</v>
      </c>
      <c r="BB16" s="38" t="s">
        <v>1054</v>
      </c>
      <c r="BC16" s="21" t="s">
        <v>1054</v>
      </c>
      <c r="BD16" s="39" t="s">
        <v>1054</v>
      </c>
      <c r="BE16" s="38" t="s">
        <v>1054</v>
      </c>
      <c r="BF16" s="38" t="s">
        <v>1055</v>
      </c>
      <c r="BG16" s="21" t="s">
        <v>1055</v>
      </c>
      <c r="BH16" s="39" t="s">
        <v>1054</v>
      </c>
      <c r="BI16" s="38" t="s">
        <v>1054</v>
      </c>
      <c r="BJ16" s="38" t="s">
        <v>1055</v>
      </c>
      <c r="BK16" s="38" t="s">
        <v>1055</v>
      </c>
      <c r="BL16" s="21" t="s">
        <v>1055</v>
      </c>
      <c r="BM16" s="20" t="s">
        <v>1054</v>
      </c>
      <c r="BN16" s="39" t="s">
        <v>1054</v>
      </c>
      <c r="BO16" s="38" t="s">
        <v>1054</v>
      </c>
      <c r="BP16" s="38" t="s">
        <v>1055</v>
      </c>
      <c r="BQ16" s="38" t="s">
        <v>1054</v>
      </c>
      <c r="BR16" s="38" t="s">
        <v>1054</v>
      </c>
      <c r="BS16" s="21"/>
      <c r="BT16" s="38" t="s">
        <v>1055</v>
      </c>
      <c r="BU16" s="39" t="s">
        <v>1055</v>
      </c>
      <c r="BV16" s="38" t="s">
        <v>1054</v>
      </c>
      <c r="BW16" s="38" t="s">
        <v>1055</v>
      </c>
      <c r="BX16" s="38" t="s">
        <v>1054</v>
      </c>
      <c r="BY16" s="38" t="s">
        <v>1055</v>
      </c>
      <c r="BZ16" s="38" t="s">
        <v>1055</v>
      </c>
      <c r="CA16" s="38" t="s">
        <v>1055</v>
      </c>
      <c r="CB16" s="21" t="s">
        <v>1054</v>
      </c>
      <c r="CC16" s="39" t="s">
        <v>1054</v>
      </c>
      <c r="CD16" s="38" t="s">
        <v>1055</v>
      </c>
      <c r="CE16" s="41" t="s">
        <v>1055</v>
      </c>
      <c r="CF16" s="42" t="s">
        <v>1055</v>
      </c>
      <c r="CG16" s="42" t="s">
        <v>1054</v>
      </c>
      <c r="CH16" s="42" t="s">
        <v>1054</v>
      </c>
      <c r="CI16" s="42" t="s">
        <v>1054</v>
      </c>
      <c r="CJ16" s="42" t="s">
        <v>1054</v>
      </c>
    </row>
    <row r="17" spans="1:88" ht="15" x14ac:dyDescent="0.2">
      <c r="A17" s="34" t="s">
        <v>1113</v>
      </c>
      <c r="B17" s="35">
        <v>2021</v>
      </c>
      <c r="C17" s="25" t="s">
        <v>1054</v>
      </c>
      <c r="D17" s="25" t="s">
        <v>1055</v>
      </c>
      <c r="E17" s="23" t="s">
        <v>1054</v>
      </c>
      <c r="F17" s="23" t="s">
        <v>1055</v>
      </c>
      <c r="G17" s="38" t="s">
        <v>1054</v>
      </c>
      <c r="H17" s="38" t="s">
        <v>1054</v>
      </c>
      <c r="I17" s="23" t="s">
        <v>1054</v>
      </c>
      <c r="J17" s="39" t="s">
        <v>1055</v>
      </c>
      <c r="K17" s="21" t="s">
        <v>1054</v>
      </c>
      <c r="L17" s="25" t="s">
        <v>1054</v>
      </c>
      <c r="M17" s="25" t="s">
        <v>1056</v>
      </c>
      <c r="N17" s="20" t="s">
        <v>1054</v>
      </c>
      <c r="O17" s="39" t="s">
        <v>1054</v>
      </c>
      <c r="P17" s="38" t="s">
        <v>1055</v>
      </c>
      <c r="Q17" s="21" t="s">
        <v>1054</v>
      </c>
      <c r="R17" s="39" t="s">
        <v>1054</v>
      </c>
      <c r="S17" s="38" t="s">
        <v>1054</v>
      </c>
      <c r="T17" s="38" t="s">
        <v>1054</v>
      </c>
      <c r="U17" s="38" t="s">
        <v>1055</v>
      </c>
      <c r="V17" s="38"/>
      <c r="W17" s="38" t="s">
        <v>1055</v>
      </c>
      <c r="X17" s="38"/>
      <c r="Y17" s="38" t="s">
        <v>1055</v>
      </c>
      <c r="Z17" s="38" t="s">
        <v>1055</v>
      </c>
      <c r="AA17" s="38" t="s">
        <v>1055</v>
      </c>
      <c r="AB17" s="38" t="s">
        <v>1054</v>
      </c>
      <c r="AC17" s="38" t="s">
        <v>1055</v>
      </c>
      <c r="AD17" s="38" t="s">
        <v>1054</v>
      </c>
      <c r="AE17" s="38" t="s">
        <v>1055</v>
      </c>
      <c r="AF17" s="38" t="s">
        <v>1054</v>
      </c>
      <c r="AG17" s="38" t="s">
        <v>1055</v>
      </c>
      <c r="AH17" s="38" t="s">
        <v>1054</v>
      </c>
      <c r="AI17" s="38" t="s">
        <v>1055</v>
      </c>
      <c r="AJ17" s="38" t="s">
        <v>1054</v>
      </c>
      <c r="AK17" s="38" t="s">
        <v>1055</v>
      </c>
      <c r="AL17" s="38" t="s">
        <v>1055</v>
      </c>
      <c r="AM17" s="38" t="s">
        <v>1055</v>
      </c>
      <c r="AN17" s="38" t="s">
        <v>1055</v>
      </c>
      <c r="AO17" s="38" t="s">
        <v>1055</v>
      </c>
      <c r="AP17" s="38" t="s">
        <v>1055</v>
      </c>
      <c r="AQ17" s="38" t="s">
        <v>1055</v>
      </c>
      <c r="AR17" s="21" t="s">
        <v>1055</v>
      </c>
      <c r="AS17" s="20" t="s">
        <v>1054</v>
      </c>
      <c r="AT17" s="39" t="s">
        <v>1054</v>
      </c>
      <c r="AU17" s="38" t="s">
        <v>1054</v>
      </c>
      <c r="AV17" s="38" t="s">
        <v>1055</v>
      </c>
      <c r="AW17" s="38" t="s">
        <v>1055</v>
      </c>
      <c r="AX17" s="38" t="s">
        <v>1054</v>
      </c>
      <c r="AY17" s="39" t="s">
        <v>1054</v>
      </c>
      <c r="AZ17" s="38" t="s">
        <v>1054</v>
      </c>
      <c r="BA17" s="38" t="s">
        <v>1054</v>
      </c>
      <c r="BB17" s="38" t="s">
        <v>1054</v>
      </c>
      <c r="BC17" s="21" t="s">
        <v>1054</v>
      </c>
      <c r="BD17" s="39" t="s">
        <v>1054</v>
      </c>
      <c r="BE17" s="38" t="s">
        <v>1054</v>
      </c>
      <c r="BF17" s="38" t="s">
        <v>1055</v>
      </c>
      <c r="BG17" s="21" t="s">
        <v>1054</v>
      </c>
      <c r="BH17" s="39" t="s">
        <v>1054</v>
      </c>
      <c r="BI17" s="38" t="s">
        <v>1054</v>
      </c>
      <c r="BJ17" s="38" t="s">
        <v>1054</v>
      </c>
      <c r="BK17" s="38" t="s">
        <v>1055</v>
      </c>
      <c r="BL17" s="21" t="s">
        <v>1054</v>
      </c>
      <c r="BM17" s="20" t="s">
        <v>1054</v>
      </c>
      <c r="BN17" s="39" t="s">
        <v>1054</v>
      </c>
      <c r="BO17" s="38" t="s">
        <v>1055</v>
      </c>
      <c r="BP17" s="38" t="s">
        <v>1054</v>
      </c>
      <c r="BQ17" s="38" t="s">
        <v>1054</v>
      </c>
      <c r="BR17" s="38" t="s">
        <v>1054</v>
      </c>
      <c r="BS17" s="21"/>
      <c r="BT17" s="38" t="s">
        <v>1055</v>
      </c>
      <c r="BU17" s="39" t="s">
        <v>1054</v>
      </c>
      <c r="BV17" s="38" t="s">
        <v>1054</v>
      </c>
      <c r="BW17" s="38" t="s">
        <v>1055</v>
      </c>
      <c r="BX17" s="38" t="s">
        <v>1054</v>
      </c>
      <c r="BY17" s="38" t="s">
        <v>1055</v>
      </c>
      <c r="BZ17" s="38" t="s">
        <v>1055</v>
      </c>
      <c r="CA17" s="38" t="s">
        <v>1054</v>
      </c>
      <c r="CB17" s="21" t="s">
        <v>1054</v>
      </c>
      <c r="CC17" s="39" t="s">
        <v>1054</v>
      </c>
      <c r="CD17" s="38" t="s">
        <v>1055</v>
      </c>
      <c r="CE17" s="41" t="s">
        <v>1055</v>
      </c>
      <c r="CF17" s="42" t="s">
        <v>1054</v>
      </c>
      <c r="CG17" s="42" t="s">
        <v>1054</v>
      </c>
      <c r="CH17" s="42" t="s">
        <v>1054</v>
      </c>
      <c r="CI17" s="42" t="s">
        <v>1054</v>
      </c>
      <c r="CJ17" s="42" t="s">
        <v>1054</v>
      </c>
    </row>
    <row r="18" spans="1:88" ht="15" x14ac:dyDescent="0.2">
      <c r="A18" s="34" t="s">
        <v>1114</v>
      </c>
      <c r="B18" s="35">
        <v>2021</v>
      </c>
      <c r="C18" s="25" t="s">
        <v>1054</v>
      </c>
      <c r="D18" s="25" t="s">
        <v>1054</v>
      </c>
      <c r="E18" s="23" t="s">
        <v>1055</v>
      </c>
      <c r="F18" s="23" t="s">
        <v>1054</v>
      </c>
      <c r="G18" s="38" t="s">
        <v>1054</v>
      </c>
      <c r="H18" s="38" t="s">
        <v>1054</v>
      </c>
      <c r="I18" s="23" t="s">
        <v>1054</v>
      </c>
      <c r="J18" s="39" t="s">
        <v>1054</v>
      </c>
      <c r="K18" s="21" t="s">
        <v>1055</v>
      </c>
      <c r="L18" s="25" t="s">
        <v>1058</v>
      </c>
      <c r="M18" s="25" t="s">
        <v>1056</v>
      </c>
      <c r="N18" s="20" t="s">
        <v>1054</v>
      </c>
      <c r="O18" s="39" t="s">
        <v>1054</v>
      </c>
      <c r="P18" s="38" t="s">
        <v>1055</v>
      </c>
      <c r="Q18" s="21" t="s">
        <v>1054</v>
      </c>
      <c r="R18" s="39" t="s">
        <v>1054</v>
      </c>
      <c r="S18" s="38" t="s">
        <v>1054</v>
      </c>
      <c r="T18" s="38" t="s">
        <v>1055</v>
      </c>
      <c r="U18" s="38" t="s">
        <v>1055</v>
      </c>
      <c r="V18" s="38"/>
      <c r="W18" s="38" t="s">
        <v>1055</v>
      </c>
      <c r="X18" s="38"/>
      <c r="Y18" s="38" t="s">
        <v>1055</v>
      </c>
      <c r="Z18" s="38" t="s">
        <v>1055</v>
      </c>
      <c r="AA18" s="38" t="s">
        <v>1055</v>
      </c>
      <c r="AB18" s="38" t="s">
        <v>1055</v>
      </c>
      <c r="AC18" s="38" t="s">
        <v>1055</v>
      </c>
      <c r="AD18" s="38" t="s">
        <v>1054</v>
      </c>
      <c r="AE18" s="38" t="s">
        <v>1055</v>
      </c>
      <c r="AF18" s="38" t="s">
        <v>1054</v>
      </c>
      <c r="AG18" s="38" t="s">
        <v>1055</v>
      </c>
      <c r="AH18" s="38" t="s">
        <v>1055</v>
      </c>
      <c r="AI18" s="38" t="s">
        <v>1055</v>
      </c>
      <c r="AJ18" s="38" t="s">
        <v>1055</v>
      </c>
      <c r="AK18" s="38" t="s">
        <v>1055</v>
      </c>
      <c r="AL18" s="38" t="s">
        <v>1055</v>
      </c>
      <c r="AM18" s="38" t="s">
        <v>1055</v>
      </c>
      <c r="AN18" s="38" t="s">
        <v>1054</v>
      </c>
      <c r="AO18" s="38" t="s">
        <v>1055</v>
      </c>
      <c r="AP18" s="38" t="s">
        <v>1055</v>
      </c>
      <c r="AQ18" s="38" t="s">
        <v>1055</v>
      </c>
      <c r="AR18" s="21" t="s">
        <v>1055</v>
      </c>
      <c r="AS18" s="20" t="s">
        <v>1054</v>
      </c>
      <c r="AT18" s="39" t="s">
        <v>1054</v>
      </c>
      <c r="AU18" s="38" t="s">
        <v>1054</v>
      </c>
      <c r="AV18" s="38" t="s">
        <v>1055</v>
      </c>
      <c r="AW18" s="38" t="s">
        <v>1055</v>
      </c>
      <c r="AX18" s="38" t="s">
        <v>1054</v>
      </c>
      <c r="AY18" s="39" t="s">
        <v>1054</v>
      </c>
      <c r="AZ18" s="38" t="s">
        <v>1055</v>
      </c>
      <c r="BA18" s="38" t="s">
        <v>1054</v>
      </c>
      <c r="BB18" s="38" t="s">
        <v>1054</v>
      </c>
      <c r="BC18" s="21" t="s">
        <v>1054</v>
      </c>
      <c r="BD18" s="39" t="s">
        <v>1054</v>
      </c>
      <c r="BE18" s="38" t="s">
        <v>1054</v>
      </c>
      <c r="BF18" s="38" t="s">
        <v>1055</v>
      </c>
      <c r="BG18" s="21" t="s">
        <v>1054</v>
      </c>
      <c r="BH18" s="39" t="s">
        <v>1054</v>
      </c>
      <c r="BI18" s="38" t="s">
        <v>1054</v>
      </c>
      <c r="BJ18" s="38" t="s">
        <v>1054</v>
      </c>
      <c r="BK18" s="38" t="s">
        <v>1054</v>
      </c>
      <c r="BL18" s="21" t="s">
        <v>1055</v>
      </c>
      <c r="BM18" s="20" t="s">
        <v>1054</v>
      </c>
      <c r="BN18" s="39" t="s">
        <v>1054</v>
      </c>
      <c r="BO18" s="38" t="s">
        <v>1055</v>
      </c>
      <c r="BP18" s="38" t="s">
        <v>1054</v>
      </c>
      <c r="BQ18" s="38" t="s">
        <v>1054</v>
      </c>
      <c r="BR18" s="38" t="s">
        <v>1054</v>
      </c>
      <c r="BS18" s="21"/>
      <c r="BT18" s="38" t="s">
        <v>1055</v>
      </c>
      <c r="BU18" s="39" t="s">
        <v>1054</v>
      </c>
      <c r="BV18" s="38" t="s">
        <v>1054</v>
      </c>
      <c r="BW18" s="38" t="s">
        <v>1055</v>
      </c>
      <c r="BX18" s="38" t="s">
        <v>1054</v>
      </c>
      <c r="BY18" s="38" t="s">
        <v>1054</v>
      </c>
      <c r="BZ18" s="38" t="s">
        <v>1054</v>
      </c>
      <c r="CA18" s="38" t="s">
        <v>1055</v>
      </c>
      <c r="CB18" s="21" t="s">
        <v>1054</v>
      </c>
      <c r="CC18" s="39" t="s">
        <v>1054</v>
      </c>
      <c r="CD18" s="38" t="s">
        <v>1055</v>
      </c>
      <c r="CE18" s="41" t="s">
        <v>1054</v>
      </c>
      <c r="CF18" s="42" t="s">
        <v>1055</v>
      </c>
      <c r="CG18" s="42" t="s">
        <v>1055</v>
      </c>
      <c r="CH18" s="42" t="s">
        <v>1054</v>
      </c>
      <c r="CI18" s="42" t="s">
        <v>1054</v>
      </c>
      <c r="CJ18" s="42" t="s">
        <v>1054</v>
      </c>
    </row>
    <row r="19" spans="1:88" ht="15" x14ac:dyDescent="0.2">
      <c r="A19" s="34" t="s">
        <v>1115</v>
      </c>
      <c r="B19" s="35">
        <v>2021</v>
      </c>
      <c r="C19" s="25" t="s">
        <v>1054</v>
      </c>
      <c r="D19" s="25" t="s">
        <v>1054</v>
      </c>
      <c r="E19" s="23" t="s">
        <v>1054</v>
      </c>
      <c r="F19" s="23" t="s">
        <v>1054</v>
      </c>
      <c r="G19" s="38" t="s">
        <v>1055</v>
      </c>
      <c r="H19" s="38" t="s">
        <v>1054</v>
      </c>
      <c r="I19" s="23" t="s">
        <v>1054</v>
      </c>
      <c r="J19" s="39" t="s">
        <v>1055</v>
      </c>
      <c r="K19" s="21" t="s">
        <v>1055</v>
      </c>
      <c r="L19" s="25" t="s">
        <v>1055</v>
      </c>
      <c r="M19" s="25" t="s">
        <v>1056</v>
      </c>
      <c r="N19" s="20" t="s">
        <v>1054</v>
      </c>
      <c r="O19" s="39" t="s">
        <v>1054</v>
      </c>
      <c r="P19" s="38" t="s">
        <v>1054</v>
      </c>
      <c r="Q19" s="21" t="s">
        <v>1054</v>
      </c>
      <c r="R19" s="39" t="s">
        <v>1054</v>
      </c>
      <c r="S19" s="38" t="s">
        <v>1054</v>
      </c>
      <c r="T19" s="38" t="s">
        <v>1055</v>
      </c>
      <c r="U19" s="38" t="s">
        <v>1055</v>
      </c>
      <c r="V19" s="38"/>
      <c r="W19" s="38" t="s">
        <v>1054</v>
      </c>
      <c r="X19" s="38"/>
      <c r="Y19" s="38" t="s">
        <v>1054</v>
      </c>
      <c r="Z19" s="38" t="s">
        <v>1054</v>
      </c>
      <c r="AA19" s="38" t="s">
        <v>1055</v>
      </c>
      <c r="AB19" s="38" t="s">
        <v>1054</v>
      </c>
      <c r="AC19" s="38" t="s">
        <v>1054</v>
      </c>
      <c r="AD19" s="38" t="s">
        <v>1054</v>
      </c>
      <c r="AE19" s="38" t="s">
        <v>1055</v>
      </c>
      <c r="AF19" s="38" t="s">
        <v>1054</v>
      </c>
      <c r="AG19" s="38" t="s">
        <v>1055</v>
      </c>
      <c r="AH19" s="38" t="s">
        <v>1055</v>
      </c>
      <c r="AI19" s="38" t="s">
        <v>1055</v>
      </c>
      <c r="AJ19" s="38" t="s">
        <v>1055</v>
      </c>
      <c r="AK19" s="38" t="s">
        <v>1055</v>
      </c>
      <c r="AL19" s="38" t="s">
        <v>1055</v>
      </c>
      <c r="AM19" s="38" t="s">
        <v>1055</v>
      </c>
      <c r="AN19" s="38" t="s">
        <v>1055</v>
      </c>
      <c r="AO19" s="38" t="s">
        <v>1055</v>
      </c>
      <c r="AP19" s="38" t="s">
        <v>1055</v>
      </c>
      <c r="AQ19" s="38" t="s">
        <v>1055</v>
      </c>
      <c r="AR19" s="21" t="s">
        <v>1055</v>
      </c>
      <c r="AS19" s="20" t="s">
        <v>1054</v>
      </c>
      <c r="AT19" s="39" t="s">
        <v>1054</v>
      </c>
      <c r="AU19" s="38" t="s">
        <v>1054</v>
      </c>
      <c r="AV19" s="38" t="s">
        <v>1055</v>
      </c>
      <c r="AW19" s="38" t="s">
        <v>1054</v>
      </c>
      <c r="AX19" s="38" t="s">
        <v>1054</v>
      </c>
      <c r="AY19" s="39" t="s">
        <v>1054</v>
      </c>
      <c r="AZ19" s="38" t="s">
        <v>1055</v>
      </c>
      <c r="BA19" s="38" t="s">
        <v>1054</v>
      </c>
      <c r="BB19" s="38" t="s">
        <v>1054</v>
      </c>
      <c r="BC19" s="21" t="s">
        <v>1054</v>
      </c>
      <c r="BD19" s="39" t="s">
        <v>1054</v>
      </c>
      <c r="BE19" s="38" t="s">
        <v>1054</v>
      </c>
      <c r="BF19" s="38" t="s">
        <v>1055</v>
      </c>
      <c r="BG19" s="21" t="s">
        <v>1054</v>
      </c>
      <c r="BH19" s="39" t="s">
        <v>1054</v>
      </c>
      <c r="BI19" s="38" t="s">
        <v>1054</v>
      </c>
      <c r="BJ19" s="38" t="s">
        <v>1055</v>
      </c>
      <c r="BK19" s="38" t="s">
        <v>1054</v>
      </c>
      <c r="BL19" s="21" t="s">
        <v>1055</v>
      </c>
      <c r="BM19" s="20" t="s">
        <v>1054</v>
      </c>
      <c r="BN19" s="39" t="s">
        <v>1054</v>
      </c>
      <c r="BO19" s="38" t="s">
        <v>1055</v>
      </c>
      <c r="BP19" s="38" t="s">
        <v>1054</v>
      </c>
      <c r="BQ19" s="38" t="s">
        <v>1054</v>
      </c>
      <c r="BR19" s="38" t="s">
        <v>1054</v>
      </c>
      <c r="BS19" s="21"/>
      <c r="BT19" s="38" t="s">
        <v>1055</v>
      </c>
      <c r="BU19" s="39" t="s">
        <v>1055</v>
      </c>
      <c r="BV19" s="38" t="s">
        <v>1054</v>
      </c>
      <c r="BW19" s="38" t="s">
        <v>1055</v>
      </c>
      <c r="BX19" s="38" t="s">
        <v>1055</v>
      </c>
      <c r="BY19" s="38" t="s">
        <v>1054</v>
      </c>
      <c r="BZ19" s="38" t="s">
        <v>1054</v>
      </c>
      <c r="CA19" s="38" t="s">
        <v>1055</v>
      </c>
      <c r="CB19" s="21" t="s">
        <v>1054</v>
      </c>
      <c r="CC19" s="39" t="s">
        <v>1054</v>
      </c>
      <c r="CD19" s="38" t="s">
        <v>1055</v>
      </c>
      <c r="CE19" s="41" t="s">
        <v>1055</v>
      </c>
      <c r="CF19" s="42" t="s">
        <v>1054</v>
      </c>
      <c r="CG19" s="42" t="s">
        <v>1055</v>
      </c>
      <c r="CH19" s="42" t="s">
        <v>1054</v>
      </c>
      <c r="CI19" s="42" t="s">
        <v>1054</v>
      </c>
      <c r="CJ19" s="42" t="s">
        <v>1054</v>
      </c>
    </row>
    <row r="20" spans="1:88" ht="15" x14ac:dyDescent="0.2">
      <c r="A20" s="34" t="s">
        <v>1116</v>
      </c>
      <c r="B20" s="35">
        <v>2021</v>
      </c>
      <c r="C20" s="25" t="s">
        <v>1054</v>
      </c>
      <c r="D20" s="25" t="s">
        <v>1054</v>
      </c>
      <c r="E20" s="23" t="s">
        <v>1055</v>
      </c>
      <c r="F20" s="23" t="s">
        <v>1054</v>
      </c>
      <c r="G20" s="38" t="s">
        <v>1054</v>
      </c>
      <c r="H20" s="38" t="s">
        <v>1054</v>
      </c>
      <c r="I20" s="23" t="s">
        <v>1054</v>
      </c>
      <c r="J20" s="39" t="s">
        <v>1054</v>
      </c>
      <c r="K20" s="21" t="s">
        <v>1055</v>
      </c>
      <c r="L20" s="25" t="s">
        <v>1055</v>
      </c>
      <c r="M20" s="25" t="s">
        <v>1056</v>
      </c>
      <c r="N20" s="20" t="s">
        <v>1054</v>
      </c>
      <c r="O20" s="39" t="s">
        <v>1054</v>
      </c>
      <c r="P20" s="38" t="s">
        <v>1055</v>
      </c>
      <c r="Q20" s="21" t="s">
        <v>1054</v>
      </c>
      <c r="R20" s="39" t="s">
        <v>1054</v>
      </c>
      <c r="S20" s="38" t="s">
        <v>1054</v>
      </c>
      <c r="T20" s="38" t="s">
        <v>1055</v>
      </c>
      <c r="U20" s="38" t="s">
        <v>1055</v>
      </c>
      <c r="V20" s="20"/>
      <c r="W20" s="38" t="s">
        <v>1055</v>
      </c>
      <c r="X20" s="20"/>
      <c r="Y20" s="38" t="s">
        <v>1055</v>
      </c>
      <c r="Z20" s="38" t="s">
        <v>1055</v>
      </c>
      <c r="AA20" s="38" t="s">
        <v>1055</v>
      </c>
      <c r="AB20" s="38" t="s">
        <v>1054</v>
      </c>
      <c r="AC20" s="38" t="s">
        <v>1055</v>
      </c>
      <c r="AD20" s="38" t="s">
        <v>1054</v>
      </c>
      <c r="AE20" s="38" t="s">
        <v>1055</v>
      </c>
      <c r="AF20" s="38" t="s">
        <v>1055</v>
      </c>
      <c r="AG20" s="38" t="s">
        <v>1055</v>
      </c>
      <c r="AH20" s="38" t="s">
        <v>1054</v>
      </c>
      <c r="AI20" s="38" t="s">
        <v>1055</v>
      </c>
      <c r="AJ20" s="38" t="s">
        <v>1055</v>
      </c>
      <c r="AK20" s="38" t="s">
        <v>1055</v>
      </c>
      <c r="AL20" s="38" t="s">
        <v>1055</v>
      </c>
      <c r="AM20" s="38" t="s">
        <v>1055</v>
      </c>
      <c r="AN20" s="38" t="s">
        <v>1055</v>
      </c>
      <c r="AO20" s="38" t="s">
        <v>1055</v>
      </c>
      <c r="AP20" s="38" t="s">
        <v>1055</v>
      </c>
      <c r="AQ20" s="38" t="s">
        <v>1055</v>
      </c>
      <c r="AR20" s="21" t="s">
        <v>1055</v>
      </c>
      <c r="AS20" s="20" t="s">
        <v>1054</v>
      </c>
      <c r="AT20" s="39" t="s">
        <v>1055</v>
      </c>
      <c r="AU20" s="38" t="s">
        <v>1055</v>
      </c>
      <c r="AV20" s="38" t="s">
        <v>1055</v>
      </c>
      <c r="AW20" s="38" t="s">
        <v>1055</v>
      </c>
      <c r="AX20" s="38" t="s">
        <v>1055</v>
      </c>
      <c r="AY20" s="39" t="s">
        <v>1054</v>
      </c>
      <c r="AZ20" s="38" t="s">
        <v>1054</v>
      </c>
      <c r="BA20" s="38" t="s">
        <v>1055</v>
      </c>
      <c r="BB20" s="38" t="s">
        <v>1054</v>
      </c>
      <c r="BC20" s="21" t="s">
        <v>1054</v>
      </c>
      <c r="BD20" s="39" t="s">
        <v>1054</v>
      </c>
      <c r="BE20" s="38" t="s">
        <v>1054</v>
      </c>
      <c r="BF20" s="38" t="s">
        <v>1055</v>
      </c>
      <c r="BG20" s="21" t="s">
        <v>1054</v>
      </c>
      <c r="BH20" s="39" t="s">
        <v>1055</v>
      </c>
      <c r="BI20" s="38" t="s">
        <v>1055</v>
      </c>
      <c r="BJ20" s="38" t="s">
        <v>1055</v>
      </c>
      <c r="BK20" s="38" t="s">
        <v>1055</v>
      </c>
      <c r="BL20" s="21" t="s">
        <v>1055</v>
      </c>
      <c r="BM20" s="20" t="s">
        <v>1055</v>
      </c>
      <c r="BN20" s="39" t="s">
        <v>1055</v>
      </c>
      <c r="BO20" s="38" t="s">
        <v>1055</v>
      </c>
      <c r="BP20" s="38" t="s">
        <v>1055</v>
      </c>
      <c r="BQ20" s="38" t="s">
        <v>1055</v>
      </c>
      <c r="BR20" s="38" t="s">
        <v>1055</v>
      </c>
      <c r="BS20" s="40"/>
      <c r="BT20" s="38" t="s">
        <v>1055</v>
      </c>
      <c r="BU20" s="39" t="s">
        <v>1055</v>
      </c>
      <c r="BV20" s="38" t="s">
        <v>1055</v>
      </c>
      <c r="BW20" s="38" t="s">
        <v>1055</v>
      </c>
      <c r="BX20" s="38" t="s">
        <v>1055</v>
      </c>
      <c r="BY20" s="38" t="s">
        <v>1055</v>
      </c>
      <c r="BZ20" s="38" t="s">
        <v>1055</v>
      </c>
      <c r="CA20" s="38" t="s">
        <v>1055</v>
      </c>
      <c r="CB20" s="21" t="s">
        <v>1055</v>
      </c>
      <c r="CC20" s="39" t="s">
        <v>1055</v>
      </c>
      <c r="CD20" s="38" t="s">
        <v>1055</v>
      </c>
      <c r="CE20" s="41" t="s">
        <v>1055</v>
      </c>
      <c r="CF20" s="42" t="s">
        <v>1055</v>
      </c>
      <c r="CG20" s="42" t="s">
        <v>1055</v>
      </c>
      <c r="CH20" s="42" t="s">
        <v>1055</v>
      </c>
      <c r="CI20" s="42" t="s">
        <v>1055</v>
      </c>
      <c r="CJ20" s="42" t="s">
        <v>1055</v>
      </c>
    </row>
    <row r="21" spans="1:88" ht="15" x14ac:dyDescent="0.2">
      <c r="A21" s="34" t="s">
        <v>1117</v>
      </c>
      <c r="B21" s="35">
        <v>2021</v>
      </c>
      <c r="C21" s="25" t="s">
        <v>1054</v>
      </c>
      <c r="D21" s="25" t="s">
        <v>1054</v>
      </c>
      <c r="E21" s="23" t="s">
        <v>1054</v>
      </c>
      <c r="F21" s="23" t="s">
        <v>1055</v>
      </c>
      <c r="G21" s="38" t="s">
        <v>1054</v>
      </c>
      <c r="H21" s="38" t="s">
        <v>1054</v>
      </c>
      <c r="I21" s="23" t="s">
        <v>1054</v>
      </c>
      <c r="J21" s="39" t="s">
        <v>1054</v>
      </c>
      <c r="K21" s="21" t="s">
        <v>1055</v>
      </c>
      <c r="L21" s="25" t="s">
        <v>1054</v>
      </c>
      <c r="M21" s="25" t="s">
        <v>1056</v>
      </c>
      <c r="N21" s="20" t="s">
        <v>1054</v>
      </c>
      <c r="O21" s="39" t="s">
        <v>1054</v>
      </c>
      <c r="P21" s="38" t="s">
        <v>1055</v>
      </c>
      <c r="Q21" s="21" t="s">
        <v>1054</v>
      </c>
      <c r="R21" s="39" t="s">
        <v>1054</v>
      </c>
      <c r="S21" s="38" t="s">
        <v>1054</v>
      </c>
      <c r="T21" s="38" t="s">
        <v>1055</v>
      </c>
      <c r="U21" s="38" t="s">
        <v>1055</v>
      </c>
      <c r="V21" s="20"/>
      <c r="W21" s="38" t="s">
        <v>1055</v>
      </c>
      <c r="X21" s="20"/>
      <c r="Y21" s="38" t="s">
        <v>1054</v>
      </c>
      <c r="Z21" s="38" t="s">
        <v>1054</v>
      </c>
      <c r="AA21" s="38" t="s">
        <v>1055</v>
      </c>
      <c r="AB21" s="38" t="s">
        <v>1054</v>
      </c>
      <c r="AC21" s="38" t="s">
        <v>1055</v>
      </c>
      <c r="AD21" s="38" t="s">
        <v>1054</v>
      </c>
      <c r="AE21" s="38" t="s">
        <v>1055</v>
      </c>
      <c r="AF21" s="38" t="s">
        <v>1055</v>
      </c>
      <c r="AG21" s="38" t="s">
        <v>1055</v>
      </c>
      <c r="AH21" s="38" t="s">
        <v>1054</v>
      </c>
      <c r="AI21" s="38" t="s">
        <v>1055</v>
      </c>
      <c r="AJ21" s="38" t="s">
        <v>1055</v>
      </c>
      <c r="AK21" s="38" t="s">
        <v>1055</v>
      </c>
      <c r="AL21" s="38" t="s">
        <v>1055</v>
      </c>
      <c r="AM21" s="38" t="s">
        <v>1055</v>
      </c>
      <c r="AN21" s="38" t="s">
        <v>1054</v>
      </c>
      <c r="AO21" s="38" t="s">
        <v>1055</v>
      </c>
      <c r="AP21" s="38" t="s">
        <v>1055</v>
      </c>
      <c r="AQ21" s="38" t="s">
        <v>1055</v>
      </c>
      <c r="AR21" s="21" t="s">
        <v>1055</v>
      </c>
      <c r="AS21" s="20" t="s">
        <v>1054</v>
      </c>
      <c r="AT21" s="39" t="s">
        <v>1054</v>
      </c>
      <c r="AU21" s="38" t="s">
        <v>1055</v>
      </c>
      <c r="AV21" s="38" t="s">
        <v>1055</v>
      </c>
      <c r="AW21" s="38" t="s">
        <v>1055</v>
      </c>
      <c r="AX21" s="38" t="s">
        <v>1054</v>
      </c>
      <c r="AY21" s="39" t="s">
        <v>1054</v>
      </c>
      <c r="AZ21" s="38" t="s">
        <v>1054</v>
      </c>
      <c r="BA21" s="38" t="s">
        <v>1054</v>
      </c>
      <c r="BB21" s="38" t="s">
        <v>1054</v>
      </c>
      <c r="BC21" s="21" t="s">
        <v>1054</v>
      </c>
      <c r="BD21" s="39" t="s">
        <v>1054</v>
      </c>
      <c r="BE21" s="38" t="s">
        <v>1054</v>
      </c>
      <c r="BF21" s="38" t="s">
        <v>1055</v>
      </c>
      <c r="BG21" s="21" t="s">
        <v>1054</v>
      </c>
      <c r="BH21" s="39" t="s">
        <v>1054</v>
      </c>
      <c r="BI21" s="38" t="s">
        <v>1054</v>
      </c>
      <c r="BJ21" s="38" t="s">
        <v>1055</v>
      </c>
      <c r="BK21" s="38" t="s">
        <v>1055</v>
      </c>
      <c r="BL21" s="21" t="s">
        <v>1055</v>
      </c>
      <c r="BM21" s="20" t="s">
        <v>1054</v>
      </c>
      <c r="BN21" s="39" t="s">
        <v>1054</v>
      </c>
      <c r="BO21" s="38" t="s">
        <v>1055</v>
      </c>
      <c r="BP21" s="38" t="s">
        <v>1055</v>
      </c>
      <c r="BQ21" s="38" t="s">
        <v>1055</v>
      </c>
      <c r="BR21" s="38" t="s">
        <v>1054</v>
      </c>
      <c r="BS21" s="40"/>
      <c r="BT21" s="38" t="s">
        <v>1055</v>
      </c>
      <c r="BU21" s="39" t="s">
        <v>1055</v>
      </c>
      <c r="BV21" s="38" t="s">
        <v>1054</v>
      </c>
      <c r="BW21" s="38" t="s">
        <v>1055</v>
      </c>
      <c r="BX21" s="38" t="s">
        <v>1055</v>
      </c>
      <c r="BY21" s="38" t="s">
        <v>1055</v>
      </c>
      <c r="BZ21" s="38" t="s">
        <v>1055</v>
      </c>
      <c r="CA21" s="38" t="s">
        <v>1055</v>
      </c>
      <c r="CB21" s="21" t="s">
        <v>1054</v>
      </c>
      <c r="CC21" s="39" t="s">
        <v>1055</v>
      </c>
      <c r="CD21" s="38" t="s">
        <v>1055</v>
      </c>
      <c r="CE21" s="41" t="s">
        <v>1054</v>
      </c>
      <c r="CF21" s="42" t="s">
        <v>1054</v>
      </c>
      <c r="CG21" s="42" t="s">
        <v>1055</v>
      </c>
      <c r="CH21" s="42" t="s">
        <v>1055</v>
      </c>
      <c r="CI21" s="42" t="s">
        <v>1054</v>
      </c>
      <c r="CJ21" s="42" t="s">
        <v>1054</v>
      </c>
    </row>
    <row r="22" spans="1:88" ht="15" x14ac:dyDescent="0.2">
      <c r="A22" s="34" t="s">
        <v>1118</v>
      </c>
      <c r="B22" s="35">
        <v>2022</v>
      </c>
      <c r="C22" s="25" t="s">
        <v>1054</v>
      </c>
      <c r="D22" s="25" t="s">
        <v>1054</v>
      </c>
      <c r="E22" s="23" t="s">
        <v>1055</v>
      </c>
      <c r="F22" s="23" t="s">
        <v>1054</v>
      </c>
      <c r="G22" s="38" t="s">
        <v>1054</v>
      </c>
      <c r="H22" s="38" t="s">
        <v>1054</v>
      </c>
      <c r="I22" s="23" t="s">
        <v>1055</v>
      </c>
      <c r="J22" s="39" t="s">
        <v>1055</v>
      </c>
      <c r="K22" s="21" t="s">
        <v>1055</v>
      </c>
      <c r="L22" s="25" t="s">
        <v>1058</v>
      </c>
      <c r="M22" s="25" t="s">
        <v>1056</v>
      </c>
      <c r="N22" s="20" t="s">
        <v>1054</v>
      </c>
      <c r="O22" s="39" t="s">
        <v>1054</v>
      </c>
      <c r="P22" s="38" t="s">
        <v>1054</v>
      </c>
      <c r="Q22" s="21" t="s">
        <v>1054</v>
      </c>
      <c r="R22" s="39" t="s">
        <v>1054</v>
      </c>
      <c r="S22" s="38" t="s">
        <v>1054</v>
      </c>
      <c r="T22" s="38" t="s">
        <v>1055</v>
      </c>
      <c r="U22" s="38" t="s">
        <v>1055</v>
      </c>
      <c r="V22" s="20"/>
      <c r="W22" s="38" t="s">
        <v>1055</v>
      </c>
      <c r="X22" s="20"/>
      <c r="Y22" s="38" t="s">
        <v>1055</v>
      </c>
      <c r="Z22" s="38" t="s">
        <v>1055</v>
      </c>
      <c r="AA22" s="38" t="s">
        <v>1055</v>
      </c>
      <c r="AB22" s="38" t="s">
        <v>1054</v>
      </c>
      <c r="AC22" s="38" t="s">
        <v>1055</v>
      </c>
      <c r="AD22" s="38" t="s">
        <v>1055</v>
      </c>
      <c r="AE22" s="38" t="s">
        <v>1055</v>
      </c>
      <c r="AF22" s="38" t="s">
        <v>1055</v>
      </c>
      <c r="AG22" s="38" t="s">
        <v>1055</v>
      </c>
      <c r="AH22" s="38" t="s">
        <v>1054</v>
      </c>
      <c r="AI22" s="38" t="s">
        <v>1055</v>
      </c>
      <c r="AJ22" s="38" t="s">
        <v>1054</v>
      </c>
      <c r="AK22" s="38" t="s">
        <v>1055</v>
      </c>
      <c r="AL22" s="38" t="s">
        <v>1054</v>
      </c>
      <c r="AM22" s="38" t="s">
        <v>1055</v>
      </c>
      <c r="AN22" s="38" t="s">
        <v>1054</v>
      </c>
      <c r="AO22" s="38" t="s">
        <v>1055</v>
      </c>
      <c r="AP22" s="38" t="s">
        <v>1055</v>
      </c>
      <c r="AQ22" s="38" t="s">
        <v>1055</v>
      </c>
      <c r="AR22" s="21" t="s">
        <v>1055</v>
      </c>
      <c r="AS22" s="20" t="s">
        <v>1054</v>
      </c>
      <c r="AT22" s="39" t="s">
        <v>1054</v>
      </c>
      <c r="AU22" s="38" t="s">
        <v>1054</v>
      </c>
      <c r="AV22" s="38" t="s">
        <v>1055</v>
      </c>
      <c r="AW22" s="38" t="s">
        <v>1054</v>
      </c>
      <c r="AX22" s="38" t="s">
        <v>1054</v>
      </c>
      <c r="AY22" s="39" t="s">
        <v>1054</v>
      </c>
      <c r="AZ22" s="38" t="s">
        <v>1054</v>
      </c>
      <c r="BA22" s="38" t="s">
        <v>1054</v>
      </c>
      <c r="BB22" s="38" t="s">
        <v>1055</v>
      </c>
      <c r="BC22" s="21" t="s">
        <v>1054</v>
      </c>
      <c r="BD22" s="39" t="s">
        <v>1054</v>
      </c>
      <c r="BE22" s="38" t="s">
        <v>1054</v>
      </c>
      <c r="BF22" s="38" t="s">
        <v>1055</v>
      </c>
      <c r="BG22" s="21" t="s">
        <v>1054</v>
      </c>
      <c r="BH22" s="39" t="s">
        <v>1054</v>
      </c>
      <c r="BI22" s="38" t="s">
        <v>1055</v>
      </c>
      <c r="BJ22" s="38" t="s">
        <v>1054</v>
      </c>
      <c r="BK22" s="38" t="s">
        <v>1054</v>
      </c>
      <c r="BL22" s="21" t="s">
        <v>1055</v>
      </c>
      <c r="BM22" s="20" t="s">
        <v>1054</v>
      </c>
      <c r="BN22" s="39" t="s">
        <v>1054</v>
      </c>
      <c r="BO22" s="38" t="s">
        <v>1054</v>
      </c>
      <c r="BP22" s="38" t="s">
        <v>1055</v>
      </c>
      <c r="BQ22" s="38" t="s">
        <v>1054</v>
      </c>
      <c r="BR22" s="38" t="s">
        <v>1055</v>
      </c>
      <c r="BS22" s="40"/>
      <c r="BT22" s="38" t="s">
        <v>1054</v>
      </c>
      <c r="BU22" s="39" t="s">
        <v>1055</v>
      </c>
      <c r="BV22" s="38" t="s">
        <v>1054</v>
      </c>
      <c r="BW22" s="38" t="s">
        <v>1055</v>
      </c>
      <c r="BX22" s="38" t="s">
        <v>1055</v>
      </c>
      <c r="BY22" s="38" t="s">
        <v>1055</v>
      </c>
      <c r="BZ22" s="38" t="s">
        <v>1055</v>
      </c>
      <c r="CA22" s="38" t="s">
        <v>1054</v>
      </c>
      <c r="CB22" s="21" t="s">
        <v>1054</v>
      </c>
      <c r="CC22" s="39" t="s">
        <v>1054</v>
      </c>
      <c r="CD22" s="38" t="s">
        <v>1055</v>
      </c>
      <c r="CE22" s="41" t="s">
        <v>1054</v>
      </c>
      <c r="CF22" s="42" t="s">
        <v>1055</v>
      </c>
      <c r="CG22" s="42" t="s">
        <v>1054</v>
      </c>
      <c r="CH22" s="42" t="s">
        <v>1054</v>
      </c>
      <c r="CI22" s="42" t="s">
        <v>1054</v>
      </c>
      <c r="CJ22" s="42" t="s">
        <v>1054</v>
      </c>
    </row>
    <row r="23" spans="1:88" ht="15" x14ac:dyDescent="0.2">
      <c r="A23" s="34" t="s">
        <v>1119</v>
      </c>
      <c r="B23" s="35">
        <v>2021</v>
      </c>
      <c r="C23" s="25" t="s">
        <v>1054</v>
      </c>
      <c r="D23" s="25" t="s">
        <v>1055</v>
      </c>
      <c r="E23" s="23" t="s">
        <v>1054</v>
      </c>
      <c r="F23" s="23" t="s">
        <v>1055</v>
      </c>
      <c r="G23" s="38" t="s">
        <v>1054</v>
      </c>
      <c r="H23" s="38" t="s">
        <v>1054</v>
      </c>
      <c r="I23" s="23" t="s">
        <v>1054</v>
      </c>
      <c r="J23" s="39" t="s">
        <v>1055</v>
      </c>
      <c r="K23" s="21" t="s">
        <v>1055</v>
      </c>
      <c r="L23" s="25" t="s">
        <v>1058</v>
      </c>
      <c r="M23" s="25" t="s">
        <v>1056</v>
      </c>
      <c r="N23" s="20" t="s">
        <v>1054</v>
      </c>
      <c r="O23" s="39" t="s">
        <v>1054</v>
      </c>
      <c r="P23" s="38" t="s">
        <v>1055</v>
      </c>
      <c r="Q23" s="21" t="s">
        <v>1054</v>
      </c>
      <c r="R23" s="39" t="s">
        <v>1054</v>
      </c>
      <c r="S23" s="38" t="s">
        <v>1054</v>
      </c>
      <c r="T23" s="38" t="s">
        <v>1055</v>
      </c>
      <c r="U23" s="38" t="s">
        <v>1055</v>
      </c>
      <c r="V23" s="20"/>
      <c r="W23" s="38" t="s">
        <v>1055</v>
      </c>
      <c r="X23" s="20"/>
      <c r="Y23" s="38" t="s">
        <v>1055</v>
      </c>
      <c r="Z23" s="38" t="s">
        <v>1055</v>
      </c>
      <c r="AA23" s="38" t="s">
        <v>1055</v>
      </c>
      <c r="AB23" s="38" t="s">
        <v>1054</v>
      </c>
      <c r="AC23" s="38" t="s">
        <v>1055</v>
      </c>
      <c r="AD23" s="38" t="s">
        <v>1054</v>
      </c>
      <c r="AE23" s="38" t="s">
        <v>1055</v>
      </c>
      <c r="AF23" s="38" t="s">
        <v>1055</v>
      </c>
      <c r="AG23" s="38" t="s">
        <v>1055</v>
      </c>
      <c r="AH23" s="38" t="s">
        <v>1055</v>
      </c>
      <c r="AI23" s="38" t="s">
        <v>1055</v>
      </c>
      <c r="AJ23" s="38" t="s">
        <v>1055</v>
      </c>
      <c r="AK23" s="38" t="s">
        <v>1055</v>
      </c>
      <c r="AL23" s="38" t="s">
        <v>1055</v>
      </c>
      <c r="AM23" s="38" t="s">
        <v>1055</v>
      </c>
      <c r="AN23" s="38" t="s">
        <v>1055</v>
      </c>
      <c r="AO23" s="38" t="s">
        <v>1055</v>
      </c>
      <c r="AP23" s="38" t="s">
        <v>1055</v>
      </c>
      <c r="AQ23" s="38" t="s">
        <v>1055</v>
      </c>
      <c r="AR23" s="21" t="s">
        <v>1055</v>
      </c>
      <c r="AS23" s="20" t="s">
        <v>1054</v>
      </c>
      <c r="AT23" s="39" t="s">
        <v>1055</v>
      </c>
      <c r="AU23" s="38" t="s">
        <v>1055</v>
      </c>
      <c r="AV23" s="38" t="s">
        <v>1055</v>
      </c>
      <c r="AW23" s="38" t="s">
        <v>1055</v>
      </c>
      <c r="AX23" s="38" t="s">
        <v>1055</v>
      </c>
      <c r="AY23" s="39" t="s">
        <v>1054</v>
      </c>
      <c r="AZ23" s="38" t="s">
        <v>1054</v>
      </c>
      <c r="BA23" s="38" t="s">
        <v>1055</v>
      </c>
      <c r="BB23" s="38" t="s">
        <v>1055</v>
      </c>
      <c r="BC23" s="21" t="s">
        <v>1054</v>
      </c>
      <c r="BD23" s="39" t="s">
        <v>1054</v>
      </c>
      <c r="BE23" s="38" t="s">
        <v>1054</v>
      </c>
      <c r="BF23" s="38" t="s">
        <v>1054</v>
      </c>
      <c r="BG23" s="21" t="s">
        <v>1055</v>
      </c>
      <c r="BH23" s="39" t="s">
        <v>1054</v>
      </c>
      <c r="BI23" s="38" t="s">
        <v>1054</v>
      </c>
      <c r="BJ23" s="38" t="s">
        <v>1054</v>
      </c>
      <c r="BK23" s="38" t="s">
        <v>1055</v>
      </c>
      <c r="BL23" s="21" t="s">
        <v>1055</v>
      </c>
      <c r="BM23" s="20" t="s">
        <v>1054</v>
      </c>
      <c r="BN23" s="39" t="s">
        <v>1054</v>
      </c>
      <c r="BO23" s="38" t="s">
        <v>1055</v>
      </c>
      <c r="BP23" s="38" t="s">
        <v>1054</v>
      </c>
      <c r="BQ23" s="38" t="s">
        <v>1055</v>
      </c>
      <c r="BR23" s="38" t="s">
        <v>1055</v>
      </c>
      <c r="BS23" s="40"/>
      <c r="BT23" s="38" t="s">
        <v>1055</v>
      </c>
      <c r="BU23" s="39" t="s">
        <v>1054</v>
      </c>
      <c r="BV23" s="38" t="s">
        <v>1055</v>
      </c>
      <c r="BW23" s="38" t="s">
        <v>1055</v>
      </c>
      <c r="BX23" s="38" t="s">
        <v>1055</v>
      </c>
      <c r="BY23" s="38" t="s">
        <v>1054</v>
      </c>
      <c r="BZ23" s="38" t="s">
        <v>1055</v>
      </c>
      <c r="CA23" s="38" t="s">
        <v>1054</v>
      </c>
      <c r="CB23" s="21" t="s">
        <v>1054</v>
      </c>
      <c r="CC23" s="39" t="s">
        <v>1054</v>
      </c>
      <c r="CD23" s="38" t="s">
        <v>1055</v>
      </c>
      <c r="CE23" s="41" t="s">
        <v>1055</v>
      </c>
      <c r="CF23" s="42" t="s">
        <v>1055</v>
      </c>
      <c r="CG23" s="42" t="s">
        <v>1055</v>
      </c>
      <c r="CH23" s="42" t="s">
        <v>1055</v>
      </c>
      <c r="CI23" s="42" t="s">
        <v>1055</v>
      </c>
      <c r="CJ23" s="42" t="s">
        <v>1055</v>
      </c>
    </row>
    <row r="24" spans="1:88" ht="15" x14ac:dyDescent="0.2">
      <c r="A24" s="34" t="s">
        <v>1120</v>
      </c>
      <c r="B24" s="35">
        <v>2021</v>
      </c>
      <c r="C24" s="25" t="s">
        <v>1054</v>
      </c>
      <c r="D24" s="25" t="s">
        <v>1055</v>
      </c>
      <c r="E24" s="23" t="s">
        <v>1054</v>
      </c>
      <c r="F24" s="23" t="s">
        <v>1055</v>
      </c>
      <c r="G24" s="38" t="s">
        <v>1054</v>
      </c>
      <c r="H24" s="38" t="s">
        <v>1054</v>
      </c>
      <c r="I24" s="23" t="s">
        <v>1054</v>
      </c>
      <c r="J24" s="39" t="s">
        <v>1055</v>
      </c>
      <c r="K24" s="21" t="s">
        <v>1055</v>
      </c>
      <c r="L24" s="25" t="s">
        <v>1054</v>
      </c>
      <c r="M24" s="25" t="s">
        <v>1056</v>
      </c>
      <c r="N24" s="20" t="s">
        <v>1054</v>
      </c>
      <c r="O24" s="39" t="s">
        <v>1054</v>
      </c>
      <c r="P24" s="38" t="s">
        <v>1055</v>
      </c>
      <c r="Q24" s="21" t="s">
        <v>1054</v>
      </c>
      <c r="R24" s="39" t="s">
        <v>1054</v>
      </c>
      <c r="S24" s="38" t="s">
        <v>1054</v>
      </c>
      <c r="T24" s="38" t="s">
        <v>1055</v>
      </c>
      <c r="U24" s="38" t="s">
        <v>1055</v>
      </c>
      <c r="V24" s="20"/>
      <c r="W24" s="38" t="s">
        <v>1055</v>
      </c>
      <c r="X24" s="20"/>
      <c r="Y24" s="38" t="s">
        <v>1055</v>
      </c>
      <c r="Z24" s="38" t="s">
        <v>1055</v>
      </c>
      <c r="AA24" s="38" t="s">
        <v>1055</v>
      </c>
      <c r="AB24" s="38" t="s">
        <v>1054</v>
      </c>
      <c r="AC24" s="38" t="s">
        <v>1055</v>
      </c>
      <c r="AD24" s="38" t="s">
        <v>1055</v>
      </c>
      <c r="AE24" s="38" t="s">
        <v>1055</v>
      </c>
      <c r="AF24" s="38" t="s">
        <v>1055</v>
      </c>
      <c r="AG24" s="38" t="s">
        <v>1055</v>
      </c>
      <c r="AH24" s="38" t="s">
        <v>1055</v>
      </c>
      <c r="AI24" s="38" t="s">
        <v>1055</v>
      </c>
      <c r="AJ24" s="38" t="s">
        <v>1054</v>
      </c>
      <c r="AK24" s="38" t="s">
        <v>1055</v>
      </c>
      <c r="AL24" s="38" t="s">
        <v>1055</v>
      </c>
      <c r="AM24" s="38" t="s">
        <v>1055</v>
      </c>
      <c r="AN24" s="38" t="s">
        <v>1055</v>
      </c>
      <c r="AO24" s="38" t="s">
        <v>1055</v>
      </c>
      <c r="AP24" s="38" t="s">
        <v>1055</v>
      </c>
      <c r="AQ24" s="38" t="s">
        <v>1055</v>
      </c>
      <c r="AR24" s="21" t="s">
        <v>1055</v>
      </c>
      <c r="AS24" s="20" t="s">
        <v>1054</v>
      </c>
      <c r="AT24" s="39" t="s">
        <v>1055</v>
      </c>
      <c r="AU24" s="38" t="s">
        <v>1055</v>
      </c>
      <c r="AV24" s="38" t="s">
        <v>1055</v>
      </c>
      <c r="AW24" s="38" t="s">
        <v>1055</v>
      </c>
      <c r="AX24" s="38" t="s">
        <v>1055</v>
      </c>
      <c r="AY24" s="39" t="s">
        <v>1054</v>
      </c>
      <c r="AZ24" s="38" t="s">
        <v>1054</v>
      </c>
      <c r="BA24" s="38" t="s">
        <v>1054</v>
      </c>
      <c r="BB24" s="38" t="s">
        <v>1055</v>
      </c>
      <c r="BC24" s="21" t="s">
        <v>1054</v>
      </c>
      <c r="BD24" s="39" t="s">
        <v>1054</v>
      </c>
      <c r="BE24" s="38" t="s">
        <v>1055</v>
      </c>
      <c r="BF24" s="38" t="s">
        <v>1055</v>
      </c>
      <c r="BG24" s="21" t="s">
        <v>1054</v>
      </c>
      <c r="BH24" s="39" t="s">
        <v>1054</v>
      </c>
      <c r="BI24" s="38" t="s">
        <v>1054</v>
      </c>
      <c r="BJ24" s="38" t="s">
        <v>1055</v>
      </c>
      <c r="BK24" s="38" t="s">
        <v>1055</v>
      </c>
      <c r="BL24" s="21" t="s">
        <v>1055</v>
      </c>
      <c r="BM24" s="20" t="s">
        <v>1054</v>
      </c>
      <c r="BN24" s="39" t="s">
        <v>1054</v>
      </c>
      <c r="BO24" s="38" t="s">
        <v>1055</v>
      </c>
      <c r="BP24" s="38" t="s">
        <v>1054</v>
      </c>
      <c r="BQ24" s="38" t="s">
        <v>1055</v>
      </c>
      <c r="BR24" s="38" t="s">
        <v>1055</v>
      </c>
      <c r="BS24" s="40"/>
      <c r="BT24" s="38" t="s">
        <v>1055</v>
      </c>
      <c r="BU24" s="39" t="s">
        <v>1054</v>
      </c>
      <c r="BV24" s="38" t="s">
        <v>1055</v>
      </c>
      <c r="BW24" s="38" t="s">
        <v>1055</v>
      </c>
      <c r="BX24" s="38" t="s">
        <v>1054</v>
      </c>
      <c r="BY24" s="38" t="s">
        <v>1055</v>
      </c>
      <c r="BZ24" s="38" t="s">
        <v>1055</v>
      </c>
      <c r="CA24" s="38" t="s">
        <v>1055</v>
      </c>
      <c r="CB24" s="21" t="s">
        <v>1054</v>
      </c>
      <c r="CC24" s="39" t="s">
        <v>1055</v>
      </c>
      <c r="CD24" s="38" t="s">
        <v>1055</v>
      </c>
      <c r="CE24" s="41" t="s">
        <v>1055</v>
      </c>
      <c r="CF24" s="42" t="s">
        <v>1055</v>
      </c>
      <c r="CG24" s="42" t="s">
        <v>1055</v>
      </c>
      <c r="CH24" s="42" t="s">
        <v>1055</v>
      </c>
      <c r="CI24" s="42" t="s">
        <v>1055</v>
      </c>
      <c r="CJ24" s="42" t="s">
        <v>1055</v>
      </c>
    </row>
    <row r="25" spans="1:88" ht="15" x14ac:dyDescent="0.2">
      <c r="A25" s="34" t="s">
        <v>1121</v>
      </c>
      <c r="B25" s="35">
        <v>2021</v>
      </c>
      <c r="C25" s="25" t="s">
        <v>1054</v>
      </c>
      <c r="D25" s="25" t="s">
        <v>1055</v>
      </c>
      <c r="E25" s="23" t="s">
        <v>1054</v>
      </c>
      <c r="F25" s="23" t="s">
        <v>1055</v>
      </c>
      <c r="G25" s="38" t="s">
        <v>1054</v>
      </c>
      <c r="H25" s="38" t="s">
        <v>1054</v>
      </c>
      <c r="I25" s="23" t="s">
        <v>1054</v>
      </c>
      <c r="J25" s="39" t="s">
        <v>1055</v>
      </c>
      <c r="K25" s="21" t="s">
        <v>1054</v>
      </c>
      <c r="L25" s="25" t="s">
        <v>1054</v>
      </c>
      <c r="M25" s="25" t="s">
        <v>1056</v>
      </c>
      <c r="N25" s="20" t="s">
        <v>1054</v>
      </c>
      <c r="O25" s="39" t="s">
        <v>1054</v>
      </c>
      <c r="P25" s="38" t="s">
        <v>1054</v>
      </c>
      <c r="Q25" s="21" t="s">
        <v>1054</v>
      </c>
      <c r="R25" s="39" t="s">
        <v>1054</v>
      </c>
      <c r="S25" s="38" t="s">
        <v>1054</v>
      </c>
      <c r="T25" s="38" t="s">
        <v>1055</v>
      </c>
      <c r="U25" s="38" t="s">
        <v>1055</v>
      </c>
      <c r="V25" s="20"/>
      <c r="W25" s="38" t="s">
        <v>1055</v>
      </c>
      <c r="X25" s="20"/>
      <c r="Y25" s="38" t="s">
        <v>1055</v>
      </c>
      <c r="Z25" s="38" t="s">
        <v>1055</v>
      </c>
      <c r="AA25" s="38" t="s">
        <v>1055</v>
      </c>
      <c r="AB25" s="38" t="s">
        <v>1054</v>
      </c>
      <c r="AC25" s="38" t="s">
        <v>1055</v>
      </c>
      <c r="AD25" s="38" t="s">
        <v>1054</v>
      </c>
      <c r="AE25" s="38" t="s">
        <v>1055</v>
      </c>
      <c r="AF25" s="38" t="s">
        <v>1054</v>
      </c>
      <c r="AG25" s="38" t="s">
        <v>1055</v>
      </c>
      <c r="AH25" s="38" t="s">
        <v>1054</v>
      </c>
      <c r="AI25" s="38" t="s">
        <v>1055</v>
      </c>
      <c r="AJ25" s="38" t="s">
        <v>1054</v>
      </c>
      <c r="AK25" s="38" t="s">
        <v>1055</v>
      </c>
      <c r="AL25" s="38" t="s">
        <v>1055</v>
      </c>
      <c r="AM25" s="38" t="s">
        <v>1055</v>
      </c>
      <c r="AN25" s="38" t="s">
        <v>1054</v>
      </c>
      <c r="AO25" s="38" t="s">
        <v>1055</v>
      </c>
      <c r="AP25" s="38" t="s">
        <v>1055</v>
      </c>
      <c r="AQ25" s="38" t="s">
        <v>1055</v>
      </c>
      <c r="AR25" s="21" t="s">
        <v>1055</v>
      </c>
      <c r="AS25" s="20" t="s">
        <v>1054</v>
      </c>
      <c r="AT25" s="39" t="s">
        <v>1055</v>
      </c>
      <c r="AU25" s="38" t="s">
        <v>1055</v>
      </c>
      <c r="AV25" s="38" t="s">
        <v>1054</v>
      </c>
      <c r="AW25" s="38" t="s">
        <v>1054</v>
      </c>
      <c r="AX25" s="38" t="s">
        <v>1054</v>
      </c>
      <c r="AY25" s="39" t="s">
        <v>1054</v>
      </c>
      <c r="AZ25" s="38" t="s">
        <v>1054</v>
      </c>
      <c r="BA25" s="38" t="s">
        <v>1054</v>
      </c>
      <c r="BB25" s="38" t="s">
        <v>1054</v>
      </c>
      <c r="BC25" s="21" t="s">
        <v>1054</v>
      </c>
      <c r="BD25" s="39" t="s">
        <v>1054</v>
      </c>
      <c r="BE25" s="38" t="s">
        <v>1054</v>
      </c>
      <c r="BF25" s="38" t="s">
        <v>1055</v>
      </c>
      <c r="BG25" s="21" t="s">
        <v>1054</v>
      </c>
      <c r="BH25" s="39" t="s">
        <v>1054</v>
      </c>
      <c r="BI25" s="38" t="s">
        <v>1055</v>
      </c>
      <c r="BJ25" s="38" t="s">
        <v>1055</v>
      </c>
      <c r="BK25" s="38" t="s">
        <v>1054</v>
      </c>
      <c r="BL25" s="21" t="s">
        <v>1054</v>
      </c>
      <c r="BM25" s="20" t="s">
        <v>1054</v>
      </c>
      <c r="BN25" s="39" t="s">
        <v>1054</v>
      </c>
      <c r="BO25" s="38" t="s">
        <v>1054</v>
      </c>
      <c r="BP25" s="38" t="s">
        <v>1054</v>
      </c>
      <c r="BQ25" s="38" t="s">
        <v>1055</v>
      </c>
      <c r="BR25" s="38" t="s">
        <v>1055</v>
      </c>
      <c r="BS25" s="40"/>
      <c r="BT25" s="38" t="s">
        <v>1054</v>
      </c>
      <c r="BU25" s="39" t="s">
        <v>1054</v>
      </c>
      <c r="BV25" s="38" t="s">
        <v>1055</v>
      </c>
      <c r="BW25" s="38" t="s">
        <v>1055</v>
      </c>
      <c r="BX25" s="38" t="s">
        <v>1054</v>
      </c>
      <c r="BY25" s="38" t="s">
        <v>1054</v>
      </c>
      <c r="BZ25" s="38" t="s">
        <v>1055</v>
      </c>
      <c r="CA25" s="38" t="s">
        <v>1055</v>
      </c>
      <c r="CB25" s="21" t="s">
        <v>1054</v>
      </c>
      <c r="CC25" s="39" t="s">
        <v>1054</v>
      </c>
      <c r="CD25" s="38" t="s">
        <v>1055</v>
      </c>
      <c r="CE25" s="41" t="s">
        <v>1054</v>
      </c>
      <c r="CF25" s="42" t="s">
        <v>1054</v>
      </c>
      <c r="CG25" s="42" t="s">
        <v>1055</v>
      </c>
      <c r="CH25" s="42" t="s">
        <v>1054</v>
      </c>
      <c r="CI25" s="42" t="s">
        <v>1054</v>
      </c>
      <c r="CJ25" s="42" t="s">
        <v>1054</v>
      </c>
    </row>
    <row r="26" spans="1:88" ht="15" x14ac:dyDescent="0.2">
      <c r="A26" s="34" t="s">
        <v>1122</v>
      </c>
      <c r="B26" s="35">
        <v>2021</v>
      </c>
      <c r="C26" s="25" t="s">
        <v>1054</v>
      </c>
      <c r="D26" s="25" t="s">
        <v>1054</v>
      </c>
      <c r="E26" s="23" t="s">
        <v>1055</v>
      </c>
      <c r="F26" s="23" t="s">
        <v>1054</v>
      </c>
      <c r="G26" s="38" t="s">
        <v>1054</v>
      </c>
      <c r="H26" s="38" t="s">
        <v>1055</v>
      </c>
      <c r="I26" s="23" t="s">
        <v>1055</v>
      </c>
      <c r="J26" s="39" t="s">
        <v>1055</v>
      </c>
      <c r="K26" s="21" t="s">
        <v>1055</v>
      </c>
      <c r="L26" s="25" t="s">
        <v>1055</v>
      </c>
      <c r="M26" s="25" t="s">
        <v>1056</v>
      </c>
      <c r="N26" s="20" t="s">
        <v>1054</v>
      </c>
      <c r="O26" s="39" t="s">
        <v>1054</v>
      </c>
      <c r="P26" s="38" t="s">
        <v>1054</v>
      </c>
      <c r="Q26" s="21" t="s">
        <v>1054</v>
      </c>
      <c r="R26" s="39" t="s">
        <v>1054</v>
      </c>
      <c r="S26" s="38" t="s">
        <v>1054</v>
      </c>
      <c r="T26" s="38" t="s">
        <v>1055</v>
      </c>
      <c r="U26" s="38" t="s">
        <v>1055</v>
      </c>
      <c r="V26" s="20"/>
      <c r="W26" s="38" t="s">
        <v>1055</v>
      </c>
      <c r="X26" s="20"/>
      <c r="Y26" s="38" t="s">
        <v>1055</v>
      </c>
      <c r="Z26" s="38" t="s">
        <v>1055</v>
      </c>
      <c r="AA26" s="38" t="s">
        <v>1055</v>
      </c>
      <c r="AB26" s="38" t="s">
        <v>1054</v>
      </c>
      <c r="AC26" s="38" t="s">
        <v>1055</v>
      </c>
      <c r="AD26" s="38" t="s">
        <v>1054</v>
      </c>
      <c r="AE26" s="38" t="s">
        <v>1055</v>
      </c>
      <c r="AF26" s="38" t="s">
        <v>1054</v>
      </c>
      <c r="AG26" s="38" t="s">
        <v>1055</v>
      </c>
      <c r="AH26" s="38" t="s">
        <v>1054</v>
      </c>
      <c r="AI26" s="38" t="s">
        <v>1055</v>
      </c>
      <c r="AJ26" s="38" t="s">
        <v>1055</v>
      </c>
      <c r="AK26" s="38" t="s">
        <v>1055</v>
      </c>
      <c r="AL26" s="38" t="s">
        <v>1055</v>
      </c>
      <c r="AM26" s="38" t="s">
        <v>1055</v>
      </c>
      <c r="AN26" s="38" t="s">
        <v>1054</v>
      </c>
      <c r="AO26" s="38" t="s">
        <v>1055</v>
      </c>
      <c r="AP26" s="38" t="s">
        <v>1054</v>
      </c>
      <c r="AQ26" s="38" t="s">
        <v>1055</v>
      </c>
      <c r="AR26" s="21" t="s">
        <v>1054</v>
      </c>
      <c r="AS26" s="20" t="s">
        <v>1054</v>
      </c>
      <c r="AT26" s="39" t="s">
        <v>1055</v>
      </c>
      <c r="AU26" s="38" t="s">
        <v>1055</v>
      </c>
      <c r="AV26" s="38" t="s">
        <v>1055</v>
      </c>
      <c r="AW26" s="38" t="s">
        <v>1055</v>
      </c>
      <c r="AX26" s="38" t="s">
        <v>1055</v>
      </c>
      <c r="AY26" s="39" t="s">
        <v>1054</v>
      </c>
      <c r="AZ26" s="38" t="s">
        <v>1054</v>
      </c>
      <c r="BA26" s="38" t="s">
        <v>1054</v>
      </c>
      <c r="BB26" s="38" t="s">
        <v>1054</v>
      </c>
      <c r="BC26" s="21" t="s">
        <v>1054</v>
      </c>
      <c r="BD26" s="39" t="s">
        <v>1054</v>
      </c>
      <c r="BE26" s="38" t="s">
        <v>1055</v>
      </c>
      <c r="BF26" s="38" t="s">
        <v>1054</v>
      </c>
      <c r="BG26" s="21" t="s">
        <v>1055</v>
      </c>
      <c r="BH26" s="39" t="s">
        <v>1054</v>
      </c>
      <c r="BI26" s="38" t="s">
        <v>1054</v>
      </c>
      <c r="BJ26" s="38" t="s">
        <v>1055</v>
      </c>
      <c r="BK26" s="38" t="s">
        <v>1055</v>
      </c>
      <c r="BL26" s="21" t="s">
        <v>1054</v>
      </c>
      <c r="BM26" s="20" t="s">
        <v>1055</v>
      </c>
      <c r="BN26" s="39" t="s">
        <v>1055</v>
      </c>
      <c r="BO26" s="38" t="s">
        <v>1055</v>
      </c>
      <c r="BP26" s="38" t="s">
        <v>1055</v>
      </c>
      <c r="BQ26" s="38" t="s">
        <v>1055</v>
      </c>
      <c r="BR26" s="38" t="s">
        <v>1055</v>
      </c>
      <c r="BS26" s="40"/>
      <c r="BT26" s="38" t="s">
        <v>1055</v>
      </c>
      <c r="BU26" s="39" t="s">
        <v>1055</v>
      </c>
      <c r="BV26" s="38" t="s">
        <v>1055</v>
      </c>
      <c r="BW26" s="38" t="s">
        <v>1055</v>
      </c>
      <c r="BX26" s="38" t="s">
        <v>1055</v>
      </c>
      <c r="BY26" s="38" t="s">
        <v>1055</v>
      </c>
      <c r="BZ26" s="38" t="s">
        <v>1055</v>
      </c>
      <c r="CA26" s="38" t="s">
        <v>1055</v>
      </c>
      <c r="CB26" s="21" t="s">
        <v>1055</v>
      </c>
      <c r="CC26" s="39" t="s">
        <v>1055</v>
      </c>
      <c r="CD26" s="38" t="s">
        <v>1055</v>
      </c>
      <c r="CE26" s="41" t="s">
        <v>1054</v>
      </c>
      <c r="CF26" s="42" t="s">
        <v>1055</v>
      </c>
      <c r="CG26" s="42" t="s">
        <v>1055</v>
      </c>
      <c r="CH26" s="42" t="s">
        <v>1054</v>
      </c>
      <c r="CI26" s="42" t="s">
        <v>1054</v>
      </c>
      <c r="CJ26" s="42" t="s">
        <v>1054</v>
      </c>
    </row>
    <row r="27" spans="1:88" ht="15" x14ac:dyDescent="0.2">
      <c r="A27" s="34" t="s">
        <v>1123</v>
      </c>
      <c r="B27" s="35">
        <v>2021</v>
      </c>
      <c r="C27" s="25" t="s">
        <v>1054</v>
      </c>
      <c r="D27" s="25" t="s">
        <v>1054</v>
      </c>
      <c r="E27" s="23" t="s">
        <v>1055</v>
      </c>
      <c r="F27" s="23" t="s">
        <v>1054</v>
      </c>
      <c r="G27" s="38" t="s">
        <v>1054</v>
      </c>
      <c r="H27" s="38" t="s">
        <v>1054</v>
      </c>
      <c r="I27" s="23" t="s">
        <v>1054</v>
      </c>
      <c r="J27" s="39" t="s">
        <v>1054</v>
      </c>
      <c r="K27" s="21" t="s">
        <v>1055</v>
      </c>
      <c r="L27" s="25" t="s">
        <v>1055</v>
      </c>
      <c r="M27" s="25" t="s">
        <v>1056</v>
      </c>
      <c r="N27" s="20" t="s">
        <v>1054</v>
      </c>
      <c r="O27" s="39" t="s">
        <v>1054</v>
      </c>
      <c r="P27" s="38" t="s">
        <v>1054</v>
      </c>
      <c r="Q27" s="21" t="s">
        <v>1054</v>
      </c>
      <c r="R27" s="39" t="s">
        <v>1054</v>
      </c>
      <c r="S27" s="38" t="s">
        <v>1054</v>
      </c>
      <c r="T27" s="38" t="s">
        <v>1055</v>
      </c>
      <c r="U27" s="38" t="s">
        <v>1055</v>
      </c>
      <c r="V27" s="20"/>
      <c r="W27" s="38" t="s">
        <v>1055</v>
      </c>
      <c r="X27" s="20"/>
      <c r="Y27" s="38" t="s">
        <v>1055</v>
      </c>
      <c r="Z27" s="38" t="s">
        <v>1055</v>
      </c>
      <c r="AA27" s="38" t="s">
        <v>1055</v>
      </c>
      <c r="AB27" s="38" t="s">
        <v>1054</v>
      </c>
      <c r="AC27" s="38" t="s">
        <v>1055</v>
      </c>
      <c r="AD27" s="38" t="s">
        <v>1055</v>
      </c>
      <c r="AE27" s="38" t="s">
        <v>1055</v>
      </c>
      <c r="AF27" s="38" t="s">
        <v>1054</v>
      </c>
      <c r="AG27" s="38" t="s">
        <v>1055</v>
      </c>
      <c r="AH27" s="38" t="s">
        <v>1054</v>
      </c>
      <c r="AI27" s="38" t="s">
        <v>1055</v>
      </c>
      <c r="AJ27" s="38" t="s">
        <v>1055</v>
      </c>
      <c r="AK27" s="38" t="s">
        <v>1055</v>
      </c>
      <c r="AL27" s="38" t="s">
        <v>1055</v>
      </c>
      <c r="AM27" s="38" t="s">
        <v>1055</v>
      </c>
      <c r="AN27" s="38" t="s">
        <v>1055</v>
      </c>
      <c r="AO27" s="38" t="s">
        <v>1055</v>
      </c>
      <c r="AP27" s="38" t="s">
        <v>1054</v>
      </c>
      <c r="AQ27" s="38" t="s">
        <v>1055</v>
      </c>
      <c r="AR27" s="21" t="s">
        <v>1054</v>
      </c>
      <c r="AS27" s="20" t="s">
        <v>1054</v>
      </c>
      <c r="AT27" s="39" t="s">
        <v>1055</v>
      </c>
      <c r="AU27" s="38" t="s">
        <v>1054</v>
      </c>
      <c r="AV27" s="38" t="s">
        <v>1055</v>
      </c>
      <c r="AW27" s="38" t="s">
        <v>1054</v>
      </c>
      <c r="AX27" s="38" t="s">
        <v>1054</v>
      </c>
      <c r="AY27" s="39" t="s">
        <v>1054</v>
      </c>
      <c r="AZ27" s="38" t="s">
        <v>1055</v>
      </c>
      <c r="BA27" s="38" t="s">
        <v>1054</v>
      </c>
      <c r="BB27" s="38" t="s">
        <v>1054</v>
      </c>
      <c r="BC27" s="21" t="s">
        <v>1054</v>
      </c>
      <c r="BD27" s="39" t="s">
        <v>1054</v>
      </c>
      <c r="BE27" s="38" t="s">
        <v>1054</v>
      </c>
      <c r="BF27" s="38" t="s">
        <v>1055</v>
      </c>
      <c r="BG27" s="21" t="s">
        <v>1054</v>
      </c>
      <c r="BH27" s="39" t="s">
        <v>1054</v>
      </c>
      <c r="BI27" s="38" t="s">
        <v>1055</v>
      </c>
      <c r="BJ27" s="38" t="s">
        <v>1054</v>
      </c>
      <c r="BK27" s="38" t="s">
        <v>1054</v>
      </c>
      <c r="BL27" s="21" t="s">
        <v>1055</v>
      </c>
      <c r="BM27" s="20" t="s">
        <v>1054</v>
      </c>
      <c r="BN27" s="39" t="s">
        <v>1054</v>
      </c>
      <c r="BO27" s="38" t="s">
        <v>1054</v>
      </c>
      <c r="BP27" s="38" t="s">
        <v>1054</v>
      </c>
      <c r="BQ27" s="38" t="s">
        <v>1054</v>
      </c>
      <c r="BR27" s="38" t="s">
        <v>1054</v>
      </c>
      <c r="BS27" s="40"/>
      <c r="BT27" s="38" t="s">
        <v>1054</v>
      </c>
      <c r="BU27" s="39" t="s">
        <v>1055</v>
      </c>
      <c r="BV27" s="38" t="s">
        <v>1055</v>
      </c>
      <c r="BW27" s="38" t="s">
        <v>1055</v>
      </c>
      <c r="BX27" s="38" t="s">
        <v>1054</v>
      </c>
      <c r="BY27" s="38" t="s">
        <v>1055</v>
      </c>
      <c r="BZ27" s="38" t="s">
        <v>1054</v>
      </c>
      <c r="CA27" s="38" t="s">
        <v>1054</v>
      </c>
      <c r="CB27" s="21" t="s">
        <v>1054</v>
      </c>
      <c r="CC27" s="39" t="s">
        <v>1054</v>
      </c>
      <c r="CD27" s="38" t="s">
        <v>1055</v>
      </c>
      <c r="CE27" s="41" t="s">
        <v>1054</v>
      </c>
      <c r="CF27" s="42" t="s">
        <v>1055</v>
      </c>
      <c r="CG27" s="42" t="s">
        <v>1054</v>
      </c>
      <c r="CH27" s="42" t="s">
        <v>1054</v>
      </c>
      <c r="CI27" s="42" t="s">
        <v>1054</v>
      </c>
      <c r="CJ27" s="42" t="s">
        <v>1054</v>
      </c>
    </row>
    <row r="28" spans="1:88" ht="15" x14ac:dyDescent="0.2">
      <c r="A28" s="34" t="s">
        <v>1124</v>
      </c>
      <c r="B28" s="35">
        <v>2021</v>
      </c>
      <c r="C28" s="25" t="s">
        <v>1054</v>
      </c>
      <c r="D28" s="25" t="s">
        <v>1054</v>
      </c>
      <c r="E28" s="23" t="s">
        <v>1055</v>
      </c>
      <c r="F28" s="23" t="s">
        <v>1054</v>
      </c>
      <c r="G28" s="38" t="s">
        <v>1054</v>
      </c>
      <c r="H28" s="38" t="s">
        <v>1054</v>
      </c>
      <c r="I28" s="23" t="s">
        <v>1054</v>
      </c>
      <c r="J28" s="39" t="s">
        <v>1054</v>
      </c>
      <c r="K28" s="21" t="s">
        <v>1055</v>
      </c>
      <c r="L28" s="25" t="s">
        <v>1055</v>
      </c>
      <c r="M28" s="25" t="s">
        <v>1056</v>
      </c>
      <c r="N28" s="20" t="s">
        <v>1054</v>
      </c>
      <c r="O28" s="39" t="s">
        <v>1054</v>
      </c>
      <c r="P28" s="38" t="s">
        <v>1055</v>
      </c>
      <c r="Q28" s="21" t="s">
        <v>1054</v>
      </c>
      <c r="R28" s="39" t="s">
        <v>1054</v>
      </c>
      <c r="S28" s="38" t="s">
        <v>1054</v>
      </c>
      <c r="T28" s="38" t="s">
        <v>1055</v>
      </c>
      <c r="U28" s="38" t="s">
        <v>1055</v>
      </c>
      <c r="V28" s="20"/>
      <c r="W28" s="38" t="s">
        <v>1054</v>
      </c>
      <c r="X28" s="20"/>
      <c r="Y28" s="38" t="s">
        <v>1054</v>
      </c>
      <c r="Z28" s="38" t="s">
        <v>1054</v>
      </c>
      <c r="AA28" s="38" t="s">
        <v>1054</v>
      </c>
      <c r="AB28" s="38" t="s">
        <v>1054</v>
      </c>
      <c r="AC28" s="38" t="s">
        <v>1054</v>
      </c>
      <c r="AD28" s="38" t="s">
        <v>1054</v>
      </c>
      <c r="AE28" s="38" t="s">
        <v>1054</v>
      </c>
      <c r="AF28" s="38" t="s">
        <v>1054</v>
      </c>
      <c r="AG28" s="38" t="s">
        <v>1054</v>
      </c>
      <c r="AH28" s="38" t="s">
        <v>1054</v>
      </c>
      <c r="AI28" s="38" t="s">
        <v>1054</v>
      </c>
      <c r="AJ28" s="38" t="s">
        <v>1054</v>
      </c>
      <c r="AK28" s="38" t="s">
        <v>1054</v>
      </c>
      <c r="AL28" s="38" t="s">
        <v>1055</v>
      </c>
      <c r="AM28" s="38" t="s">
        <v>1055</v>
      </c>
      <c r="AN28" s="38" t="s">
        <v>1054</v>
      </c>
      <c r="AO28" s="38" t="s">
        <v>1054</v>
      </c>
      <c r="AP28" s="38" t="s">
        <v>1054</v>
      </c>
      <c r="AQ28" s="38" t="s">
        <v>1054</v>
      </c>
      <c r="AR28" s="21" t="s">
        <v>1054</v>
      </c>
      <c r="AS28" s="20" t="s">
        <v>1054</v>
      </c>
      <c r="AT28" s="39" t="s">
        <v>1054</v>
      </c>
      <c r="AU28" s="38" t="s">
        <v>1054</v>
      </c>
      <c r="AV28" s="38" t="s">
        <v>1054</v>
      </c>
      <c r="AW28" s="38" t="s">
        <v>1054</v>
      </c>
      <c r="AX28" s="38" t="s">
        <v>1054</v>
      </c>
      <c r="AY28" s="39" t="s">
        <v>1054</v>
      </c>
      <c r="AZ28" s="38" t="s">
        <v>1054</v>
      </c>
      <c r="BA28" s="38" t="s">
        <v>1054</v>
      </c>
      <c r="BB28" s="38" t="s">
        <v>1054</v>
      </c>
      <c r="BC28" s="21" t="s">
        <v>1054</v>
      </c>
      <c r="BD28" s="39" t="s">
        <v>1054</v>
      </c>
      <c r="BE28" s="38" t="s">
        <v>1054</v>
      </c>
      <c r="BF28" s="38" t="s">
        <v>1055</v>
      </c>
      <c r="BG28" s="21" t="s">
        <v>1054</v>
      </c>
      <c r="BH28" s="39" t="s">
        <v>1054</v>
      </c>
      <c r="BI28" s="38" t="s">
        <v>1054</v>
      </c>
      <c r="BJ28" s="38" t="s">
        <v>1055</v>
      </c>
      <c r="BK28" s="38" t="s">
        <v>1055</v>
      </c>
      <c r="BL28" s="21" t="s">
        <v>1055</v>
      </c>
      <c r="BM28" s="20" t="s">
        <v>1054</v>
      </c>
      <c r="BN28" s="39" t="s">
        <v>1054</v>
      </c>
      <c r="BO28" s="38" t="s">
        <v>1054</v>
      </c>
      <c r="BP28" s="38" t="s">
        <v>1054</v>
      </c>
      <c r="BQ28" s="38" t="s">
        <v>1054</v>
      </c>
      <c r="BR28" s="38" t="s">
        <v>1054</v>
      </c>
      <c r="BS28" s="40"/>
      <c r="BT28" s="38" t="s">
        <v>1054</v>
      </c>
      <c r="BU28" s="39" t="s">
        <v>1055</v>
      </c>
      <c r="BV28" s="38" t="s">
        <v>1054</v>
      </c>
      <c r="BW28" s="38" t="s">
        <v>1054</v>
      </c>
      <c r="BX28" s="38" t="s">
        <v>1054</v>
      </c>
      <c r="BY28" s="38" t="s">
        <v>1055</v>
      </c>
      <c r="BZ28" s="38" t="s">
        <v>1054</v>
      </c>
      <c r="CA28" s="38" t="s">
        <v>1054</v>
      </c>
      <c r="CB28" s="21" t="s">
        <v>1054</v>
      </c>
      <c r="CC28" s="39" t="s">
        <v>1054</v>
      </c>
      <c r="CD28" s="38" t="s">
        <v>1054</v>
      </c>
      <c r="CE28" s="41" t="s">
        <v>1055</v>
      </c>
      <c r="CF28" s="42" t="s">
        <v>1054</v>
      </c>
      <c r="CG28" s="42" t="s">
        <v>1054</v>
      </c>
      <c r="CH28" s="42" t="s">
        <v>1054</v>
      </c>
      <c r="CI28" s="42" t="s">
        <v>1054</v>
      </c>
      <c r="CJ28" s="42" t="s">
        <v>1054</v>
      </c>
    </row>
    <row r="29" spans="1:88" ht="15" x14ac:dyDescent="0.2">
      <c r="A29" s="34" t="s">
        <v>1125</v>
      </c>
      <c r="B29" s="35">
        <v>2021</v>
      </c>
      <c r="C29" s="25" t="s">
        <v>1054</v>
      </c>
      <c r="D29" s="25" t="s">
        <v>1054</v>
      </c>
      <c r="E29" s="23" t="s">
        <v>1055</v>
      </c>
      <c r="F29" s="23" t="s">
        <v>1055</v>
      </c>
      <c r="G29" s="38" t="s">
        <v>1054</v>
      </c>
      <c r="H29" s="38" t="s">
        <v>1054</v>
      </c>
      <c r="I29" s="23" t="s">
        <v>1054</v>
      </c>
      <c r="J29" s="39" t="s">
        <v>1054</v>
      </c>
      <c r="K29" s="21" t="s">
        <v>1055</v>
      </c>
      <c r="L29" s="25" t="s">
        <v>1054</v>
      </c>
      <c r="M29" s="25" t="s">
        <v>1056</v>
      </c>
      <c r="N29" s="20" t="s">
        <v>1054</v>
      </c>
      <c r="O29" s="39" t="s">
        <v>1054</v>
      </c>
      <c r="P29" s="38" t="s">
        <v>1055</v>
      </c>
      <c r="Q29" s="21" t="s">
        <v>1054</v>
      </c>
      <c r="R29" s="39" t="s">
        <v>1054</v>
      </c>
      <c r="S29" s="38" t="s">
        <v>1054</v>
      </c>
      <c r="T29" s="38" t="s">
        <v>1055</v>
      </c>
      <c r="U29" s="38" t="s">
        <v>1055</v>
      </c>
      <c r="V29" s="20"/>
      <c r="W29" s="38" t="s">
        <v>1054</v>
      </c>
      <c r="X29" s="20"/>
      <c r="Y29" s="38" t="s">
        <v>1055</v>
      </c>
      <c r="Z29" s="38" t="s">
        <v>1055</v>
      </c>
      <c r="AA29" s="38" t="s">
        <v>1055</v>
      </c>
      <c r="AB29" s="38" t="s">
        <v>1054</v>
      </c>
      <c r="AC29" s="38" t="s">
        <v>1054</v>
      </c>
      <c r="AD29" s="38" t="s">
        <v>1054</v>
      </c>
      <c r="AE29" s="38" t="s">
        <v>1054</v>
      </c>
      <c r="AF29" s="38" t="s">
        <v>1054</v>
      </c>
      <c r="AG29" s="38" t="s">
        <v>1054</v>
      </c>
      <c r="AH29" s="38" t="s">
        <v>1054</v>
      </c>
      <c r="AI29" s="38" t="s">
        <v>1054</v>
      </c>
      <c r="AJ29" s="38" t="s">
        <v>1055</v>
      </c>
      <c r="AK29" s="38" t="s">
        <v>1055</v>
      </c>
      <c r="AL29" s="38" t="s">
        <v>1055</v>
      </c>
      <c r="AM29" s="38" t="s">
        <v>1055</v>
      </c>
      <c r="AN29" s="38" t="s">
        <v>1054</v>
      </c>
      <c r="AO29" s="38" t="s">
        <v>1054</v>
      </c>
      <c r="AP29" s="38" t="s">
        <v>1055</v>
      </c>
      <c r="AQ29" s="38" t="s">
        <v>1055</v>
      </c>
      <c r="AR29" s="21" t="s">
        <v>1055</v>
      </c>
      <c r="AS29" s="20" t="s">
        <v>1054</v>
      </c>
      <c r="AT29" s="39" t="s">
        <v>1054</v>
      </c>
      <c r="AU29" s="38" t="s">
        <v>1054</v>
      </c>
      <c r="AV29" s="38" t="s">
        <v>1055</v>
      </c>
      <c r="AW29" s="38" t="s">
        <v>1054</v>
      </c>
      <c r="AX29" s="38" t="s">
        <v>1054</v>
      </c>
      <c r="AY29" s="39" t="s">
        <v>1054</v>
      </c>
      <c r="AZ29" s="38" t="s">
        <v>1055</v>
      </c>
      <c r="BA29" s="38" t="s">
        <v>1054</v>
      </c>
      <c r="BB29" s="38" t="s">
        <v>1054</v>
      </c>
      <c r="BC29" s="21" t="s">
        <v>1054</v>
      </c>
      <c r="BD29" s="39" t="s">
        <v>1054</v>
      </c>
      <c r="BE29" s="38" t="s">
        <v>1054</v>
      </c>
      <c r="BF29" s="38" t="s">
        <v>1055</v>
      </c>
      <c r="BG29" s="21" t="s">
        <v>1054</v>
      </c>
      <c r="BH29" s="39" t="s">
        <v>1054</v>
      </c>
      <c r="BI29" s="38" t="s">
        <v>1054</v>
      </c>
      <c r="BJ29" s="38" t="s">
        <v>1054</v>
      </c>
      <c r="BK29" s="38" t="s">
        <v>1054</v>
      </c>
      <c r="BL29" s="21" t="s">
        <v>1055</v>
      </c>
      <c r="BM29" s="20" t="s">
        <v>1055</v>
      </c>
      <c r="BN29" s="39" t="s">
        <v>1055</v>
      </c>
      <c r="BO29" s="38" t="s">
        <v>1055</v>
      </c>
      <c r="BP29" s="38" t="s">
        <v>1055</v>
      </c>
      <c r="BQ29" s="38" t="s">
        <v>1055</v>
      </c>
      <c r="BR29" s="38" t="s">
        <v>1055</v>
      </c>
      <c r="BS29" s="40"/>
      <c r="BT29" s="38" t="s">
        <v>1055</v>
      </c>
      <c r="BU29" s="39" t="s">
        <v>1054</v>
      </c>
      <c r="BV29" s="38" t="s">
        <v>1055</v>
      </c>
      <c r="BW29" s="38" t="s">
        <v>1055</v>
      </c>
      <c r="BX29" s="38" t="s">
        <v>1055</v>
      </c>
      <c r="BY29" s="38" t="s">
        <v>1054</v>
      </c>
      <c r="BZ29" s="38" t="s">
        <v>1055</v>
      </c>
      <c r="CA29" s="38" t="s">
        <v>1055</v>
      </c>
      <c r="CB29" s="21" t="s">
        <v>1054</v>
      </c>
      <c r="CC29" s="39" t="s">
        <v>1055</v>
      </c>
      <c r="CD29" s="38" t="s">
        <v>1055</v>
      </c>
      <c r="CE29" s="41" t="s">
        <v>1055</v>
      </c>
      <c r="CF29" s="42" t="s">
        <v>1055</v>
      </c>
      <c r="CG29" s="42" t="s">
        <v>1055</v>
      </c>
      <c r="CH29" s="42" t="s">
        <v>1054</v>
      </c>
      <c r="CI29" s="42" t="s">
        <v>1054</v>
      </c>
      <c r="CJ29" s="42" t="s">
        <v>1054</v>
      </c>
    </row>
    <row r="30" spans="1:88" ht="15" x14ac:dyDescent="0.2">
      <c r="A30" s="34" t="s">
        <v>1126</v>
      </c>
      <c r="B30" s="35">
        <v>2021</v>
      </c>
      <c r="C30" s="25" t="s">
        <v>1054</v>
      </c>
      <c r="D30" s="25" t="s">
        <v>1055</v>
      </c>
      <c r="E30" s="23" t="s">
        <v>1054</v>
      </c>
      <c r="F30" s="23" t="s">
        <v>1055</v>
      </c>
      <c r="G30" s="38" t="s">
        <v>1054</v>
      </c>
      <c r="H30" s="38" t="s">
        <v>1054</v>
      </c>
      <c r="I30" s="23" t="s">
        <v>1054</v>
      </c>
      <c r="J30" s="39" t="s">
        <v>1055</v>
      </c>
      <c r="K30" s="21" t="s">
        <v>1055</v>
      </c>
      <c r="L30" s="25" t="s">
        <v>1058</v>
      </c>
      <c r="M30" s="25" t="s">
        <v>1056</v>
      </c>
      <c r="N30" s="20" t="s">
        <v>1054</v>
      </c>
      <c r="O30" s="39" t="s">
        <v>1054</v>
      </c>
      <c r="P30" s="38" t="s">
        <v>1055</v>
      </c>
      <c r="Q30" s="21" t="s">
        <v>1054</v>
      </c>
      <c r="R30" s="39" t="s">
        <v>1054</v>
      </c>
      <c r="S30" s="38" t="s">
        <v>1054</v>
      </c>
      <c r="T30" s="38" t="s">
        <v>1055</v>
      </c>
      <c r="U30" s="38" t="s">
        <v>1055</v>
      </c>
      <c r="V30" s="20"/>
      <c r="W30" s="38" t="s">
        <v>1055</v>
      </c>
      <c r="X30" s="20"/>
      <c r="Y30" s="38" t="s">
        <v>1055</v>
      </c>
      <c r="Z30" s="38" t="s">
        <v>1055</v>
      </c>
      <c r="AA30" s="38" t="s">
        <v>1055</v>
      </c>
      <c r="AB30" s="38" t="s">
        <v>1054</v>
      </c>
      <c r="AC30" s="38" t="s">
        <v>1055</v>
      </c>
      <c r="AD30" s="38" t="s">
        <v>1054</v>
      </c>
      <c r="AE30" s="38" t="s">
        <v>1055</v>
      </c>
      <c r="AF30" s="38" t="s">
        <v>1054</v>
      </c>
      <c r="AG30" s="38" t="s">
        <v>1055</v>
      </c>
      <c r="AH30" s="38" t="s">
        <v>1054</v>
      </c>
      <c r="AI30" s="38" t="s">
        <v>1055</v>
      </c>
      <c r="AJ30" s="38" t="s">
        <v>1054</v>
      </c>
      <c r="AK30" s="38" t="s">
        <v>1055</v>
      </c>
      <c r="AL30" s="38" t="s">
        <v>1055</v>
      </c>
      <c r="AM30" s="38" t="s">
        <v>1055</v>
      </c>
      <c r="AN30" s="38" t="s">
        <v>1054</v>
      </c>
      <c r="AO30" s="38" t="s">
        <v>1055</v>
      </c>
      <c r="AP30" s="38" t="s">
        <v>1055</v>
      </c>
      <c r="AQ30" s="38" t="s">
        <v>1055</v>
      </c>
      <c r="AR30" s="21" t="s">
        <v>1055</v>
      </c>
      <c r="AS30" s="20" t="s">
        <v>1054</v>
      </c>
      <c r="AT30" s="39" t="s">
        <v>1054</v>
      </c>
      <c r="AU30" s="38" t="s">
        <v>1054</v>
      </c>
      <c r="AV30" s="38" t="s">
        <v>1055</v>
      </c>
      <c r="AW30" s="38" t="s">
        <v>1055</v>
      </c>
      <c r="AX30" s="38" t="s">
        <v>1054</v>
      </c>
      <c r="AY30" s="39" t="s">
        <v>1054</v>
      </c>
      <c r="AZ30" s="38" t="s">
        <v>1054</v>
      </c>
      <c r="BA30" s="38" t="s">
        <v>1055</v>
      </c>
      <c r="BB30" s="38" t="s">
        <v>1054</v>
      </c>
      <c r="BC30" s="21" t="s">
        <v>1054</v>
      </c>
      <c r="BD30" s="39" t="s">
        <v>1054</v>
      </c>
      <c r="BE30" s="38" t="s">
        <v>1054</v>
      </c>
      <c r="BF30" s="38" t="s">
        <v>1054</v>
      </c>
      <c r="BG30" s="21" t="s">
        <v>1054</v>
      </c>
      <c r="BH30" s="39" t="s">
        <v>1054</v>
      </c>
      <c r="BI30" s="38" t="s">
        <v>1054</v>
      </c>
      <c r="BJ30" s="38" t="s">
        <v>1055</v>
      </c>
      <c r="BK30" s="38" t="s">
        <v>1054</v>
      </c>
      <c r="BL30" s="21" t="s">
        <v>1055</v>
      </c>
      <c r="BM30" s="20" t="s">
        <v>1055</v>
      </c>
      <c r="BN30" s="39" t="s">
        <v>1055</v>
      </c>
      <c r="BO30" s="38" t="s">
        <v>1055</v>
      </c>
      <c r="BP30" s="38" t="s">
        <v>1055</v>
      </c>
      <c r="BQ30" s="38" t="s">
        <v>1055</v>
      </c>
      <c r="BR30" s="38" t="s">
        <v>1055</v>
      </c>
      <c r="BS30" s="40"/>
      <c r="BT30" s="38" t="s">
        <v>1055</v>
      </c>
      <c r="BU30" s="39" t="s">
        <v>1054</v>
      </c>
      <c r="BV30" s="38" t="s">
        <v>1055</v>
      </c>
      <c r="BW30" s="38" t="s">
        <v>1055</v>
      </c>
      <c r="BX30" s="38" t="s">
        <v>1054</v>
      </c>
      <c r="BY30" s="38" t="s">
        <v>1055</v>
      </c>
      <c r="BZ30" s="38" t="s">
        <v>1054</v>
      </c>
      <c r="CA30" s="38" t="s">
        <v>1054</v>
      </c>
      <c r="CB30" s="21" t="s">
        <v>1054</v>
      </c>
      <c r="CC30" s="39" t="s">
        <v>1054</v>
      </c>
      <c r="CD30" s="38" t="s">
        <v>1055</v>
      </c>
      <c r="CE30" s="41" t="s">
        <v>1055</v>
      </c>
      <c r="CF30" s="42" t="s">
        <v>1054</v>
      </c>
      <c r="CG30" s="42" t="s">
        <v>1055</v>
      </c>
      <c r="CH30" s="42" t="s">
        <v>1054</v>
      </c>
      <c r="CI30" s="42" t="s">
        <v>1054</v>
      </c>
      <c r="CJ30" s="42" t="s">
        <v>1054</v>
      </c>
    </row>
    <row r="31" spans="1:88" ht="15" x14ac:dyDescent="0.2">
      <c r="A31" s="34" t="s">
        <v>1127</v>
      </c>
      <c r="B31" s="35">
        <v>2021</v>
      </c>
      <c r="C31" s="25" t="s">
        <v>1054</v>
      </c>
      <c r="D31" s="25" t="s">
        <v>1054</v>
      </c>
      <c r="E31" s="23" t="s">
        <v>1055</v>
      </c>
      <c r="F31" s="23" t="s">
        <v>1054</v>
      </c>
      <c r="G31" s="38" t="s">
        <v>1054</v>
      </c>
      <c r="H31" s="38" t="s">
        <v>1054</v>
      </c>
      <c r="I31" s="23" t="s">
        <v>1054</v>
      </c>
      <c r="J31" s="39" t="s">
        <v>1054</v>
      </c>
      <c r="K31" s="21" t="s">
        <v>1055</v>
      </c>
      <c r="L31" s="25" t="s">
        <v>1058</v>
      </c>
      <c r="M31" s="25" t="s">
        <v>1056</v>
      </c>
      <c r="N31" s="20" t="s">
        <v>1054</v>
      </c>
      <c r="O31" s="39" t="s">
        <v>1054</v>
      </c>
      <c r="P31" s="38" t="s">
        <v>1055</v>
      </c>
      <c r="Q31" s="21" t="s">
        <v>1054</v>
      </c>
      <c r="R31" s="39" t="s">
        <v>1054</v>
      </c>
      <c r="S31" s="38" t="s">
        <v>1054</v>
      </c>
      <c r="T31" s="38" t="s">
        <v>1055</v>
      </c>
      <c r="U31" s="38" t="s">
        <v>1055</v>
      </c>
      <c r="V31" s="20"/>
      <c r="W31" s="38" t="s">
        <v>1055</v>
      </c>
      <c r="X31" s="20"/>
      <c r="Y31" s="38" t="s">
        <v>1055</v>
      </c>
      <c r="Z31" s="38" t="s">
        <v>1055</v>
      </c>
      <c r="AA31" s="38" t="s">
        <v>1055</v>
      </c>
      <c r="AB31" s="38" t="s">
        <v>1054</v>
      </c>
      <c r="AC31" s="38" t="s">
        <v>1055</v>
      </c>
      <c r="AD31" s="38" t="s">
        <v>1054</v>
      </c>
      <c r="AE31" s="38" t="s">
        <v>1055</v>
      </c>
      <c r="AF31" s="38" t="s">
        <v>1054</v>
      </c>
      <c r="AG31" s="38" t="s">
        <v>1055</v>
      </c>
      <c r="AH31" s="38" t="s">
        <v>1054</v>
      </c>
      <c r="AI31" s="38" t="s">
        <v>1055</v>
      </c>
      <c r="AJ31" s="38" t="s">
        <v>1054</v>
      </c>
      <c r="AK31" s="38" t="s">
        <v>1055</v>
      </c>
      <c r="AL31" s="38" t="s">
        <v>1055</v>
      </c>
      <c r="AM31" s="38" t="s">
        <v>1055</v>
      </c>
      <c r="AN31" s="38" t="s">
        <v>1054</v>
      </c>
      <c r="AO31" s="38" t="s">
        <v>1055</v>
      </c>
      <c r="AP31" s="38" t="s">
        <v>1055</v>
      </c>
      <c r="AQ31" s="38" t="s">
        <v>1055</v>
      </c>
      <c r="AR31" s="21" t="s">
        <v>1055</v>
      </c>
      <c r="AS31" s="20" t="s">
        <v>1054</v>
      </c>
      <c r="AT31" s="39" t="s">
        <v>1054</v>
      </c>
      <c r="AU31" s="38" t="s">
        <v>1054</v>
      </c>
      <c r="AV31" s="38" t="s">
        <v>1055</v>
      </c>
      <c r="AW31" s="38" t="s">
        <v>1055</v>
      </c>
      <c r="AX31" s="38" t="s">
        <v>1054</v>
      </c>
      <c r="AY31" s="39" t="s">
        <v>1054</v>
      </c>
      <c r="AZ31" s="38" t="s">
        <v>1054</v>
      </c>
      <c r="BA31" s="38" t="s">
        <v>1055</v>
      </c>
      <c r="BB31" s="38" t="s">
        <v>1054</v>
      </c>
      <c r="BC31" s="21" t="s">
        <v>1054</v>
      </c>
      <c r="BD31" s="39" t="s">
        <v>1054</v>
      </c>
      <c r="BE31" s="38" t="s">
        <v>1054</v>
      </c>
      <c r="BF31" s="38" t="s">
        <v>1054</v>
      </c>
      <c r="BG31" s="21" t="s">
        <v>1054</v>
      </c>
      <c r="BH31" s="39" t="s">
        <v>1054</v>
      </c>
      <c r="BI31" s="38" t="s">
        <v>1054</v>
      </c>
      <c r="BJ31" s="38" t="s">
        <v>1054</v>
      </c>
      <c r="BK31" s="38" t="s">
        <v>1054</v>
      </c>
      <c r="BL31" s="21" t="s">
        <v>1055</v>
      </c>
      <c r="BM31" s="20" t="s">
        <v>1055</v>
      </c>
      <c r="BN31" s="39" t="s">
        <v>1055</v>
      </c>
      <c r="BO31" s="38" t="s">
        <v>1055</v>
      </c>
      <c r="BP31" s="38" t="s">
        <v>1055</v>
      </c>
      <c r="BQ31" s="38" t="s">
        <v>1055</v>
      </c>
      <c r="BR31" s="38" t="s">
        <v>1055</v>
      </c>
      <c r="BS31" s="40"/>
      <c r="BT31" s="38" t="s">
        <v>1055</v>
      </c>
      <c r="BU31" s="39" t="s">
        <v>1054</v>
      </c>
      <c r="BV31" s="38" t="s">
        <v>1054</v>
      </c>
      <c r="BW31" s="38" t="s">
        <v>1055</v>
      </c>
      <c r="BX31" s="38" t="s">
        <v>1054</v>
      </c>
      <c r="BY31" s="38" t="s">
        <v>1055</v>
      </c>
      <c r="BZ31" s="38" t="s">
        <v>1054</v>
      </c>
      <c r="CA31" s="38" t="s">
        <v>1055</v>
      </c>
      <c r="CB31" s="21" t="s">
        <v>1054</v>
      </c>
      <c r="CC31" s="39" t="s">
        <v>1054</v>
      </c>
      <c r="CD31" s="38" t="s">
        <v>1055</v>
      </c>
      <c r="CE31" s="41" t="s">
        <v>1055</v>
      </c>
      <c r="CF31" s="42" t="s">
        <v>1054</v>
      </c>
      <c r="CG31" s="42" t="s">
        <v>1055</v>
      </c>
      <c r="CH31" s="42" t="s">
        <v>1054</v>
      </c>
      <c r="CI31" s="42" t="s">
        <v>1054</v>
      </c>
      <c r="CJ31" s="42" t="s">
        <v>1054</v>
      </c>
    </row>
    <row r="32" spans="1:88" ht="15" x14ac:dyDescent="0.2">
      <c r="A32" s="34" t="s">
        <v>1128</v>
      </c>
      <c r="B32" s="35">
        <v>2020</v>
      </c>
      <c r="C32" s="25" t="s">
        <v>1054</v>
      </c>
      <c r="D32" s="25" t="s">
        <v>1055</v>
      </c>
      <c r="E32" s="23" t="s">
        <v>1054</v>
      </c>
      <c r="F32" s="23" t="s">
        <v>1055</v>
      </c>
      <c r="G32" s="38" t="s">
        <v>1054</v>
      </c>
      <c r="H32" s="38" t="s">
        <v>1054</v>
      </c>
      <c r="I32" s="23" t="s">
        <v>1054</v>
      </c>
      <c r="J32" s="39" t="s">
        <v>1055</v>
      </c>
      <c r="K32" s="21" t="s">
        <v>1055</v>
      </c>
      <c r="L32" s="25" t="s">
        <v>1058</v>
      </c>
      <c r="M32" s="25" t="s">
        <v>1056</v>
      </c>
      <c r="N32" s="20" t="s">
        <v>1054</v>
      </c>
      <c r="O32" s="39" t="s">
        <v>1054</v>
      </c>
      <c r="P32" s="38" t="s">
        <v>1055</v>
      </c>
      <c r="Q32" s="21" t="s">
        <v>1054</v>
      </c>
      <c r="R32" s="39" t="s">
        <v>1054</v>
      </c>
      <c r="S32" s="38" t="s">
        <v>1054</v>
      </c>
      <c r="T32" s="38" t="s">
        <v>1055</v>
      </c>
      <c r="U32" s="38" t="s">
        <v>1055</v>
      </c>
      <c r="V32" s="20"/>
      <c r="W32" s="38" t="s">
        <v>1054</v>
      </c>
      <c r="X32" s="20"/>
      <c r="Y32" s="38" t="s">
        <v>1055</v>
      </c>
      <c r="Z32" s="38" t="s">
        <v>1055</v>
      </c>
      <c r="AA32" s="38" t="s">
        <v>1055</v>
      </c>
      <c r="AB32" s="38" t="s">
        <v>1055</v>
      </c>
      <c r="AC32" s="38" t="s">
        <v>1054</v>
      </c>
      <c r="AD32" s="38" t="s">
        <v>1054</v>
      </c>
      <c r="AE32" s="38" t="s">
        <v>1055</v>
      </c>
      <c r="AF32" s="38" t="s">
        <v>1054</v>
      </c>
      <c r="AG32" s="38" t="s">
        <v>1055</v>
      </c>
      <c r="AH32" s="38" t="s">
        <v>1055</v>
      </c>
      <c r="AI32" s="38" t="s">
        <v>1055</v>
      </c>
      <c r="AJ32" s="38" t="s">
        <v>1055</v>
      </c>
      <c r="AK32" s="38" t="s">
        <v>1055</v>
      </c>
      <c r="AL32" s="38" t="s">
        <v>1055</v>
      </c>
      <c r="AM32" s="38" t="s">
        <v>1055</v>
      </c>
      <c r="AN32" s="38" t="s">
        <v>1054</v>
      </c>
      <c r="AO32" s="38" t="s">
        <v>1055</v>
      </c>
      <c r="AP32" s="38" t="s">
        <v>1055</v>
      </c>
      <c r="AQ32" s="38" t="s">
        <v>1055</v>
      </c>
      <c r="AR32" s="21" t="s">
        <v>1055</v>
      </c>
      <c r="AS32" s="20" t="s">
        <v>1054</v>
      </c>
      <c r="AT32" s="39" t="s">
        <v>1054</v>
      </c>
      <c r="AU32" s="38" t="s">
        <v>1055</v>
      </c>
      <c r="AV32" s="38" t="s">
        <v>1055</v>
      </c>
      <c r="AW32" s="38" t="s">
        <v>1055</v>
      </c>
      <c r="AX32" s="38" t="s">
        <v>1054</v>
      </c>
      <c r="AY32" s="39" t="s">
        <v>1054</v>
      </c>
      <c r="AZ32" s="38" t="s">
        <v>1054</v>
      </c>
      <c r="BA32" s="38" t="s">
        <v>1055</v>
      </c>
      <c r="BB32" s="38" t="s">
        <v>1055</v>
      </c>
      <c r="BC32" s="21" t="s">
        <v>1054</v>
      </c>
      <c r="BD32" s="39" t="s">
        <v>1055</v>
      </c>
      <c r="BE32" s="38" t="s">
        <v>1055</v>
      </c>
      <c r="BF32" s="38" t="s">
        <v>1055</v>
      </c>
      <c r="BG32" s="21" t="s">
        <v>1055</v>
      </c>
      <c r="BH32" s="39" t="s">
        <v>1055</v>
      </c>
      <c r="BI32" s="38" t="s">
        <v>1055</v>
      </c>
      <c r="BJ32" s="38" t="s">
        <v>1055</v>
      </c>
      <c r="BK32" s="38" t="s">
        <v>1055</v>
      </c>
      <c r="BL32" s="21" t="s">
        <v>1055</v>
      </c>
      <c r="BM32" s="20" t="s">
        <v>1055</v>
      </c>
      <c r="BN32" s="39" t="s">
        <v>1055</v>
      </c>
      <c r="BO32" s="38" t="s">
        <v>1055</v>
      </c>
      <c r="BP32" s="38" t="s">
        <v>1055</v>
      </c>
      <c r="BQ32" s="38" t="s">
        <v>1055</v>
      </c>
      <c r="BR32" s="38" t="s">
        <v>1055</v>
      </c>
      <c r="BS32" s="40"/>
      <c r="BT32" s="38" t="s">
        <v>1055</v>
      </c>
      <c r="BU32" s="39" t="s">
        <v>1055</v>
      </c>
      <c r="BV32" s="38" t="s">
        <v>1055</v>
      </c>
      <c r="BW32" s="38" t="s">
        <v>1055</v>
      </c>
      <c r="BX32" s="38" t="s">
        <v>1054</v>
      </c>
      <c r="BY32" s="38" t="s">
        <v>1055</v>
      </c>
      <c r="BZ32" s="38" t="s">
        <v>1055</v>
      </c>
      <c r="CA32" s="38" t="s">
        <v>1055</v>
      </c>
      <c r="CB32" s="21" t="s">
        <v>1054</v>
      </c>
      <c r="CC32" s="39" t="s">
        <v>1055</v>
      </c>
      <c r="CD32" s="38" t="s">
        <v>1055</v>
      </c>
      <c r="CE32" s="41" t="s">
        <v>1055</v>
      </c>
      <c r="CF32" s="42" t="s">
        <v>1055</v>
      </c>
      <c r="CG32" s="42" t="s">
        <v>1055</v>
      </c>
      <c r="CH32" s="42" t="s">
        <v>1055</v>
      </c>
      <c r="CI32" s="42" t="s">
        <v>1055</v>
      </c>
      <c r="CJ32" s="42" t="s">
        <v>1055</v>
      </c>
    </row>
    <row r="33" spans="1:88" ht="15" x14ac:dyDescent="0.2">
      <c r="A33" s="34" t="s">
        <v>1129</v>
      </c>
      <c r="B33" s="35">
        <v>2020</v>
      </c>
      <c r="C33" s="25" t="s">
        <v>1054</v>
      </c>
      <c r="D33" s="25" t="s">
        <v>1054</v>
      </c>
      <c r="E33" s="23" t="s">
        <v>1055</v>
      </c>
      <c r="F33" s="23" t="s">
        <v>1055</v>
      </c>
      <c r="G33" s="38" t="s">
        <v>1054</v>
      </c>
      <c r="H33" s="38" t="s">
        <v>1054</v>
      </c>
      <c r="I33" s="23" t="s">
        <v>1055</v>
      </c>
      <c r="J33" s="39" t="s">
        <v>1055</v>
      </c>
      <c r="K33" s="21" t="s">
        <v>1055</v>
      </c>
      <c r="L33" s="25" t="s">
        <v>1058</v>
      </c>
      <c r="M33" s="25" t="s">
        <v>1056</v>
      </c>
      <c r="N33" s="20" t="s">
        <v>1054</v>
      </c>
      <c r="O33" s="39" t="s">
        <v>1054</v>
      </c>
      <c r="P33" s="38" t="s">
        <v>1055</v>
      </c>
      <c r="Q33" s="21" t="s">
        <v>1054</v>
      </c>
      <c r="R33" s="39" t="s">
        <v>1054</v>
      </c>
      <c r="S33" s="38" t="s">
        <v>1054</v>
      </c>
      <c r="T33" s="38" t="s">
        <v>1055</v>
      </c>
      <c r="U33" s="38" t="s">
        <v>1055</v>
      </c>
      <c r="V33" s="20"/>
      <c r="W33" s="38" t="s">
        <v>1054</v>
      </c>
      <c r="X33" s="20"/>
      <c r="Y33" s="38" t="s">
        <v>1055</v>
      </c>
      <c r="Z33" s="38" t="s">
        <v>1055</v>
      </c>
      <c r="AA33" s="38" t="s">
        <v>1055</v>
      </c>
      <c r="AB33" s="38" t="s">
        <v>1055</v>
      </c>
      <c r="AC33" s="38" t="s">
        <v>1054</v>
      </c>
      <c r="AD33" s="38" t="s">
        <v>1055</v>
      </c>
      <c r="AE33" s="38" t="s">
        <v>1055</v>
      </c>
      <c r="AF33" s="38" t="s">
        <v>1055</v>
      </c>
      <c r="AG33" s="38" t="s">
        <v>1055</v>
      </c>
      <c r="AH33" s="38" t="s">
        <v>1055</v>
      </c>
      <c r="AI33" s="38" t="s">
        <v>1054</v>
      </c>
      <c r="AJ33" s="38" t="s">
        <v>1055</v>
      </c>
      <c r="AK33" s="38" t="s">
        <v>1055</v>
      </c>
      <c r="AL33" s="38" t="s">
        <v>1055</v>
      </c>
      <c r="AM33" s="38" t="s">
        <v>1055</v>
      </c>
      <c r="AN33" s="38" t="s">
        <v>1055</v>
      </c>
      <c r="AO33" s="38" t="s">
        <v>1055</v>
      </c>
      <c r="AP33" s="38" t="s">
        <v>1055</v>
      </c>
      <c r="AQ33" s="38" t="s">
        <v>1055</v>
      </c>
      <c r="AR33" s="21" t="s">
        <v>1055</v>
      </c>
      <c r="AS33" s="20" t="s">
        <v>1054</v>
      </c>
      <c r="AT33" s="39" t="s">
        <v>1055</v>
      </c>
      <c r="AU33" s="38" t="s">
        <v>1055</v>
      </c>
      <c r="AV33" s="38" t="s">
        <v>1055</v>
      </c>
      <c r="AW33" s="38" t="s">
        <v>1055</v>
      </c>
      <c r="AX33" s="38" t="s">
        <v>1055</v>
      </c>
      <c r="AY33" s="39" t="s">
        <v>1054</v>
      </c>
      <c r="AZ33" s="38" t="s">
        <v>1054</v>
      </c>
      <c r="BA33" s="38" t="s">
        <v>1055</v>
      </c>
      <c r="BB33" s="38" t="s">
        <v>1055</v>
      </c>
      <c r="BC33" s="21" t="s">
        <v>1054</v>
      </c>
      <c r="BD33" s="39" t="s">
        <v>1055</v>
      </c>
      <c r="BE33" s="38" t="s">
        <v>1055</v>
      </c>
      <c r="BF33" s="38" t="s">
        <v>1055</v>
      </c>
      <c r="BG33" s="21" t="s">
        <v>1055</v>
      </c>
      <c r="BH33" s="39" t="s">
        <v>1055</v>
      </c>
      <c r="BI33" s="38" t="s">
        <v>1055</v>
      </c>
      <c r="BJ33" s="38" t="s">
        <v>1055</v>
      </c>
      <c r="BK33" s="38" t="s">
        <v>1055</v>
      </c>
      <c r="BL33" s="21" t="s">
        <v>1055</v>
      </c>
      <c r="BM33" s="20" t="s">
        <v>1055</v>
      </c>
      <c r="BN33" s="39" t="s">
        <v>1055</v>
      </c>
      <c r="BO33" s="38" t="s">
        <v>1055</v>
      </c>
      <c r="BP33" s="38" t="s">
        <v>1055</v>
      </c>
      <c r="BQ33" s="38" t="s">
        <v>1055</v>
      </c>
      <c r="BR33" s="38" t="s">
        <v>1055</v>
      </c>
      <c r="BS33" s="40"/>
      <c r="BT33" s="38" t="s">
        <v>1055</v>
      </c>
      <c r="BU33" s="39" t="s">
        <v>1055</v>
      </c>
      <c r="BV33" s="38" t="s">
        <v>1055</v>
      </c>
      <c r="BW33" s="38" t="s">
        <v>1055</v>
      </c>
      <c r="BX33" s="38" t="s">
        <v>1055</v>
      </c>
      <c r="BY33" s="38" t="s">
        <v>1055</v>
      </c>
      <c r="BZ33" s="38" t="s">
        <v>1055</v>
      </c>
      <c r="CA33" s="38" t="s">
        <v>1055</v>
      </c>
      <c r="CB33" s="21" t="s">
        <v>1055</v>
      </c>
      <c r="CC33" s="39" t="s">
        <v>1055</v>
      </c>
      <c r="CD33" s="38" t="s">
        <v>1055</v>
      </c>
      <c r="CE33" s="41" t="s">
        <v>1055</v>
      </c>
      <c r="CF33" s="42" t="s">
        <v>1055</v>
      </c>
      <c r="CG33" s="42" t="s">
        <v>1055</v>
      </c>
      <c r="CH33" s="42" t="s">
        <v>1055</v>
      </c>
      <c r="CI33" s="42" t="s">
        <v>1055</v>
      </c>
      <c r="CJ33" s="42" t="s">
        <v>1055</v>
      </c>
    </row>
    <row r="34" spans="1:88" ht="15" x14ac:dyDescent="0.2">
      <c r="A34" s="34" t="s">
        <v>1130</v>
      </c>
      <c r="B34" s="35">
        <v>2021</v>
      </c>
      <c r="C34" s="25" t="s">
        <v>1054</v>
      </c>
      <c r="D34" s="25" t="s">
        <v>1054</v>
      </c>
      <c r="E34" s="23" t="s">
        <v>1055</v>
      </c>
      <c r="F34" s="23" t="s">
        <v>1054</v>
      </c>
      <c r="G34" s="38" t="s">
        <v>1055</v>
      </c>
      <c r="H34" s="38" t="s">
        <v>1054</v>
      </c>
      <c r="I34" s="23" t="s">
        <v>1054</v>
      </c>
      <c r="J34" s="39" t="s">
        <v>1055</v>
      </c>
      <c r="K34" s="21" t="s">
        <v>1055</v>
      </c>
      <c r="L34" s="25" t="s">
        <v>1058</v>
      </c>
      <c r="M34" s="25" t="s">
        <v>1056</v>
      </c>
      <c r="N34" s="20" t="s">
        <v>1054</v>
      </c>
      <c r="O34" s="39" t="s">
        <v>1054</v>
      </c>
      <c r="P34" s="38" t="s">
        <v>1055</v>
      </c>
      <c r="Q34" s="21" t="s">
        <v>1054</v>
      </c>
      <c r="R34" s="39" t="s">
        <v>1054</v>
      </c>
      <c r="S34" s="38" t="s">
        <v>1054</v>
      </c>
      <c r="T34" s="38" t="s">
        <v>1055</v>
      </c>
      <c r="U34" s="38" t="s">
        <v>1055</v>
      </c>
      <c r="V34" s="20"/>
      <c r="W34" s="38" t="s">
        <v>1054</v>
      </c>
      <c r="X34" s="20"/>
      <c r="Y34" s="38" t="s">
        <v>1055</v>
      </c>
      <c r="Z34" s="38" t="s">
        <v>1055</v>
      </c>
      <c r="AA34" s="38" t="s">
        <v>1055</v>
      </c>
      <c r="AB34" s="38" t="s">
        <v>1054</v>
      </c>
      <c r="AC34" s="38" t="s">
        <v>1054</v>
      </c>
      <c r="AD34" s="38" t="s">
        <v>1054</v>
      </c>
      <c r="AE34" s="38" t="s">
        <v>1054</v>
      </c>
      <c r="AF34" s="38" t="s">
        <v>1054</v>
      </c>
      <c r="AG34" s="38" t="s">
        <v>1054</v>
      </c>
      <c r="AH34" s="38" t="s">
        <v>1055</v>
      </c>
      <c r="AI34" s="38" t="s">
        <v>1055</v>
      </c>
      <c r="AJ34" s="38" t="s">
        <v>1054</v>
      </c>
      <c r="AK34" s="38" t="s">
        <v>1054</v>
      </c>
      <c r="AL34" s="38" t="s">
        <v>1055</v>
      </c>
      <c r="AM34" s="38" t="s">
        <v>1055</v>
      </c>
      <c r="AN34" s="38" t="s">
        <v>1055</v>
      </c>
      <c r="AO34" s="38" t="s">
        <v>1055</v>
      </c>
      <c r="AP34" s="38" t="s">
        <v>1055</v>
      </c>
      <c r="AQ34" s="38" t="s">
        <v>1055</v>
      </c>
      <c r="AR34" s="21" t="s">
        <v>1055</v>
      </c>
      <c r="AS34" s="20" t="s">
        <v>1054</v>
      </c>
      <c r="AT34" s="39" t="s">
        <v>1054</v>
      </c>
      <c r="AU34" s="38" t="s">
        <v>1054</v>
      </c>
      <c r="AV34" s="38" t="s">
        <v>1055</v>
      </c>
      <c r="AW34" s="38" t="s">
        <v>1055</v>
      </c>
      <c r="AX34" s="38" t="s">
        <v>1054</v>
      </c>
      <c r="AY34" s="39" t="s">
        <v>1055</v>
      </c>
      <c r="AZ34" s="38" t="s">
        <v>1055</v>
      </c>
      <c r="BA34" s="38" t="s">
        <v>1055</v>
      </c>
      <c r="BB34" s="38" t="s">
        <v>1055</v>
      </c>
      <c r="BC34" s="21" t="s">
        <v>1055</v>
      </c>
      <c r="BD34" s="39" t="s">
        <v>1054</v>
      </c>
      <c r="BE34" s="38" t="s">
        <v>1055</v>
      </c>
      <c r="BF34" s="38" t="s">
        <v>1054</v>
      </c>
      <c r="BG34" s="21" t="s">
        <v>1054</v>
      </c>
      <c r="BH34" s="39" t="s">
        <v>1055</v>
      </c>
      <c r="BI34" s="38" t="s">
        <v>1055</v>
      </c>
      <c r="BJ34" s="38" t="s">
        <v>1055</v>
      </c>
      <c r="BK34" s="38" t="s">
        <v>1055</v>
      </c>
      <c r="BL34" s="21" t="s">
        <v>1055</v>
      </c>
      <c r="BM34" s="20" t="s">
        <v>1055</v>
      </c>
      <c r="BN34" s="39" t="s">
        <v>1055</v>
      </c>
      <c r="BO34" s="38" t="s">
        <v>1055</v>
      </c>
      <c r="BP34" s="38" t="s">
        <v>1055</v>
      </c>
      <c r="BQ34" s="38" t="s">
        <v>1055</v>
      </c>
      <c r="BR34" s="38" t="s">
        <v>1055</v>
      </c>
      <c r="BS34" s="40"/>
      <c r="BT34" s="38" t="s">
        <v>1055</v>
      </c>
      <c r="BU34" s="39" t="s">
        <v>1055</v>
      </c>
      <c r="BV34" s="38" t="s">
        <v>1055</v>
      </c>
      <c r="BW34" s="38" t="s">
        <v>1055</v>
      </c>
      <c r="BX34" s="38" t="s">
        <v>1055</v>
      </c>
      <c r="BY34" s="38" t="s">
        <v>1055</v>
      </c>
      <c r="BZ34" s="38" t="s">
        <v>1055</v>
      </c>
      <c r="CA34" s="38" t="s">
        <v>1055</v>
      </c>
      <c r="CB34" s="21" t="s">
        <v>1055</v>
      </c>
      <c r="CC34" s="39" t="s">
        <v>1055</v>
      </c>
      <c r="CD34" s="38" t="s">
        <v>1055</v>
      </c>
      <c r="CE34" s="41" t="s">
        <v>1055</v>
      </c>
      <c r="CF34" s="42" t="s">
        <v>1055</v>
      </c>
      <c r="CG34" s="42" t="s">
        <v>1055</v>
      </c>
      <c r="CH34" s="42" t="s">
        <v>1055</v>
      </c>
      <c r="CI34" s="42" t="s">
        <v>1055</v>
      </c>
      <c r="CJ34" s="42" t="s">
        <v>1055</v>
      </c>
    </row>
    <row r="35" spans="1:88" ht="15" x14ac:dyDescent="0.2">
      <c r="A35" s="34" t="s">
        <v>1131</v>
      </c>
      <c r="B35" s="35">
        <v>2021</v>
      </c>
      <c r="C35" s="25" t="s">
        <v>1054</v>
      </c>
      <c r="D35" s="25" t="s">
        <v>1055</v>
      </c>
      <c r="E35" s="23" t="s">
        <v>1054</v>
      </c>
      <c r="F35" s="23" t="s">
        <v>1055</v>
      </c>
      <c r="G35" s="38" t="s">
        <v>1054</v>
      </c>
      <c r="H35" s="38" t="s">
        <v>1054</v>
      </c>
      <c r="I35" s="23" t="s">
        <v>1054</v>
      </c>
      <c r="J35" s="39" t="s">
        <v>1055</v>
      </c>
      <c r="K35" s="21" t="s">
        <v>1055</v>
      </c>
      <c r="L35" s="25" t="s">
        <v>1055</v>
      </c>
      <c r="M35" s="25" t="s">
        <v>1056</v>
      </c>
      <c r="N35" s="20" t="s">
        <v>1054</v>
      </c>
      <c r="O35" s="39" t="s">
        <v>1054</v>
      </c>
      <c r="P35" s="38" t="s">
        <v>1055</v>
      </c>
      <c r="Q35" s="21" t="s">
        <v>1054</v>
      </c>
      <c r="R35" s="39" t="s">
        <v>1054</v>
      </c>
      <c r="S35" s="38" t="s">
        <v>1054</v>
      </c>
      <c r="T35" s="38" t="s">
        <v>1055</v>
      </c>
      <c r="U35" s="38" t="s">
        <v>1055</v>
      </c>
      <c r="V35" s="20"/>
      <c r="W35" s="38" t="s">
        <v>1055</v>
      </c>
      <c r="X35" s="20"/>
      <c r="Y35" s="38" t="s">
        <v>1055</v>
      </c>
      <c r="Z35" s="38" t="s">
        <v>1055</v>
      </c>
      <c r="AA35" s="38" t="s">
        <v>1055</v>
      </c>
      <c r="AB35" s="38" t="s">
        <v>1054</v>
      </c>
      <c r="AC35" s="38" t="s">
        <v>1055</v>
      </c>
      <c r="AD35" s="38" t="s">
        <v>1054</v>
      </c>
      <c r="AE35" s="38" t="s">
        <v>1055</v>
      </c>
      <c r="AF35" s="38" t="s">
        <v>1054</v>
      </c>
      <c r="AG35" s="38" t="s">
        <v>1055</v>
      </c>
      <c r="AH35" s="38" t="s">
        <v>1055</v>
      </c>
      <c r="AI35" s="38" t="s">
        <v>1055</v>
      </c>
      <c r="AJ35" s="38" t="s">
        <v>1055</v>
      </c>
      <c r="AK35" s="38" t="s">
        <v>1055</v>
      </c>
      <c r="AL35" s="38" t="s">
        <v>1055</v>
      </c>
      <c r="AM35" s="38" t="s">
        <v>1055</v>
      </c>
      <c r="AN35" s="38" t="s">
        <v>1054</v>
      </c>
      <c r="AO35" s="38" t="s">
        <v>1055</v>
      </c>
      <c r="AP35" s="38" t="s">
        <v>1055</v>
      </c>
      <c r="AQ35" s="38" t="s">
        <v>1055</v>
      </c>
      <c r="AR35" s="21" t="s">
        <v>1055</v>
      </c>
      <c r="AS35" s="20" t="s">
        <v>1054</v>
      </c>
      <c r="AT35" s="39" t="s">
        <v>1055</v>
      </c>
      <c r="AU35" s="38" t="s">
        <v>1054</v>
      </c>
      <c r="AV35" s="38" t="s">
        <v>1055</v>
      </c>
      <c r="AW35" s="38" t="s">
        <v>1055</v>
      </c>
      <c r="AX35" s="38" t="s">
        <v>1054</v>
      </c>
      <c r="AY35" s="39" t="s">
        <v>1054</v>
      </c>
      <c r="AZ35" s="38" t="s">
        <v>1054</v>
      </c>
      <c r="BA35" s="38" t="s">
        <v>1054</v>
      </c>
      <c r="BB35" s="38" t="s">
        <v>1055</v>
      </c>
      <c r="BC35" s="21" t="s">
        <v>1054</v>
      </c>
      <c r="BD35" s="39" t="s">
        <v>1055</v>
      </c>
      <c r="BE35" s="38" t="s">
        <v>1055</v>
      </c>
      <c r="BF35" s="38" t="s">
        <v>1055</v>
      </c>
      <c r="BG35" s="21" t="s">
        <v>1055</v>
      </c>
      <c r="BH35" s="39" t="s">
        <v>1054</v>
      </c>
      <c r="BI35" s="38" t="s">
        <v>1054</v>
      </c>
      <c r="BJ35" s="38" t="s">
        <v>1055</v>
      </c>
      <c r="BK35" s="38" t="s">
        <v>1055</v>
      </c>
      <c r="BL35" s="21" t="s">
        <v>1055</v>
      </c>
      <c r="BM35" s="20" t="s">
        <v>1054</v>
      </c>
      <c r="BN35" s="39" t="s">
        <v>1054</v>
      </c>
      <c r="BO35" s="38" t="s">
        <v>1054</v>
      </c>
      <c r="BP35" s="38" t="s">
        <v>1054</v>
      </c>
      <c r="BQ35" s="38" t="s">
        <v>1054</v>
      </c>
      <c r="BR35" s="38" t="s">
        <v>1054</v>
      </c>
      <c r="BS35" s="40"/>
      <c r="BT35" s="38" t="s">
        <v>1055</v>
      </c>
      <c r="BU35" s="39" t="s">
        <v>1055</v>
      </c>
      <c r="BV35" s="38" t="s">
        <v>1055</v>
      </c>
      <c r="BW35" s="38" t="s">
        <v>1055</v>
      </c>
      <c r="BX35" s="38" t="s">
        <v>1055</v>
      </c>
      <c r="BY35" s="38" t="s">
        <v>1055</v>
      </c>
      <c r="BZ35" s="38" t="s">
        <v>1055</v>
      </c>
      <c r="CA35" s="38" t="s">
        <v>1055</v>
      </c>
      <c r="CB35" s="21" t="s">
        <v>1055</v>
      </c>
      <c r="CC35" s="39" t="s">
        <v>1054</v>
      </c>
      <c r="CD35" s="38" t="s">
        <v>1055</v>
      </c>
      <c r="CE35" s="41" t="s">
        <v>1054</v>
      </c>
      <c r="CF35" s="42" t="s">
        <v>1054</v>
      </c>
      <c r="CG35" s="42" t="s">
        <v>1054</v>
      </c>
      <c r="CH35" s="42" t="s">
        <v>1054</v>
      </c>
      <c r="CI35" s="42" t="s">
        <v>1054</v>
      </c>
      <c r="CJ35" s="42" t="s">
        <v>1054</v>
      </c>
    </row>
    <row r="36" spans="1:88" ht="15" x14ac:dyDescent="0.2">
      <c r="A36" s="34" t="s">
        <v>1132</v>
      </c>
      <c r="B36" s="35">
        <v>2021</v>
      </c>
      <c r="C36" s="25" t="s">
        <v>1054</v>
      </c>
      <c r="D36" s="25" t="s">
        <v>1054</v>
      </c>
      <c r="E36" s="23" t="s">
        <v>1055</v>
      </c>
      <c r="F36" s="23" t="s">
        <v>1055</v>
      </c>
      <c r="G36" s="38" t="s">
        <v>1054</v>
      </c>
      <c r="H36" s="38" t="s">
        <v>1054</v>
      </c>
      <c r="I36" s="23" t="s">
        <v>1054</v>
      </c>
      <c r="J36" s="39" t="s">
        <v>1054</v>
      </c>
      <c r="K36" s="21" t="s">
        <v>1055</v>
      </c>
      <c r="L36" s="25" t="s">
        <v>1058</v>
      </c>
      <c r="M36" s="25" t="s">
        <v>1056</v>
      </c>
      <c r="N36" s="20" t="s">
        <v>1054</v>
      </c>
      <c r="O36" s="39" t="s">
        <v>1055</v>
      </c>
      <c r="P36" s="38" t="s">
        <v>1055</v>
      </c>
      <c r="Q36" s="21" t="s">
        <v>1055</v>
      </c>
      <c r="R36" s="39" t="s">
        <v>1054</v>
      </c>
      <c r="S36" s="38" t="s">
        <v>1054</v>
      </c>
      <c r="T36" s="38" t="s">
        <v>1055</v>
      </c>
      <c r="U36" s="38" t="s">
        <v>1055</v>
      </c>
      <c r="V36" s="20"/>
      <c r="W36" s="38" t="s">
        <v>1054</v>
      </c>
      <c r="X36" s="20"/>
      <c r="Y36" s="38" t="s">
        <v>1055</v>
      </c>
      <c r="Z36" s="38" t="s">
        <v>1055</v>
      </c>
      <c r="AA36" s="38" t="s">
        <v>1055</v>
      </c>
      <c r="AB36" s="38" t="s">
        <v>1055</v>
      </c>
      <c r="AC36" s="38" t="s">
        <v>1054</v>
      </c>
      <c r="AD36" s="38" t="s">
        <v>1055</v>
      </c>
      <c r="AE36" s="38" t="s">
        <v>1054</v>
      </c>
      <c r="AF36" s="38" t="s">
        <v>1055</v>
      </c>
      <c r="AG36" s="38" t="s">
        <v>1054</v>
      </c>
      <c r="AH36" s="38" t="s">
        <v>1055</v>
      </c>
      <c r="AI36" s="38" t="s">
        <v>1054</v>
      </c>
      <c r="AJ36" s="38" t="s">
        <v>1055</v>
      </c>
      <c r="AK36" s="38" t="s">
        <v>1055</v>
      </c>
      <c r="AL36" s="38" t="s">
        <v>1055</v>
      </c>
      <c r="AM36" s="38" t="s">
        <v>1055</v>
      </c>
      <c r="AN36" s="38" t="s">
        <v>1055</v>
      </c>
      <c r="AO36" s="38" t="s">
        <v>1055</v>
      </c>
      <c r="AP36" s="38" t="s">
        <v>1055</v>
      </c>
      <c r="AQ36" s="38" t="s">
        <v>1055</v>
      </c>
      <c r="AR36" s="21" t="s">
        <v>1055</v>
      </c>
      <c r="AS36" s="20" t="s">
        <v>1054</v>
      </c>
      <c r="AT36" s="39" t="s">
        <v>1054</v>
      </c>
      <c r="AU36" s="38" t="s">
        <v>1054</v>
      </c>
      <c r="AV36" s="38" t="s">
        <v>1055</v>
      </c>
      <c r="AW36" s="38" t="s">
        <v>1055</v>
      </c>
      <c r="AX36" s="38" t="s">
        <v>1054</v>
      </c>
      <c r="AY36" s="39" t="s">
        <v>1054</v>
      </c>
      <c r="AZ36" s="38" t="s">
        <v>1054</v>
      </c>
      <c r="BA36" s="38" t="s">
        <v>1054</v>
      </c>
      <c r="BB36" s="38" t="s">
        <v>1054</v>
      </c>
      <c r="BC36" s="21" t="s">
        <v>1054</v>
      </c>
      <c r="BD36" s="39" t="s">
        <v>1054</v>
      </c>
      <c r="BE36" s="38" t="s">
        <v>1054</v>
      </c>
      <c r="BF36" s="38" t="s">
        <v>1055</v>
      </c>
      <c r="BG36" s="21" t="s">
        <v>1055</v>
      </c>
      <c r="BH36" s="39" t="s">
        <v>1055</v>
      </c>
      <c r="BI36" s="38" t="s">
        <v>1055</v>
      </c>
      <c r="BJ36" s="38" t="s">
        <v>1055</v>
      </c>
      <c r="BK36" s="38" t="s">
        <v>1055</v>
      </c>
      <c r="BL36" s="21" t="s">
        <v>1054</v>
      </c>
      <c r="BM36" s="20" t="s">
        <v>1055</v>
      </c>
      <c r="BN36" s="39" t="s">
        <v>1055</v>
      </c>
      <c r="BO36" s="38" t="s">
        <v>1055</v>
      </c>
      <c r="BP36" s="38" t="s">
        <v>1055</v>
      </c>
      <c r="BQ36" s="38" t="s">
        <v>1055</v>
      </c>
      <c r="BR36" s="38" t="s">
        <v>1055</v>
      </c>
      <c r="BS36" s="40"/>
      <c r="BT36" s="38" t="s">
        <v>1055</v>
      </c>
      <c r="BU36" s="39" t="s">
        <v>1054</v>
      </c>
      <c r="BV36" s="38" t="s">
        <v>1054</v>
      </c>
      <c r="BW36" s="38" t="s">
        <v>1055</v>
      </c>
      <c r="BX36" s="38" t="s">
        <v>1055</v>
      </c>
      <c r="BY36" s="38" t="s">
        <v>1055</v>
      </c>
      <c r="BZ36" s="38" t="s">
        <v>1055</v>
      </c>
      <c r="CA36" s="38" t="s">
        <v>1055</v>
      </c>
      <c r="CB36" s="21" t="s">
        <v>1054</v>
      </c>
      <c r="CC36" s="39" t="s">
        <v>1054</v>
      </c>
      <c r="CD36" s="38" t="s">
        <v>1055</v>
      </c>
      <c r="CE36" s="41" t="s">
        <v>1055</v>
      </c>
      <c r="CF36" s="42" t="s">
        <v>1055</v>
      </c>
      <c r="CG36" s="42" t="s">
        <v>1055</v>
      </c>
      <c r="CH36" s="42" t="s">
        <v>1069</v>
      </c>
      <c r="CI36" s="42" t="s">
        <v>1054</v>
      </c>
      <c r="CJ36" s="42" t="s">
        <v>1054</v>
      </c>
    </row>
    <row r="37" spans="1:88" ht="15" x14ac:dyDescent="0.2">
      <c r="A37" s="34" t="s">
        <v>1133</v>
      </c>
      <c r="B37" s="35">
        <v>2021</v>
      </c>
      <c r="C37" s="25" t="s">
        <v>1054</v>
      </c>
      <c r="D37" s="25" t="s">
        <v>1054</v>
      </c>
      <c r="E37" s="23" t="s">
        <v>1054</v>
      </c>
      <c r="F37" s="23" t="s">
        <v>1055</v>
      </c>
      <c r="G37" s="38" t="s">
        <v>1054</v>
      </c>
      <c r="H37" s="38" t="s">
        <v>1054</v>
      </c>
      <c r="I37" s="23" t="s">
        <v>1054</v>
      </c>
      <c r="J37" s="39" t="s">
        <v>1054</v>
      </c>
      <c r="K37" s="21" t="s">
        <v>1055</v>
      </c>
      <c r="L37" s="25" t="s">
        <v>1055</v>
      </c>
      <c r="M37" s="25" t="s">
        <v>1056</v>
      </c>
      <c r="N37" s="20" t="s">
        <v>1054</v>
      </c>
      <c r="O37" s="39" t="s">
        <v>1054</v>
      </c>
      <c r="P37" s="38" t="s">
        <v>1055</v>
      </c>
      <c r="Q37" s="21" t="s">
        <v>1054</v>
      </c>
      <c r="R37" s="39" t="s">
        <v>1054</v>
      </c>
      <c r="S37" s="38" t="s">
        <v>1054</v>
      </c>
      <c r="T37" s="38" t="s">
        <v>1055</v>
      </c>
      <c r="U37" s="38" t="s">
        <v>1055</v>
      </c>
      <c r="V37" s="20"/>
      <c r="W37" s="38" t="s">
        <v>1055</v>
      </c>
      <c r="X37" s="20"/>
      <c r="Y37" s="38" t="s">
        <v>1055</v>
      </c>
      <c r="Z37" s="38" t="s">
        <v>1055</v>
      </c>
      <c r="AA37" s="38" t="s">
        <v>1055</v>
      </c>
      <c r="AB37" s="38" t="s">
        <v>1055</v>
      </c>
      <c r="AC37" s="38" t="s">
        <v>1055</v>
      </c>
      <c r="AD37" s="38" t="s">
        <v>1054</v>
      </c>
      <c r="AE37" s="38" t="s">
        <v>1055</v>
      </c>
      <c r="AF37" s="38" t="s">
        <v>1054</v>
      </c>
      <c r="AG37" s="38" t="s">
        <v>1055</v>
      </c>
      <c r="AH37" s="38" t="s">
        <v>1054</v>
      </c>
      <c r="AI37" s="38" t="s">
        <v>1055</v>
      </c>
      <c r="AJ37" s="38" t="s">
        <v>1054</v>
      </c>
      <c r="AK37" s="38" t="s">
        <v>1055</v>
      </c>
      <c r="AL37" s="38" t="s">
        <v>1055</v>
      </c>
      <c r="AM37" s="38" t="s">
        <v>1055</v>
      </c>
      <c r="AN37" s="38" t="s">
        <v>1055</v>
      </c>
      <c r="AO37" s="38" t="s">
        <v>1055</v>
      </c>
      <c r="AP37" s="38" t="s">
        <v>1055</v>
      </c>
      <c r="AQ37" s="38" t="s">
        <v>1055</v>
      </c>
      <c r="AR37" s="21" t="s">
        <v>1055</v>
      </c>
      <c r="AS37" s="20" t="s">
        <v>1054</v>
      </c>
      <c r="AT37" s="39" t="s">
        <v>1054</v>
      </c>
      <c r="AU37" s="38" t="s">
        <v>1054</v>
      </c>
      <c r="AV37" s="38" t="s">
        <v>1055</v>
      </c>
      <c r="AW37" s="38" t="s">
        <v>1055</v>
      </c>
      <c r="AX37" s="38" t="s">
        <v>1054</v>
      </c>
      <c r="AY37" s="39" t="s">
        <v>1054</v>
      </c>
      <c r="AZ37" s="38" t="s">
        <v>1054</v>
      </c>
      <c r="BA37" s="38" t="s">
        <v>1054</v>
      </c>
      <c r="BB37" s="38" t="s">
        <v>1054</v>
      </c>
      <c r="BC37" s="21" t="s">
        <v>1054</v>
      </c>
      <c r="BD37" s="39" t="s">
        <v>1054</v>
      </c>
      <c r="BE37" s="38" t="s">
        <v>1054</v>
      </c>
      <c r="BF37" s="38" t="s">
        <v>1055</v>
      </c>
      <c r="BG37" s="21" t="s">
        <v>1054</v>
      </c>
      <c r="BH37" s="39" t="s">
        <v>1054</v>
      </c>
      <c r="BI37" s="38" t="s">
        <v>1055</v>
      </c>
      <c r="BJ37" s="38" t="s">
        <v>1055</v>
      </c>
      <c r="BK37" s="38" t="s">
        <v>1054</v>
      </c>
      <c r="BL37" s="21" t="s">
        <v>1055</v>
      </c>
      <c r="BM37" s="20" t="s">
        <v>1054</v>
      </c>
      <c r="BN37" s="39" t="s">
        <v>1054</v>
      </c>
      <c r="BO37" s="38" t="s">
        <v>1054</v>
      </c>
      <c r="BP37" s="38" t="s">
        <v>1054</v>
      </c>
      <c r="BQ37" s="38" t="s">
        <v>1055</v>
      </c>
      <c r="BR37" s="38" t="s">
        <v>1054</v>
      </c>
      <c r="BS37" s="40"/>
      <c r="BT37" s="38" t="s">
        <v>1055</v>
      </c>
      <c r="BU37" s="39" t="s">
        <v>1054</v>
      </c>
      <c r="BV37" s="38" t="s">
        <v>1054</v>
      </c>
      <c r="BW37" s="38" t="s">
        <v>1055</v>
      </c>
      <c r="BX37" s="38" t="s">
        <v>1054</v>
      </c>
      <c r="BY37" s="38" t="s">
        <v>1055</v>
      </c>
      <c r="BZ37" s="38" t="s">
        <v>1054</v>
      </c>
      <c r="CA37" s="38" t="s">
        <v>1055</v>
      </c>
      <c r="CB37" s="21" t="s">
        <v>1054</v>
      </c>
      <c r="CC37" s="39" t="s">
        <v>1054</v>
      </c>
      <c r="CD37" s="38" t="s">
        <v>1055</v>
      </c>
      <c r="CE37" s="41" t="s">
        <v>1055</v>
      </c>
      <c r="CF37" s="42" t="s">
        <v>1054</v>
      </c>
      <c r="CG37" s="42" t="s">
        <v>1055</v>
      </c>
      <c r="CH37" s="42" t="s">
        <v>1055</v>
      </c>
      <c r="CI37" s="42" t="s">
        <v>1054</v>
      </c>
      <c r="CJ37" s="42" t="s">
        <v>1054</v>
      </c>
    </row>
    <row r="38" spans="1:88" ht="15" x14ac:dyDescent="0.2">
      <c r="A38" s="34" t="s">
        <v>1134</v>
      </c>
      <c r="B38" s="35">
        <v>2021</v>
      </c>
      <c r="C38" s="25" t="s">
        <v>1054</v>
      </c>
      <c r="D38" s="25" t="s">
        <v>1055</v>
      </c>
      <c r="E38" s="23" t="s">
        <v>1054</v>
      </c>
      <c r="F38" s="23" t="s">
        <v>1055</v>
      </c>
      <c r="G38" s="38" t="s">
        <v>1054</v>
      </c>
      <c r="H38" s="38" t="s">
        <v>1054</v>
      </c>
      <c r="I38" s="23" t="s">
        <v>1054</v>
      </c>
      <c r="J38" s="39" t="s">
        <v>1055</v>
      </c>
      <c r="K38" s="21" t="s">
        <v>1055</v>
      </c>
      <c r="L38" s="25" t="s">
        <v>1058</v>
      </c>
      <c r="M38" s="25" t="s">
        <v>1056</v>
      </c>
      <c r="N38" s="20" t="s">
        <v>1054</v>
      </c>
      <c r="O38" s="39" t="s">
        <v>1055</v>
      </c>
      <c r="P38" s="38" t="s">
        <v>1055</v>
      </c>
      <c r="Q38" s="21" t="s">
        <v>1055</v>
      </c>
      <c r="R38" s="39" t="s">
        <v>1054</v>
      </c>
      <c r="S38" s="38" t="s">
        <v>1054</v>
      </c>
      <c r="T38" s="38" t="s">
        <v>1055</v>
      </c>
      <c r="U38" s="38" t="s">
        <v>1055</v>
      </c>
      <c r="V38" s="20"/>
      <c r="W38" s="38" t="s">
        <v>1054</v>
      </c>
      <c r="X38" s="20"/>
      <c r="Y38" s="38" t="s">
        <v>1055</v>
      </c>
      <c r="Z38" s="38" t="s">
        <v>1055</v>
      </c>
      <c r="AA38" s="38" t="s">
        <v>1055</v>
      </c>
      <c r="AB38" s="38" t="s">
        <v>1054</v>
      </c>
      <c r="AC38" s="38" t="s">
        <v>1054</v>
      </c>
      <c r="AD38" s="38" t="s">
        <v>1055</v>
      </c>
      <c r="AE38" s="38" t="s">
        <v>1055</v>
      </c>
      <c r="AF38" s="38" t="s">
        <v>1055</v>
      </c>
      <c r="AG38" s="38" t="s">
        <v>1055</v>
      </c>
      <c r="AH38" s="38" t="s">
        <v>1054</v>
      </c>
      <c r="AI38" s="38" t="s">
        <v>1054</v>
      </c>
      <c r="AJ38" s="38" t="s">
        <v>1054</v>
      </c>
      <c r="AK38" s="38" t="s">
        <v>1054</v>
      </c>
      <c r="AL38" s="38" t="s">
        <v>1055</v>
      </c>
      <c r="AM38" s="38" t="s">
        <v>1055</v>
      </c>
      <c r="AN38" s="38" t="s">
        <v>1054</v>
      </c>
      <c r="AO38" s="38" t="s">
        <v>1054</v>
      </c>
      <c r="AP38" s="38" t="s">
        <v>1055</v>
      </c>
      <c r="AQ38" s="38" t="s">
        <v>1055</v>
      </c>
      <c r="AR38" s="21" t="s">
        <v>1055</v>
      </c>
      <c r="AS38" s="20" t="s">
        <v>1054</v>
      </c>
      <c r="AT38" s="39" t="s">
        <v>1054</v>
      </c>
      <c r="AU38" s="38" t="s">
        <v>1054</v>
      </c>
      <c r="AV38" s="38" t="s">
        <v>1055</v>
      </c>
      <c r="AW38" s="38" t="s">
        <v>1055</v>
      </c>
      <c r="AX38" s="38" t="s">
        <v>1054</v>
      </c>
      <c r="AY38" s="39" t="s">
        <v>1054</v>
      </c>
      <c r="AZ38" s="38" t="s">
        <v>1054</v>
      </c>
      <c r="BA38" s="38" t="s">
        <v>1055</v>
      </c>
      <c r="BB38" s="38" t="s">
        <v>1054</v>
      </c>
      <c r="BC38" s="21" t="s">
        <v>1054</v>
      </c>
      <c r="BD38" s="39" t="s">
        <v>1054</v>
      </c>
      <c r="BE38" s="38" t="s">
        <v>1054</v>
      </c>
      <c r="BF38" s="38" t="s">
        <v>1054</v>
      </c>
      <c r="BG38" s="21" t="s">
        <v>1054</v>
      </c>
      <c r="BH38" s="39" t="s">
        <v>1054</v>
      </c>
      <c r="BI38" s="38" t="s">
        <v>1054</v>
      </c>
      <c r="BJ38" s="38" t="s">
        <v>1055</v>
      </c>
      <c r="BK38" s="38" t="s">
        <v>1054</v>
      </c>
      <c r="BL38" s="21" t="s">
        <v>1055</v>
      </c>
      <c r="BM38" s="20" t="s">
        <v>1055</v>
      </c>
      <c r="BN38" s="39" t="s">
        <v>1055</v>
      </c>
      <c r="BO38" s="38" t="s">
        <v>1055</v>
      </c>
      <c r="BP38" s="38" t="s">
        <v>1055</v>
      </c>
      <c r="BQ38" s="38" t="s">
        <v>1055</v>
      </c>
      <c r="BR38" s="38" t="s">
        <v>1055</v>
      </c>
      <c r="BS38" s="40"/>
      <c r="BT38" s="38" t="s">
        <v>1055</v>
      </c>
      <c r="BU38" s="39" t="s">
        <v>1055</v>
      </c>
      <c r="BV38" s="38" t="s">
        <v>1055</v>
      </c>
      <c r="BW38" s="38" t="s">
        <v>1055</v>
      </c>
      <c r="BX38" s="38" t="s">
        <v>1055</v>
      </c>
      <c r="BY38" s="38" t="s">
        <v>1055</v>
      </c>
      <c r="BZ38" s="38" t="s">
        <v>1054</v>
      </c>
      <c r="CA38" s="38" t="s">
        <v>1055</v>
      </c>
      <c r="CB38" s="21" t="s">
        <v>1054</v>
      </c>
      <c r="CC38" s="39" t="s">
        <v>1054</v>
      </c>
      <c r="CD38" s="38" t="s">
        <v>1055</v>
      </c>
      <c r="CE38" s="41" t="s">
        <v>1055</v>
      </c>
      <c r="CF38" s="42" t="s">
        <v>1055</v>
      </c>
      <c r="CG38" s="42" t="s">
        <v>1055</v>
      </c>
      <c r="CH38" s="42" t="s">
        <v>1055</v>
      </c>
      <c r="CI38" s="42" t="s">
        <v>1054</v>
      </c>
      <c r="CJ38" s="42" t="s">
        <v>1054</v>
      </c>
    </row>
    <row r="39" spans="1:88" ht="15" x14ac:dyDescent="0.2">
      <c r="A39" s="34" t="s">
        <v>1135</v>
      </c>
      <c r="B39" s="35">
        <v>2021</v>
      </c>
      <c r="C39" s="25" t="s">
        <v>1054</v>
      </c>
      <c r="D39" s="25" t="s">
        <v>1055</v>
      </c>
      <c r="E39" s="23" t="s">
        <v>1054</v>
      </c>
      <c r="F39" s="23" t="s">
        <v>1054</v>
      </c>
      <c r="G39" s="38" t="s">
        <v>1054</v>
      </c>
      <c r="H39" s="38" t="s">
        <v>1054</v>
      </c>
      <c r="I39" s="23" t="s">
        <v>1054</v>
      </c>
      <c r="J39" s="39" t="s">
        <v>1055</v>
      </c>
      <c r="K39" s="21" t="s">
        <v>1054</v>
      </c>
      <c r="L39" s="25" t="s">
        <v>1054</v>
      </c>
      <c r="M39" s="25" t="s">
        <v>1056</v>
      </c>
      <c r="N39" s="20" t="s">
        <v>1054</v>
      </c>
      <c r="O39" s="39" t="s">
        <v>1054</v>
      </c>
      <c r="P39" s="38" t="s">
        <v>1054</v>
      </c>
      <c r="Q39" s="21" t="s">
        <v>1054</v>
      </c>
      <c r="R39" s="39" t="s">
        <v>1054</v>
      </c>
      <c r="S39" s="38" t="s">
        <v>1054</v>
      </c>
      <c r="T39" s="38" t="s">
        <v>1055</v>
      </c>
      <c r="U39" s="38" t="s">
        <v>1055</v>
      </c>
      <c r="V39" s="20"/>
      <c r="W39" s="38" t="s">
        <v>1054</v>
      </c>
      <c r="X39" s="20"/>
      <c r="Y39" s="38" t="s">
        <v>1055</v>
      </c>
      <c r="Z39" s="38" t="s">
        <v>1055</v>
      </c>
      <c r="AA39" s="38" t="s">
        <v>1055</v>
      </c>
      <c r="AB39" s="38" t="s">
        <v>1054</v>
      </c>
      <c r="AC39" s="38" t="s">
        <v>1054</v>
      </c>
      <c r="AD39" s="38" t="s">
        <v>1054</v>
      </c>
      <c r="AE39" s="38" t="s">
        <v>1054</v>
      </c>
      <c r="AF39" s="38" t="s">
        <v>1054</v>
      </c>
      <c r="AG39" s="38" t="s">
        <v>1054</v>
      </c>
      <c r="AH39" s="38" t="s">
        <v>1054</v>
      </c>
      <c r="AI39" s="38" t="s">
        <v>1054</v>
      </c>
      <c r="AJ39" s="38" t="s">
        <v>1054</v>
      </c>
      <c r="AK39" s="38" t="s">
        <v>1054</v>
      </c>
      <c r="AL39" s="38" t="s">
        <v>1055</v>
      </c>
      <c r="AM39" s="38" t="s">
        <v>1055</v>
      </c>
      <c r="AN39" s="38" t="s">
        <v>1055</v>
      </c>
      <c r="AO39" s="38" t="s">
        <v>1055</v>
      </c>
      <c r="AP39" s="38" t="s">
        <v>1055</v>
      </c>
      <c r="AQ39" s="38" t="s">
        <v>1055</v>
      </c>
      <c r="AR39" s="21" t="s">
        <v>1055</v>
      </c>
      <c r="AS39" s="20" t="s">
        <v>1054</v>
      </c>
      <c r="AT39" s="39" t="s">
        <v>1054</v>
      </c>
      <c r="AU39" s="38" t="s">
        <v>1054</v>
      </c>
      <c r="AV39" s="38" t="s">
        <v>1055</v>
      </c>
      <c r="AW39" s="38" t="s">
        <v>1054</v>
      </c>
      <c r="AX39" s="38" t="s">
        <v>1054</v>
      </c>
      <c r="AY39" s="39" t="s">
        <v>1054</v>
      </c>
      <c r="AZ39" s="38" t="s">
        <v>1054</v>
      </c>
      <c r="BA39" s="38" t="s">
        <v>1054</v>
      </c>
      <c r="BB39" s="38" t="s">
        <v>1054</v>
      </c>
      <c r="BC39" s="21" t="s">
        <v>1054</v>
      </c>
      <c r="BD39" s="39" t="s">
        <v>1054</v>
      </c>
      <c r="BE39" s="38" t="s">
        <v>1054</v>
      </c>
      <c r="BF39" s="38" t="s">
        <v>1054</v>
      </c>
      <c r="BG39" s="21" t="s">
        <v>1054</v>
      </c>
      <c r="BH39" s="39" t="s">
        <v>1054</v>
      </c>
      <c r="BI39" s="38" t="s">
        <v>1054</v>
      </c>
      <c r="BJ39" s="38" t="s">
        <v>1054</v>
      </c>
      <c r="BK39" s="38" t="s">
        <v>1054</v>
      </c>
      <c r="BL39" s="21" t="s">
        <v>1055</v>
      </c>
      <c r="BM39" s="20" t="s">
        <v>1054</v>
      </c>
      <c r="BN39" s="39" t="s">
        <v>1054</v>
      </c>
      <c r="BO39" s="38" t="s">
        <v>1054</v>
      </c>
      <c r="BP39" s="38" t="s">
        <v>1054</v>
      </c>
      <c r="BQ39" s="38" t="s">
        <v>1054</v>
      </c>
      <c r="BR39" s="38" t="s">
        <v>1054</v>
      </c>
      <c r="BS39" s="40"/>
      <c r="BT39" s="38" t="s">
        <v>1054</v>
      </c>
      <c r="BU39" s="39" t="s">
        <v>1055</v>
      </c>
      <c r="BV39" s="38" t="s">
        <v>1054</v>
      </c>
      <c r="BW39" s="38" t="s">
        <v>1055</v>
      </c>
      <c r="BX39" s="38" t="s">
        <v>1054</v>
      </c>
      <c r="BY39" s="38" t="s">
        <v>1055</v>
      </c>
      <c r="BZ39" s="38" t="s">
        <v>1054</v>
      </c>
      <c r="CA39" s="38" t="s">
        <v>1054</v>
      </c>
      <c r="CB39" s="21" t="s">
        <v>1054</v>
      </c>
      <c r="CC39" s="39" t="s">
        <v>1054</v>
      </c>
      <c r="CD39" s="38" t="s">
        <v>1055</v>
      </c>
      <c r="CE39" s="41" t="s">
        <v>1055</v>
      </c>
      <c r="CF39" s="42" t="s">
        <v>1055</v>
      </c>
      <c r="CG39" s="42" t="s">
        <v>1055</v>
      </c>
      <c r="CH39" s="42" t="s">
        <v>1054</v>
      </c>
      <c r="CI39" s="42" t="s">
        <v>1054</v>
      </c>
      <c r="CJ39" s="42" t="s">
        <v>1054</v>
      </c>
    </row>
    <row r="40" spans="1:88" ht="15" x14ac:dyDescent="0.2">
      <c r="A40" s="34" t="s">
        <v>1136</v>
      </c>
      <c r="B40" s="35">
        <v>2021</v>
      </c>
      <c r="C40" s="25" t="s">
        <v>1054</v>
      </c>
      <c r="D40" s="25" t="s">
        <v>1055</v>
      </c>
      <c r="E40" s="23" t="s">
        <v>1054</v>
      </c>
      <c r="F40" s="23" t="s">
        <v>1054</v>
      </c>
      <c r="G40" s="38" t="s">
        <v>1054</v>
      </c>
      <c r="H40" s="38" t="s">
        <v>1054</v>
      </c>
      <c r="I40" s="23" t="s">
        <v>1054</v>
      </c>
      <c r="J40" s="39" t="s">
        <v>1055</v>
      </c>
      <c r="K40" s="21" t="s">
        <v>1054</v>
      </c>
      <c r="L40" s="25" t="s">
        <v>1054</v>
      </c>
      <c r="M40" s="25" t="s">
        <v>1056</v>
      </c>
      <c r="N40" s="20" t="s">
        <v>1054</v>
      </c>
      <c r="O40" s="39" t="s">
        <v>1054</v>
      </c>
      <c r="P40" s="38" t="s">
        <v>1054</v>
      </c>
      <c r="Q40" s="21" t="s">
        <v>1054</v>
      </c>
      <c r="R40" s="39" t="s">
        <v>1054</v>
      </c>
      <c r="S40" s="38" t="s">
        <v>1054</v>
      </c>
      <c r="T40" s="38" t="s">
        <v>1055</v>
      </c>
      <c r="U40" s="38" t="s">
        <v>1055</v>
      </c>
      <c r="V40" s="20"/>
      <c r="W40" s="38" t="s">
        <v>1054</v>
      </c>
      <c r="X40" s="20"/>
      <c r="Y40" s="38" t="s">
        <v>1055</v>
      </c>
      <c r="Z40" s="38" t="s">
        <v>1055</v>
      </c>
      <c r="AA40" s="38" t="s">
        <v>1055</v>
      </c>
      <c r="AB40" s="38" t="s">
        <v>1054</v>
      </c>
      <c r="AC40" s="38" t="s">
        <v>1054</v>
      </c>
      <c r="AD40" s="38" t="s">
        <v>1054</v>
      </c>
      <c r="AE40" s="38" t="s">
        <v>1054</v>
      </c>
      <c r="AF40" s="38" t="s">
        <v>1055</v>
      </c>
      <c r="AG40" s="38" t="s">
        <v>1055</v>
      </c>
      <c r="AH40" s="38" t="s">
        <v>1054</v>
      </c>
      <c r="AI40" s="38" t="s">
        <v>1054</v>
      </c>
      <c r="AJ40" s="38" t="s">
        <v>1054</v>
      </c>
      <c r="AK40" s="38" t="s">
        <v>1054</v>
      </c>
      <c r="AL40" s="38" t="s">
        <v>1055</v>
      </c>
      <c r="AM40" s="38" t="s">
        <v>1055</v>
      </c>
      <c r="AN40" s="38" t="s">
        <v>1055</v>
      </c>
      <c r="AO40" s="38" t="s">
        <v>1055</v>
      </c>
      <c r="AP40" s="38" t="s">
        <v>1055</v>
      </c>
      <c r="AQ40" s="38" t="s">
        <v>1055</v>
      </c>
      <c r="AR40" s="21" t="s">
        <v>1055</v>
      </c>
      <c r="AS40" s="20" t="s">
        <v>1054</v>
      </c>
      <c r="AT40" s="39" t="s">
        <v>1054</v>
      </c>
      <c r="AU40" s="38" t="s">
        <v>1054</v>
      </c>
      <c r="AV40" s="38" t="s">
        <v>1054</v>
      </c>
      <c r="AW40" s="38" t="s">
        <v>1055</v>
      </c>
      <c r="AX40" s="38" t="s">
        <v>1054</v>
      </c>
      <c r="AY40" s="39" t="s">
        <v>1054</v>
      </c>
      <c r="AZ40" s="38" t="s">
        <v>1054</v>
      </c>
      <c r="BA40" s="38" t="s">
        <v>1054</v>
      </c>
      <c r="BB40" s="38" t="s">
        <v>1054</v>
      </c>
      <c r="BC40" s="21" t="s">
        <v>1054</v>
      </c>
      <c r="BD40" s="39" t="s">
        <v>1054</v>
      </c>
      <c r="BE40" s="38" t="s">
        <v>1054</v>
      </c>
      <c r="BF40" s="38" t="s">
        <v>1054</v>
      </c>
      <c r="BG40" s="21" t="s">
        <v>1054</v>
      </c>
      <c r="BH40" s="39" t="s">
        <v>1054</v>
      </c>
      <c r="BI40" s="38" t="s">
        <v>1054</v>
      </c>
      <c r="BJ40" s="38" t="s">
        <v>1054</v>
      </c>
      <c r="BK40" s="38" t="s">
        <v>1054</v>
      </c>
      <c r="BL40" s="21" t="s">
        <v>1055</v>
      </c>
      <c r="BM40" s="20" t="s">
        <v>1054</v>
      </c>
      <c r="BN40" s="39" t="s">
        <v>1054</v>
      </c>
      <c r="BO40" s="38" t="s">
        <v>1054</v>
      </c>
      <c r="BP40" s="38" t="s">
        <v>1054</v>
      </c>
      <c r="BQ40" s="38" t="s">
        <v>1054</v>
      </c>
      <c r="BR40" s="38" t="s">
        <v>1054</v>
      </c>
      <c r="BS40" s="40"/>
      <c r="BT40" s="38" t="s">
        <v>1054</v>
      </c>
      <c r="BU40" s="39" t="s">
        <v>1054</v>
      </c>
      <c r="BV40" s="38" t="s">
        <v>1054</v>
      </c>
      <c r="BW40" s="38" t="s">
        <v>1055</v>
      </c>
      <c r="BX40" s="38" t="s">
        <v>1054</v>
      </c>
      <c r="BY40" s="38" t="s">
        <v>1055</v>
      </c>
      <c r="BZ40" s="38" t="s">
        <v>1054</v>
      </c>
      <c r="CA40" s="38" t="s">
        <v>1055</v>
      </c>
      <c r="CB40" s="21" t="s">
        <v>1054</v>
      </c>
      <c r="CC40" s="39" t="s">
        <v>1054</v>
      </c>
      <c r="CD40" s="38" t="s">
        <v>1054</v>
      </c>
      <c r="CE40" s="41" t="s">
        <v>1055</v>
      </c>
      <c r="CF40" s="42" t="s">
        <v>1055</v>
      </c>
      <c r="CG40" s="42" t="s">
        <v>1054</v>
      </c>
      <c r="CH40" s="42" t="s">
        <v>1054</v>
      </c>
      <c r="CI40" s="42" t="s">
        <v>1054</v>
      </c>
      <c r="CJ40" s="42" t="s">
        <v>1054</v>
      </c>
    </row>
    <row r="41" spans="1:88" ht="15" x14ac:dyDescent="0.2">
      <c r="A41" s="34" t="s">
        <v>1137</v>
      </c>
      <c r="B41" s="35">
        <v>2021</v>
      </c>
      <c r="C41" s="25" t="s">
        <v>1054</v>
      </c>
      <c r="D41" s="25" t="s">
        <v>1054</v>
      </c>
      <c r="E41" s="23" t="s">
        <v>1054</v>
      </c>
      <c r="F41" s="23" t="s">
        <v>1054</v>
      </c>
      <c r="G41" s="38" t="s">
        <v>1055</v>
      </c>
      <c r="H41" s="38" t="s">
        <v>1055</v>
      </c>
      <c r="I41" s="23" t="s">
        <v>1054</v>
      </c>
      <c r="J41" s="39" t="s">
        <v>1055</v>
      </c>
      <c r="K41" s="21" t="s">
        <v>1055</v>
      </c>
      <c r="L41" s="25" t="s">
        <v>1055</v>
      </c>
      <c r="M41" s="25" t="s">
        <v>1056</v>
      </c>
      <c r="N41" s="20" t="s">
        <v>1054</v>
      </c>
      <c r="O41" s="39" t="s">
        <v>1054</v>
      </c>
      <c r="P41" s="38" t="s">
        <v>1055</v>
      </c>
      <c r="Q41" s="21" t="s">
        <v>1054</v>
      </c>
      <c r="R41" s="39" t="s">
        <v>1054</v>
      </c>
      <c r="S41" s="38" t="s">
        <v>1054</v>
      </c>
      <c r="T41" s="38" t="s">
        <v>1055</v>
      </c>
      <c r="U41" s="38" t="s">
        <v>1055</v>
      </c>
      <c r="V41" s="20"/>
      <c r="W41" s="38" t="s">
        <v>1055</v>
      </c>
      <c r="X41" s="20"/>
      <c r="Y41" s="38" t="s">
        <v>1055</v>
      </c>
      <c r="Z41" s="38" t="s">
        <v>1055</v>
      </c>
      <c r="AA41" s="38" t="s">
        <v>1055</v>
      </c>
      <c r="AB41" s="38" t="s">
        <v>1054</v>
      </c>
      <c r="AC41" s="38" t="s">
        <v>1055</v>
      </c>
      <c r="AD41" s="38" t="s">
        <v>1054</v>
      </c>
      <c r="AE41" s="38" t="s">
        <v>1055</v>
      </c>
      <c r="AF41" s="38" t="s">
        <v>1055</v>
      </c>
      <c r="AG41" s="38" t="s">
        <v>1055</v>
      </c>
      <c r="AH41" s="38" t="s">
        <v>1054</v>
      </c>
      <c r="AI41" s="38" t="s">
        <v>1055</v>
      </c>
      <c r="AJ41" s="38" t="s">
        <v>1055</v>
      </c>
      <c r="AK41" s="38" t="s">
        <v>1055</v>
      </c>
      <c r="AL41" s="38" t="s">
        <v>1055</v>
      </c>
      <c r="AM41" s="38" t="s">
        <v>1055</v>
      </c>
      <c r="AN41" s="38" t="s">
        <v>1055</v>
      </c>
      <c r="AO41" s="38" t="s">
        <v>1055</v>
      </c>
      <c r="AP41" s="38" t="s">
        <v>1055</v>
      </c>
      <c r="AQ41" s="38" t="s">
        <v>1055</v>
      </c>
      <c r="AR41" s="21" t="s">
        <v>1055</v>
      </c>
      <c r="AS41" s="20" t="s">
        <v>1054</v>
      </c>
      <c r="AT41" s="39" t="s">
        <v>1055</v>
      </c>
      <c r="AU41" s="38" t="s">
        <v>1054</v>
      </c>
      <c r="AV41" s="38" t="s">
        <v>1055</v>
      </c>
      <c r="AW41" s="38" t="s">
        <v>1055</v>
      </c>
      <c r="AX41" s="38" t="s">
        <v>1054</v>
      </c>
      <c r="AY41" s="39" t="s">
        <v>1054</v>
      </c>
      <c r="AZ41" s="38" t="s">
        <v>1055</v>
      </c>
      <c r="BA41" s="38" t="s">
        <v>1054</v>
      </c>
      <c r="BB41" s="38" t="s">
        <v>1054</v>
      </c>
      <c r="BC41" s="21" t="s">
        <v>1054</v>
      </c>
      <c r="BD41" s="39" t="s">
        <v>1054</v>
      </c>
      <c r="BE41" s="38" t="s">
        <v>1054</v>
      </c>
      <c r="BF41" s="38" t="s">
        <v>1055</v>
      </c>
      <c r="BG41" s="21" t="s">
        <v>1054</v>
      </c>
      <c r="BH41" s="39" t="s">
        <v>1054</v>
      </c>
      <c r="BI41" s="38" t="s">
        <v>1054</v>
      </c>
      <c r="BJ41" s="38" t="s">
        <v>1054</v>
      </c>
      <c r="BK41" s="38" t="s">
        <v>1054</v>
      </c>
      <c r="BL41" s="21" t="s">
        <v>1055</v>
      </c>
      <c r="BM41" s="20" t="s">
        <v>1054</v>
      </c>
      <c r="BN41" s="39" t="s">
        <v>1054</v>
      </c>
      <c r="BO41" s="38" t="s">
        <v>1055</v>
      </c>
      <c r="BP41" s="38" t="s">
        <v>1055</v>
      </c>
      <c r="BQ41" s="38" t="s">
        <v>1054</v>
      </c>
      <c r="BR41" s="38" t="s">
        <v>1054</v>
      </c>
      <c r="BS41" s="40"/>
      <c r="BT41" s="38" t="s">
        <v>1055</v>
      </c>
      <c r="BU41" s="39" t="s">
        <v>1055</v>
      </c>
      <c r="BV41" s="38" t="s">
        <v>1054</v>
      </c>
      <c r="BW41" s="38" t="s">
        <v>1055</v>
      </c>
      <c r="BX41" s="38" t="s">
        <v>1055</v>
      </c>
      <c r="BY41" s="38" t="s">
        <v>1055</v>
      </c>
      <c r="BZ41" s="38" t="s">
        <v>1054</v>
      </c>
      <c r="CA41" s="38" t="s">
        <v>1054</v>
      </c>
      <c r="CB41" s="21" t="s">
        <v>1054</v>
      </c>
      <c r="CC41" s="39" t="s">
        <v>1054</v>
      </c>
      <c r="CD41" s="38" t="s">
        <v>1055</v>
      </c>
      <c r="CE41" s="41" t="s">
        <v>1055</v>
      </c>
      <c r="CF41" s="42" t="s">
        <v>1055</v>
      </c>
      <c r="CG41" s="42" t="s">
        <v>1055</v>
      </c>
      <c r="CH41" s="42" t="s">
        <v>1054</v>
      </c>
      <c r="CI41" s="42" t="s">
        <v>1054</v>
      </c>
      <c r="CJ41" s="42" t="s">
        <v>1054</v>
      </c>
    </row>
    <row r="42" spans="1:88" ht="15" x14ac:dyDescent="0.2">
      <c r="A42" s="34" t="s">
        <v>1138</v>
      </c>
      <c r="B42" s="35">
        <v>2021</v>
      </c>
      <c r="C42" s="25" t="s">
        <v>1054</v>
      </c>
      <c r="D42" s="25" t="s">
        <v>1055</v>
      </c>
      <c r="E42" s="23" t="s">
        <v>1054</v>
      </c>
      <c r="F42" s="23" t="s">
        <v>1055</v>
      </c>
      <c r="G42" s="38" t="s">
        <v>1054</v>
      </c>
      <c r="H42" s="38" t="s">
        <v>1054</v>
      </c>
      <c r="I42" s="23" t="s">
        <v>1054</v>
      </c>
      <c r="J42" s="39" t="s">
        <v>1055</v>
      </c>
      <c r="K42" s="21" t="s">
        <v>1054</v>
      </c>
      <c r="L42" s="25" t="s">
        <v>1054</v>
      </c>
      <c r="M42" s="25" t="s">
        <v>1056</v>
      </c>
      <c r="N42" s="20" t="s">
        <v>1054</v>
      </c>
      <c r="O42" s="39" t="s">
        <v>1054</v>
      </c>
      <c r="P42" s="38" t="s">
        <v>1054</v>
      </c>
      <c r="Q42" s="21" t="s">
        <v>1054</v>
      </c>
      <c r="R42" s="39" t="s">
        <v>1054</v>
      </c>
      <c r="S42" s="38" t="s">
        <v>1054</v>
      </c>
      <c r="T42" s="38" t="s">
        <v>1055</v>
      </c>
      <c r="U42" s="38" t="s">
        <v>1055</v>
      </c>
      <c r="V42" s="20"/>
      <c r="W42" s="38" t="s">
        <v>1055</v>
      </c>
      <c r="X42" s="20"/>
      <c r="Y42" s="38" t="s">
        <v>1055</v>
      </c>
      <c r="Z42" s="38" t="s">
        <v>1055</v>
      </c>
      <c r="AA42" s="38" t="s">
        <v>1055</v>
      </c>
      <c r="AB42" s="38" t="s">
        <v>1054</v>
      </c>
      <c r="AC42" s="38" t="s">
        <v>1055</v>
      </c>
      <c r="AD42" s="38" t="s">
        <v>1055</v>
      </c>
      <c r="AE42" s="38" t="s">
        <v>1055</v>
      </c>
      <c r="AF42" s="38" t="s">
        <v>1055</v>
      </c>
      <c r="AG42" s="38" t="s">
        <v>1055</v>
      </c>
      <c r="AH42" s="38" t="s">
        <v>1055</v>
      </c>
      <c r="AI42" s="38" t="s">
        <v>1055</v>
      </c>
      <c r="AJ42" s="38" t="s">
        <v>1054</v>
      </c>
      <c r="AK42" s="38" t="s">
        <v>1055</v>
      </c>
      <c r="AL42" s="38" t="s">
        <v>1055</v>
      </c>
      <c r="AM42" s="38" t="s">
        <v>1055</v>
      </c>
      <c r="AN42" s="38" t="s">
        <v>1054</v>
      </c>
      <c r="AO42" s="38" t="s">
        <v>1055</v>
      </c>
      <c r="AP42" s="38" t="s">
        <v>1055</v>
      </c>
      <c r="AQ42" s="38" t="s">
        <v>1055</v>
      </c>
      <c r="AR42" s="21" t="s">
        <v>1055</v>
      </c>
      <c r="AS42" s="20" t="s">
        <v>1054</v>
      </c>
      <c r="AT42" s="39" t="s">
        <v>1055</v>
      </c>
      <c r="AU42" s="38" t="s">
        <v>1054</v>
      </c>
      <c r="AV42" s="38" t="s">
        <v>1055</v>
      </c>
      <c r="AW42" s="38" t="s">
        <v>1055</v>
      </c>
      <c r="AX42" s="38" t="s">
        <v>1054</v>
      </c>
      <c r="AY42" s="39" t="s">
        <v>1054</v>
      </c>
      <c r="AZ42" s="38" t="s">
        <v>1054</v>
      </c>
      <c r="BA42" s="38" t="s">
        <v>1054</v>
      </c>
      <c r="BB42" s="38" t="s">
        <v>1055</v>
      </c>
      <c r="BC42" s="21" t="s">
        <v>1054</v>
      </c>
      <c r="BD42" s="39" t="s">
        <v>1055</v>
      </c>
      <c r="BE42" s="38" t="s">
        <v>1055</v>
      </c>
      <c r="BF42" s="38" t="s">
        <v>1055</v>
      </c>
      <c r="BG42" s="21" t="s">
        <v>1055</v>
      </c>
      <c r="BH42" s="39" t="s">
        <v>1054</v>
      </c>
      <c r="BI42" s="38" t="s">
        <v>1055</v>
      </c>
      <c r="BJ42" s="38" t="s">
        <v>1054</v>
      </c>
      <c r="BK42" s="38" t="s">
        <v>1055</v>
      </c>
      <c r="BL42" s="21" t="s">
        <v>1055</v>
      </c>
      <c r="BM42" s="20" t="s">
        <v>1054</v>
      </c>
      <c r="BN42" s="39" t="s">
        <v>1054</v>
      </c>
      <c r="BO42" s="38" t="s">
        <v>1054</v>
      </c>
      <c r="BP42" s="38" t="s">
        <v>1054</v>
      </c>
      <c r="BQ42" s="38" t="s">
        <v>1054</v>
      </c>
      <c r="BR42" s="38" t="s">
        <v>1055</v>
      </c>
      <c r="BS42" s="40"/>
      <c r="BT42" s="38" t="s">
        <v>1055</v>
      </c>
      <c r="BU42" s="39" t="s">
        <v>1055</v>
      </c>
      <c r="BV42" s="38" t="s">
        <v>1054</v>
      </c>
      <c r="BW42" s="38" t="s">
        <v>1055</v>
      </c>
      <c r="BX42" s="38" t="s">
        <v>1055</v>
      </c>
      <c r="BY42" s="38" t="s">
        <v>1055</v>
      </c>
      <c r="BZ42" s="38" t="s">
        <v>1054</v>
      </c>
      <c r="CA42" s="38" t="s">
        <v>1055</v>
      </c>
      <c r="CB42" s="21" t="s">
        <v>1054</v>
      </c>
      <c r="CC42" s="39" t="s">
        <v>1054</v>
      </c>
      <c r="CD42" s="38" t="s">
        <v>1054</v>
      </c>
      <c r="CE42" s="41" t="s">
        <v>1054</v>
      </c>
      <c r="CF42" s="42" t="s">
        <v>1054</v>
      </c>
      <c r="CG42" s="42" t="s">
        <v>1054</v>
      </c>
      <c r="CH42" s="42" t="s">
        <v>1055</v>
      </c>
      <c r="CI42" s="42" t="s">
        <v>1054</v>
      </c>
      <c r="CJ42" s="42" t="s">
        <v>1054</v>
      </c>
    </row>
    <row r="43" spans="1:88" ht="15" x14ac:dyDescent="0.2">
      <c r="A43" s="34" t="s">
        <v>1139</v>
      </c>
      <c r="B43" s="35">
        <v>2021</v>
      </c>
      <c r="C43" s="25" t="s">
        <v>1054</v>
      </c>
      <c r="D43" s="25" t="s">
        <v>1054</v>
      </c>
      <c r="E43" s="23" t="s">
        <v>1055</v>
      </c>
      <c r="F43" s="23" t="s">
        <v>1054</v>
      </c>
      <c r="G43" s="38" t="s">
        <v>1055</v>
      </c>
      <c r="H43" s="38" t="s">
        <v>1054</v>
      </c>
      <c r="I43" s="23" t="s">
        <v>1054</v>
      </c>
      <c r="J43" s="39" t="s">
        <v>1055</v>
      </c>
      <c r="K43" s="21" t="s">
        <v>1055</v>
      </c>
      <c r="L43" s="25" t="s">
        <v>1058</v>
      </c>
      <c r="M43" s="25" t="s">
        <v>1056</v>
      </c>
      <c r="N43" s="20" t="s">
        <v>1055</v>
      </c>
      <c r="O43" s="39" t="s">
        <v>1055</v>
      </c>
      <c r="P43" s="38" t="s">
        <v>1055</v>
      </c>
      <c r="Q43" s="21" t="s">
        <v>1055</v>
      </c>
      <c r="R43" s="39" t="s">
        <v>1054</v>
      </c>
      <c r="S43" s="38" t="s">
        <v>1054</v>
      </c>
      <c r="T43" s="38" t="s">
        <v>1055</v>
      </c>
      <c r="U43" s="38" t="s">
        <v>1055</v>
      </c>
      <c r="V43" s="20"/>
      <c r="W43" s="38" t="s">
        <v>1055</v>
      </c>
      <c r="X43" s="20"/>
      <c r="Y43" s="38" t="s">
        <v>1055</v>
      </c>
      <c r="Z43" s="38" t="s">
        <v>1055</v>
      </c>
      <c r="AA43" s="38" t="s">
        <v>1055</v>
      </c>
      <c r="AB43" s="38" t="s">
        <v>1054</v>
      </c>
      <c r="AC43" s="38" t="s">
        <v>1055</v>
      </c>
      <c r="AD43" s="38" t="s">
        <v>1055</v>
      </c>
      <c r="AE43" s="38" t="s">
        <v>1055</v>
      </c>
      <c r="AF43" s="38" t="s">
        <v>1055</v>
      </c>
      <c r="AG43" s="38" t="s">
        <v>1055</v>
      </c>
      <c r="AH43" s="38" t="s">
        <v>1054</v>
      </c>
      <c r="AI43" s="38" t="s">
        <v>1055</v>
      </c>
      <c r="AJ43" s="38" t="s">
        <v>1054</v>
      </c>
      <c r="AK43" s="38" t="s">
        <v>1055</v>
      </c>
      <c r="AL43" s="38" t="s">
        <v>1055</v>
      </c>
      <c r="AM43" s="38" t="s">
        <v>1055</v>
      </c>
      <c r="AN43" s="38" t="s">
        <v>1055</v>
      </c>
      <c r="AO43" s="38" t="s">
        <v>1055</v>
      </c>
      <c r="AP43" s="38" t="s">
        <v>1055</v>
      </c>
      <c r="AQ43" s="38" t="s">
        <v>1055</v>
      </c>
      <c r="AR43" s="21" t="s">
        <v>1055</v>
      </c>
      <c r="AS43" s="20" t="s">
        <v>1055</v>
      </c>
      <c r="AT43" s="39" t="s">
        <v>1055</v>
      </c>
      <c r="AU43" s="38" t="s">
        <v>1055</v>
      </c>
      <c r="AV43" s="38" t="s">
        <v>1055</v>
      </c>
      <c r="AW43" s="38" t="s">
        <v>1055</v>
      </c>
      <c r="AX43" s="38" t="s">
        <v>1055</v>
      </c>
      <c r="AY43" s="39" t="s">
        <v>1055</v>
      </c>
      <c r="AZ43" s="38" t="s">
        <v>1055</v>
      </c>
      <c r="BA43" s="38" t="s">
        <v>1055</v>
      </c>
      <c r="BB43" s="38" t="s">
        <v>1055</v>
      </c>
      <c r="BC43" s="21" t="s">
        <v>1055</v>
      </c>
      <c r="BD43" s="39" t="s">
        <v>1054</v>
      </c>
      <c r="BE43" s="38" t="s">
        <v>1054</v>
      </c>
      <c r="BF43" s="38" t="s">
        <v>1055</v>
      </c>
      <c r="BG43" s="21" t="s">
        <v>1054</v>
      </c>
      <c r="BH43" s="39" t="s">
        <v>1054</v>
      </c>
      <c r="BI43" s="38" t="s">
        <v>1054</v>
      </c>
      <c r="BJ43" s="38" t="s">
        <v>1055</v>
      </c>
      <c r="BK43" s="38" t="s">
        <v>1054</v>
      </c>
      <c r="BL43" s="21" t="s">
        <v>1055</v>
      </c>
      <c r="BM43" s="20" t="s">
        <v>1055</v>
      </c>
      <c r="BN43" s="39" t="s">
        <v>1055</v>
      </c>
      <c r="BO43" s="38" t="s">
        <v>1055</v>
      </c>
      <c r="BP43" s="38" t="s">
        <v>1055</v>
      </c>
      <c r="BQ43" s="38" t="s">
        <v>1055</v>
      </c>
      <c r="BR43" s="38" t="s">
        <v>1055</v>
      </c>
      <c r="BS43" s="40"/>
      <c r="BT43" s="38" t="s">
        <v>1055</v>
      </c>
      <c r="BU43" s="39" t="s">
        <v>1055</v>
      </c>
      <c r="BV43" s="38" t="s">
        <v>1055</v>
      </c>
      <c r="BW43" s="38" t="s">
        <v>1055</v>
      </c>
      <c r="BX43" s="38" t="s">
        <v>1055</v>
      </c>
      <c r="BY43" s="38" t="s">
        <v>1054</v>
      </c>
      <c r="BZ43" s="38" t="s">
        <v>1055</v>
      </c>
      <c r="CA43" s="38" t="s">
        <v>1055</v>
      </c>
      <c r="CB43" s="21" t="s">
        <v>1054</v>
      </c>
      <c r="CC43" s="39" t="s">
        <v>1055</v>
      </c>
      <c r="CD43" s="38" t="s">
        <v>1055</v>
      </c>
      <c r="CE43" s="41" t="s">
        <v>1055</v>
      </c>
      <c r="CF43" s="42" t="s">
        <v>1055</v>
      </c>
      <c r="CG43" s="42" t="s">
        <v>1055</v>
      </c>
      <c r="CH43" s="42" t="s">
        <v>1055</v>
      </c>
      <c r="CI43" s="42" t="s">
        <v>1054</v>
      </c>
      <c r="CJ43" s="42" t="s">
        <v>1054</v>
      </c>
    </row>
    <row r="44" spans="1:88" ht="15" x14ac:dyDescent="0.2">
      <c r="A44" s="34" t="s">
        <v>1140</v>
      </c>
      <c r="B44" s="35">
        <v>2020</v>
      </c>
      <c r="C44" s="25" t="s">
        <v>1055</v>
      </c>
      <c r="D44" s="25" t="s">
        <v>1055</v>
      </c>
      <c r="E44" s="23" t="s">
        <v>1055</v>
      </c>
      <c r="F44" s="23" t="s">
        <v>1055</v>
      </c>
      <c r="G44" s="38" t="s">
        <v>1061</v>
      </c>
      <c r="H44" s="38" t="s">
        <v>1061</v>
      </c>
      <c r="I44" s="23" t="s">
        <v>1055</v>
      </c>
      <c r="J44" s="39" t="s">
        <v>1055</v>
      </c>
      <c r="K44" s="21" t="s">
        <v>1055</v>
      </c>
      <c r="L44" s="25" t="s">
        <v>1062</v>
      </c>
      <c r="M44" s="25" t="s">
        <v>1056</v>
      </c>
      <c r="N44" s="20" t="s">
        <v>1061</v>
      </c>
      <c r="O44" s="39" t="s">
        <v>1061</v>
      </c>
      <c r="P44" s="38" t="s">
        <v>1061</v>
      </c>
      <c r="Q44" s="21" t="s">
        <v>1061</v>
      </c>
      <c r="R44" s="39" t="s">
        <v>1061</v>
      </c>
      <c r="S44" s="38" t="s">
        <v>1061</v>
      </c>
      <c r="T44" s="38" t="s">
        <v>1061</v>
      </c>
      <c r="U44" s="38" t="s">
        <v>1061</v>
      </c>
      <c r="V44" s="20"/>
      <c r="W44" s="38" t="s">
        <v>1061</v>
      </c>
      <c r="X44" s="20"/>
      <c r="Y44" s="38" t="s">
        <v>1061</v>
      </c>
      <c r="Z44" s="38" t="s">
        <v>1061</v>
      </c>
      <c r="AA44" s="38" t="s">
        <v>1061</v>
      </c>
      <c r="AB44" s="38" t="s">
        <v>1061</v>
      </c>
      <c r="AC44" s="38" t="s">
        <v>1061</v>
      </c>
      <c r="AD44" s="38" t="s">
        <v>1061</v>
      </c>
      <c r="AE44" s="38" t="s">
        <v>1061</v>
      </c>
      <c r="AF44" s="38" t="s">
        <v>1061</v>
      </c>
      <c r="AG44" s="38" t="s">
        <v>1061</v>
      </c>
      <c r="AH44" s="38" t="s">
        <v>1061</v>
      </c>
      <c r="AI44" s="38" t="s">
        <v>1061</v>
      </c>
      <c r="AJ44" s="38" t="s">
        <v>1061</v>
      </c>
      <c r="AK44" s="38" t="s">
        <v>1061</v>
      </c>
      <c r="AL44" s="38" t="s">
        <v>1061</v>
      </c>
      <c r="AM44" s="38" t="s">
        <v>1061</v>
      </c>
      <c r="AN44" s="38" t="s">
        <v>1061</v>
      </c>
      <c r="AO44" s="38" t="s">
        <v>1061</v>
      </c>
      <c r="AP44" s="38" t="s">
        <v>1061</v>
      </c>
      <c r="AQ44" s="38" t="s">
        <v>1061</v>
      </c>
      <c r="AR44" s="21" t="s">
        <v>1061</v>
      </c>
      <c r="AS44" s="20" t="s">
        <v>1061</v>
      </c>
      <c r="AT44" s="39" t="s">
        <v>1061</v>
      </c>
      <c r="AU44" s="38" t="s">
        <v>1061</v>
      </c>
      <c r="AV44" s="38" t="s">
        <v>1061</v>
      </c>
      <c r="AW44" s="38" t="s">
        <v>1061</v>
      </c>
      <c r="AX44" s="38" t="s">
        <v>1061</v>
      </c>
      <c r="AY44" s="39" t="s">
        <v>1061</v>
      </c>
      <c r="AZ44" s="38" t="s">
        <v>1061</v>
      </c>
      <c r="BA44" s="38" t="s">
        <v>1061</v>
      </c>
      <c r="BB44" s="38" t="s">
        <v>1061</v>
      </c>
      <c r="BC44" s="21" t="s">
        <v>1061</v>
      </c>
      <c r="BD44" s="39" t="s">
        <v>1061</v>
      </c>
      <c r="BE44" s="38" t="s">
        <v>1061</v>
      </c>
      <c r="BF44" s="38" t="s">
        <v>1061</v>
      </c>
      <c r="BG44" s="21" t="s">
        <v>1061</v>
      </c>
      <c r="BH44" s="39" t="s">
        <v>1061</v>
      </c>
      <c r="BI44" s="38" t="s">
        <v>1061</v>
      </c>
      <c r="BJ44" s="38" t="s">
        <v>1061</v>
      </c>
      <c r="BK44" s="38" t="s">
        <v>1061</v>
      </c>
      <c r="BL44" s="21" t="s">
        <v>1061</v>
      </c>
      <c r="BM44" s="20" t="s">
        <v>1061</v>
      </c>
      <c r="BN44" s="39" t="s">
        <v>1061</v>
      </c>
      <c r="BO44" s="38" t="s">
        <v>1061</v>
      </c>
      <c r="BP44" s="38" t="s">
        <v>1061</v>
      </c>
      <c r="BQ44" s="38" t="s">
        <v>1061</v>
      </c>
      <c r="BR44" s="38" t="s">
        <v>1061</v>
      </c>
      <c r="BS44" s="40"/>
      <c r="BT44" s="38" t="s">
        <v>1061</v>
      </c>
      <c r="BU44" s="39" t="s">
        <v>1061</v>
      </c>
      <c r="BV44" s="38" t="s">
        <v>1061</v>
      </c>
      <c r="BW44" s="38" t="s">
        <v>1061</v>
      </c>
      <c r="BX44" s="38" t="s">
        <v>1061</v>
      </c>
      <c r="BY44" s="38" t="s">
        <v>1061</v>
      </c>
      <c r="BZ44" s="38" t="s">
        <v>1061</v>
      </c>
      <c r="CA44" s="38" t="s">
        <v>1061</v>
      </c>
      <c r="CB44" s="21" t="s">
        <v>1061</v>
      </c>
      <c r="CC44" s="39" t="s">
        <v>1061</v>
      </c>
      <c r="CD44" s="38" t="s">
        <v>1061</v>
      </c>
      <c r="CE44" s="41" t="s">
        <v>1061</v>
      </c>
      <c r="CF44" s="42" t="s">
        <v>1061</v>
      </c>
      <c r="CG44" s="42" t="s">
        <v>1061</v>
      </c>
      <c r="CH44" s="42" t="s">
        <v>1061</v>
      </c>
      <c r="CI44" s="42" t="s">
        <v>1061</v>
      </c>
      <c r="CJ44" s="42" t="s">
        <v>1061</v>
      </c>
    </row>
    <row r="45" spans="1:88" ht="15" x14ac:dyDescent="0.2">
      <c r="A45" s="34" t="s">
        <v>1141</v>
      </c>
      <c r="B45" s="35">
        <v>2022</v>
      </c>
      <c r="C45" s="25" t="s">
        <v>1054</v>
      </c>
      <c r="D45" s="25" t="s">
        <v>1054</v>
      </c>
      <c r="E45" s="23" t="s">
        <v>1055</v>
      </c>
      <c r="F45" s="23" t="s">
        <v>1054</v>
      </c>
      <c r="G45" s="38" t="s">
        <v>1054</v>
      </c>
      <c r="H45" s="38" t="s">
        <v>1055</v>
      </c>
      <c r="I45" s="23" t="s">
        <v>1054</v>
      </c>
      <c r="J45" s="39" t="s">
        <v>1055</v>
      </c>
      <c r="K45" s="21" t="s">
        <v>1055</v>
      </c>
      <c r="L45" s="25" t="s">
        <v>1058</v>
      </c>
      <c r="M45" s="25" t="s">
        <v>1056</v>
      </c>
      <c r="N45" s="20" t="s">
        <v>1054</v>
      </c>
      <c r="O45" s="39" t="s">
        <v>1054</v>
      </c>
      <c r="P45" s="38" t="s">
        <v>1055</v>
      </c>
      <c r="Q45" s="21" t="s">
        <v>1054</v>
      </c>
      <c r="R45" s="39" t="s">
        <v>1054</v>
      </c>
      <c r="S45" s="38" t="s">
        <v>1054</v>
      </c>
      <c r="T45" s="38" t="s">
        <v>1055</v>
      </c>
      <c r="U45" s="38" t="s">
        <v>1055</v>
      </c>
      <c r="V45" s="20"/>
      <c r="W45" s="38" t="s">
        <v>1055</v>
      </c>
      <c r="X45" s="20"/>
      <c r="Y45" s="38" t="s">
        <v>1055</v>
      </c>
      <c r="Z45" s="38" t="s">
        <v>1055</v>
      </c>
      <c r="AA45" s="38" t="s">
        <v>1055</v>
      </c>
      <c r="AB45" s="38" t="s">
        <v>1054</v>
      </c>
      <c r="AC45" s="38" t="s">
        <v>1055</v>
      </c>
      <c r="AD45" s="38" t="s">
        <v>1055</v>
      </c>
      <c r="AE45" s="38" t="s">
        <v>1055</v>
      </c>
      <c r="AF45" s="38" t="s">
        <v>1054</v>
      </c>
      <c r="AG45" s="38" t="s">
        <v>1055</v>
      </c>
      <c r="AH45" s="38" t="s">
        <v>1054</v>
      </c>
      <c r="AI45" s="38" t="s">
        <v>1055</v>
      </c>
      <c r="AJ45" s="38" t="s">
        <v>1055</v>
      </c>
      <c r="AK45" s="38" t="s">
        <v>1055</v>
      </c>
      <c r="AL45" s="38" t="s">
        <v>1055</v>
      </c>
      <c r="AM45" s="38" t="s">
        <v>1055</v>
      </c>
      <c r="AN45" s="38" t="s">
        <v>1054</v>
      </c>
      <c r="AO45" s="38" t="s">
        <v>1055</v>
      </c>
      <c r="AP45" s="38" t="s">
        <v>1055</v>
      </c>
      <c r="AQ45" s="38" t="s">
        <v>1055</v>
      </c>
      <c r="AR45" s="21" t="s">
        <v>1055</v>
      </c>
      <c r="AS45" s="20" t="s">
        <v>1054</v>
      </c>
      <c r="AT45" s="39" t="s">
        <v>1054</v>
      </c>
      <c r="AU45" s="38" t="s">
        <v>1054</v>
      </c>
      <c r="AV45" s="38" t="s">
        <v>1054</v>
      </c>
      <c r="AW45" s="38" t="s">
        <v>1055</v>
      </c>
      <c r="AX45" s="38" t="s">
        <v>1054</v>
      </c>
      <c r="AY45" s="39" t="s">
        <v>1054</v>
      </c>
      <c r="AZ45" s="38" t="s">
        <v>1055</v>
      </c>
      <c r="BA45" s="38" t="s">
        <v>1054</v>
      </c>
      <c r="BB45" s="38" t="s">
        <v>1054</v>
      </c>
      <c r="BC45" s="21" t="s">
        <v>1054</v>
      </c>
      <c r="BD45" s="39" t="s">
        <v>1055</v>
      </c>
      <c r="BE45" s="38" t="s">
        <v>1055</v>
      </c>
      <c r="BF45" s="38" t="s">
        <v>1055</v>
      </c>
      <c r="BG45" s="21" t="s">
        <v>1055</v>
      </c>
      <c r="BH45" s="39" t="s">
        <v>1054</v>
      </c>
      <c r="BI45" s="38" t="s">
        <v>1054</v>
      </c>
      <c r="BJ45" s="38" t="s">
        <v>1055</v>
      </c>
      <c r="BK45" s="38" t="s">
        <v>1055</v>
      </c>
      <c r="BL45" s="21" t="s">
        <v>1054</v>
      </c>
      <c r="BM45" s="20" t="s">
        <v>1054</v>
      </c>
      <c r="BN45" s="39" t="s">
        <v>1054</v>
      </c>
      <c r="BO45" s="38" t="s">
        <v>1054</v>
      </c>
      <c r="BP45" s="38" t="s">
        <v>1055</v>
      </c>
      <c r="BQ45" s="38" t="s">
        <v>1054</v>
      </c>
      <c r="BR45" s="38" t="s">
        <v>1054</v>
      </c>
      <c r="BS45" s="40"/>
      <c r="BT45" s="38" t="s">
        <v>1055</v>
      </c>
      <c r="BU45" s="39" t="s">
        <v>1055</v>
      </c>
      <c r="BV45" s="38" t="s">
        <v>1055</v>
      </c>
      <c r="BW45" s="38" t="s">
        <v>1055</v>
      </c>
      <c r="BX45" s="38" t="s">
        <v>1054</v>
      </c>
      <c r="BY45" s="38" t="s">
        <v>1055</v>
      </c>
      <c r="BZ45" s="38" t="s">
        <v>1054</v>
      </c>
      <c r="CA45" s="38" t="s">
        <v>1055</v>
      </c>
      <c r="CB45" s="21" t="s">
        <v>1054</v>
      </c>
      <c r="CC45" s="39" t="s">
        <v>1054</v>
      </c>
      <c r="CD45" s="38" t="s">
        <v>1054</v>
      </c>
      <c r="CE45" s="41" t="s">
        <v>1054</v>
      </c>
      <c r="CF45" s="42" t="s">
        <v>1054</v>
      </c>
      <c r="CG45" s="42" t="s">
        <v>1054</v>
      </c>
      <c r="CH45" s="42" t="s">
        <v>1054</v>
      </c>
      <c r="CI45" s="42" t="s">
        <v>1054</v>
      </c>
      <c r="CJ45" s="42" t="s">
        <v>1054</v>
      </c>
    </row>
    <row r="46" spans="1:88" ht="15" x14ac:dyDescent="0.2">
      <c r="A46" s="34" t="s">
        <v>1142</v>
      </c>
      <c r="B46" s="35">
        <v>2020</v>
      </c>
      <c r="C46" s="25" t="s">
        <v>1054</v>
      </c>
      <c r="D46" s="25" t="s">
        <v>1054</v>
      </c>
      <c r="E46" s="23" t="s">
        <v>1055</v>
      </c>
      <c r="F46" s="23" t="s">
        <v>1055</v>
      </c>
      <c r="G46" s="38" t="s">
        <v>1054</v>
      </c>
      <c r="H46" s="38" t="s">
        <v>1054</v>
      </c>
      <c r="I46" s="23" t="s">
        <v>1055</v>
      </c>
      <c r="J46" s="39" t="s">
        <v>1055</v>
      </c>
      <c r="K46" s="21" t="s">
        <v>1055</v>
      </c>
      <c r="L46" s="25" t="s">
        <v>1058</v>
      </c>
      <c r="M46" s="25" t="s">
        <v>1056</v>
      </c>
      <c r="N46" s="20" t="s">
        <v>1054</v>
      </c>
      <c r="O46" s="39" t="s">
        <v>1054</v>
      </c>
      <c r="P46" s="38" t="s">
        <v>1055</v>
      </c>
      <c r="Q46" s="21" t="s">
        <v>1054</v>
      </c>
      <c r="R46" s="39" t="s">
        <v>1054</v>
      </c>
      <c r="S46" s="38" t="s">
        <v>1054</v>
      </c>
      <c r="T46" s="38" t="s">
        <v>1055</v>
      </c>
      <c r="U46" s="38" t="s">
        <v>1055</v>
      </c>
      <c r="V46" s="20"/>
      <c r="W46" s="38" t="s">
        <v>1054</v>
      </c>
      <c r="X46" s="20"/>
      <c r="Y46" s="38" t="s">
        <v>1055</v>
      </c>
      <c r="Z46" s="38" t="s">
        <v>1055</v>
      </c>
      <c r="AA46" s="38" t="s">
        <v>1055</v>
      </c>
      <c r="AB46" s="38" t="s">
        <v>1055</v>
      </c>
      <c r="AC46" s="38" t="s">
        <v>1054</v>
      </c>
      <c r="AD46" s="38" t="s">
        <v>1055</v>
      </c>
      <c r="AE46" s="38" t="s">
        <v>1055</v>
      </c>
      <c r="AF46" s="38" t="s">
        <v>1055</v>
      </c>
      <c r="AG46" s="38" t="s">
        <v>1055</v>
      </c>
      <c r="AH46" s="38" t="s">
        <v>1055</v>
      </c>
      <c r="AI46" s="38" t="s">
        <v>1054</v>
      </c>
      <c r="AJ46" s="38" t="s">
        <v>1054</v>
      </c>
      <c r="AK46" s="38" t="s">
        <v>1055</v>
      </c>
      <c r="AL46" s="38" t="s">
        <v>1055</v>
      </c>
      <c r="AM46" s="38" t="s">
        <v>1055</v>
      </c>
      <c r="AN46" s="38" t="s">
        <v>1055</v>
      </c>
      <c r="AO46" s="38" t="s">
        <v>1055</v>
      </c>
      <c r="AP46" s="38" t="s">
        <v>1055</v>
      </c>
      <c r="AQ46" s="38" t="s">
        <v>1055</v>
      </c>
      <c r="AR46" s="21" t="s">
        <v>1055</v>
      </c>
      <c r="AS46" s="20" t="s">
        <v>1054</v>
      </c>
      <c r="AT46" s="39" t="s">
        <v>1055</v>
      </c>
      <c r="AU46" s="38" t="s">
        <v>1054</v>
      </c>
      <c r="AV46" s="38" t="s">
        <v>1055</v>
      </c>
      <c r="AW46" s="38" t="s">
        <v>1055</v>
      </c>
      <c r="AX46" s="38" t="s">
        <v>1054</v>
      </c>
      <c r="AY46" s="39" t="s">
        <v>1054</v>
      </c>
      <c r="AZ46" s="38" t="s">
        <v>1054</v>
      </c>
      <c r="BA46" s="38" t="s">
        <v>1055</v>
      </c>
      <c r="BB46" s="38" t="s">
        <v>1055</v>
      </c>
      <c r="BC46" s="21" t="s">
        <v>1054</v>
      </c>
      <c r="BD46" s="39" t="s">
        <v>1054</v>
      </c>
      <c r="BE46" s="38" t="s">
        <v>1054</v>
      </c>
      <c r="BF46" s="38" t="s">
        <v>1055</v>
      </c>
      <c r="BG46" s="21" t="s">
        <v>1055</v>
      </c>
      <c r="BH46" s="39" t="s">
        <v>1055</v>
      </c>
      <c r="BI46" s="38" t="s">
        <v>1055</v>
      </c>
      <c r="BJ46" s="38" t="s">
        <v>1055</v>
      </c>
      <c r="BK46" s="38" t="s">
        <v>1055</v>
      </c>
      <c r="BL46" s="21" t="s">
        <v>1055</v>
      </c>
      <c r="BM46" s="20" t="s">
        <v>1055</v>
      </c>
      <c r="BN46" s="39" t="s">
        <v>1055</v>
      </c>
      <c r="BO46" s="38" t="s">
        <v>1055</v>
      </c>
      <c r="BP46" s="38" t="s">
        <v>1055</v>
      </c>
      <c r="BQ46" s="38" t="s">
        <v>1055</v>
      </c>
      <c r="BR46" s="38" t="s">
        <v>1055</v>
      </c>
      <c r="BS46" s="40"/>
      <c r="BT46" s="38" t="s">
        <v>1055</v>
      </c>
      <c r="BU46" s="39" t="s">
        <v>1055</v>
      </c>
      <c r="BV46" s="38" t="s">
        <v>1055</v>
      </c>
      <c r="BW46" s="38" t="s">
        <v>1055</v>
      </c>
      <c r="BX46" s="38" t="s">
        <v>1055</v>
      </c>
      <c r="BY46" s="38" t="s">
        <v>1055</v>
      </c>
      <c r="BZ46" s="38" t="s">
        <v>1054</v>
      </c>
      <c r="CA46" s="38" t="s">
        <v>1055</v>
      </c>
      <c r="CB46" s="21" t="s">
        <v>1054</v>
      </c>
      <c r="CC46" s="39" t="s">
        <v>1055</v>
      </c>
      <c r="CD46" s="38" t="s">
        <v>1055</v>
      </c>
      <c r="CE46" s="41" t="s">
        <v>1055</v>
      </c>
      <c r="CF46" s="42" t="s">
        <v>1055</v>
      </c>
      <c r="CG46" s="42" t="s">
        <v>1055</v>
      </c>
      <c r="CH46" s="42" t="s">
        <v>1055</v>
      </c>
      <c r="CI46" s="42" t="s">
        <v>1055</v>
      </c>
      <c r="CJ46" s="42" t="s">
        <v>1055</v>
      </c>
    </row>
    <row r="47" spans="1:88" ht="15" x14ac:dyDescent="0.2">
      <c r="A47" s="34" t="s">
        <v>1143</v>
      </c>
      <c r="B47" s="35">
        <v>2021</v>
      </c>
      <c r="C47" s="25" t="s">
        <v>1054</v>
      </c>
      <c r="D47" s="25" t="s">
        <v>1054</v>
      </c>
      <c r="E47" s="23" t="s">
        <v>1055</v>
      </c>
      <c r="F47" s="23" t="s">
        <v>1055</v>
      </c>
      <c r="G47" s="38" t="s">
        <v>1055</v>
      </c>
      <c r="H47" s="38" t="s">
        <v>1055</v>
      </c>
      <c r="I47" s="23" t="s">
        <v>1055</v>
      </c>
      <c r="J47" s="39" t="s">
        <v>1055</v>
      </c>
      <c r="K47" s="21" t="s">
        <v>1055</v>
      </c>
      <c r="L47" s="25" t="s">
        <v>1058</v>
      </c>
      <c r="M47" s="25" t="s">
        <v>1056</v>
      </c>
      <c r="N47" s="20" t="s">
        <v>1054</v>
      </c>
      <c r="O47" s="39" t="s">
        <v>1055</v>
      </c>
      <c r="P47" s="38" t="s">
        <v>1055</v>
      </c>
      <c r="Q47" s="21" t="s">
        <v>1055</v>
      </c>
      <c r="R47" s="39" t="s">
        <v>1054</v>
      </c>
      <c r="S47" s="38" t="s">
        <v>1054</v>
      </c>
      <c r="T47" s="38" t="s">
        <v>1055</v>
      </c>
      <c r="U47" s="38" t="s">
        <v>1055</v>
      </c>
      <c r="V47" s="20"/>
      <c r="W47" s="38" t="s">
        <v>1055</v>
      </c>
      <c r="X47" s="20"/>
      <c r="Y47" s="38" t="s">
        <v>1055</v>
      </c>
      <c r="Z47" s="38" t="s">
        <v>1055</v>
      </c>
      <c r="AA47" s="38" t="s">
        <v>1055</v>
      </c>
      <c r="AB47" s="38" t="s">
        <v>1054</v>
      </c>
      <c r="AC47" s="38" t="s">
        <v>1055</v>
      </c>
      <c r="AD47" s="38" t="s">
        <v>1055</v>
      </c>
      <c r="AE47" s="38" t="s">
        <v>1055</v>
      </c>
      <c r="AF47" s="38" t="s">
        <v>1054</v>
      </c>
      <c r="AG47" s="38" t="s">
        <v>1055</v>
      </c>
      <c r="AH47" s="38" t="s">
        <v>1054</v>
      </c>
      <c r="AI47" s="38" t="s">
        <v>1055</v>
      </c>
      <c r="AJ47" s="38" t="s">
        <v>1055</v>
      </c>
      <c r="AK47" s="38" t="s">
        <v>1055</v>
      </c>
      <c r="AL47" s="38" t="s">
        <v>1055</v>
      </c>
      <c r="AM47" s="38" t="s">
        <v>1055</v>
      </c>
      <c r="AN47" s="38" t="s">
        <v>1054</v>
      </c>
      <c r="AO47" s="38" t="s">
        <v>1055</v>
      </c>
      <c r="AP47" s="38" t="s">
        <v>1055</v>
      </c>
      <c r="AQ47" s="38" t="s">
        <v>1055</v>
      </c>
      <c r="AR47" s="21" t="s">
        <v>1055</v>
      </c>
      <c r="AS47" s="20" t="s">
        <v>1054</v>
      </c>
      <c r="AT47" s="39" t="s">
        <v>1054</v>
      </c>
      <c r="AU47" s="38" t="s">
        <v>1054</v>
      </c>
      <c r="AV47" s="38" t="s">
        <v>1055</v>
      </c>
      <c r="AW47" s="38" t="s">
        <v>1055</v>
      </c>
      <c r="AX47" s="38" t="s">
        <v>1054</v>
      </c>
      <c r="AY47" s="39" t="s">
        <v>1054</v>
      </c>
      <c r="AZ47" s="38" t="s">
        <v>1055</v>
      </c>
      <c r="BA47" s="38" t="s">
        <v>1054</v>
      </c>
      <c r="BB47" s="38" t="s">
        <v>1054</v>
      </c>
      <c r="BC47" s="21" t="s">
        <v>1054</v>
      </c>
      <c r="BD47" s="39" t="s">
        <v>1055</v>
      </c>
      <c r="BE47" s="38" t="s">
        <v>1055</v>
      </c>
      <c r="BF47" s="38" t="s">
        <v>1055</v>
      </c>
      <c r="BG47" s="21" t="s">
        <v>1055</v>
      </c>
      <c r="BH47" s="39" t="s">
        <v>1055</v>
      </c>
      <c r="BI47" s="38" t="s">
        <v>1055</v>
      </c>
      <c r="BJ47" s="38" t="s">
        <v>1055</v>
      </c>
      <c r="BK47" s="38" t="s">
        <v>1055</v>
      </c>
      <c r="BL47" s="21" t="s">
        <v>1055</v>
      </c>
      <c r="BM47" s="20" t="s">
        <v>1055</v>
      </c>
      <c r="BN47" s="39" t="s">
        <v>1055</v>
      </c>
      <c r="BO47" s="38" t="s">
        <v>1055</v>
      </c>
      <c r="BP47" s="38" t="s">
        <v>1055</v>
      </c>
      <c r="BQ47" s="38" t="s">
        <v>1055</v>
      </c>
      <c r="BR47" s="38" t="s">
        <v>1055</v>
      </c>
      <c r="BS47" s="40"/>
      <c r="BT47" s="38" t="s">
        <v>1055</v>
      </c>
      <c r="BU47" s="39" t="s">
        <v>1055</v>
      </c>
      <c r="BV47" s="38" t="s">
        <v>1055</v>
      </c>
      <c r="BW47" s="38" t="s">
        <v>1055</v>
      </c>
      <c r="BX47" s="38" t="s">
        <v>1055</v>
      </c>
      <c r="BY47" s="38" t="s">
        <v>1055</v>
      </c>
      <c r="BZ47" s="38" t="s">
        <v>1055</v>
      </c>
      <c r="CA47" s="38" t="s">
        <v>1055</v>
      </c>
      <c r="CB47" s="21" t="s">
        <v>1055</v>
      </c>
      <c r="CC47" s="39" t="s">
        <v>1055</v>
      </c>
      <c r="CD47" s="38" t="s">
        <v>1055</v>
      </c>
      <c r="CE47" s="41" t="s">
        <v>1055</v>
      </c>
      <c r="CF47" s="42" t="s">
        <v>1055</v>
      </c>
      <c r="CG47" s="42" t="s">
        <v>1055</v>
      </c>
      <c r="CH47" s="42" t="s">
        <v>1054</v>
      </c>
      <c r="CI47" s="42" t="s">
        <v>1055</v>
      </c>
      <c r="CJ47" s="42" t="s">
        <v>1054</v>
      </c>
    </row>
    <row r="48" spans="1:88" ht="15" x14ac:dyDescent="0.2">
      <c r="A48" s="34" t="s">
        <v>1144</v>
      </c>
      <c r="B48" s="35">
        <v>2020</v>
      </c>
      <c r="C48" s="25" t="s">
        <v>1054</v>
      </c>
      <c r="D48" s="25" t="s">
        <v>1054</v>
      </c>
      <c r="E48" s="23" t="s">
        <v>1055</v>
      </c>
      <c r="F48" s="23" t="s">
        <v>1055</v>
      </c>
      <c r="G48" s="38" t="s">
        <v>1054</v>
      </c>
      <c r="H48" s="38" t="s">
        <v>1054</v>
      </c>
      <c r="I48" s="23" t="s">
        <v>1054</v>
      </c>
      <c r="J48" s="39" t="s">
        <v>1054</v>
      </c>
      <c r="K48" s="21" t="s">
        <v>1055</v>
      </c>
      <c r="L48" s="25" t="s">
        <v>1055</v>
      </c>
      <c r="M48" s="25" t="s">
        <v>1056</v>
      </c>
      <c r="N48" s="20" t="s">
        <v>1054</v>
      </c>
      <c r="O48" s="39" t="s">
        <v>1055</v>
      </c>
      <c r="P48" s="38" t="s">
        <v>1055</v>
      </c>
      <c r="Q48" s="21" t="s">
        <v>1055</v>
      </c>
      <c r="R48" s="39" t="s">
        <v>1054</v>
      </c>
      <c r="S48" s="38" t="s">
        <v>1054</v>
      </c>
      <c r="T48" s="38" t="s">
        <v>1055</v>
      </c>
      <c r="U48" s="38" t="s">
        <v>1055</v>
      </c>
      <c r="V48" s="20"/>
      <c r="W48" s="38" t="s">
        <v>1055</v>
      </c>
      <c r="X48" s="20"/>
      <c r="Y48" s="38" t="s">
        <v>1054</v>
      </c>
      <c r="Z48" s="38" t="s">
        <v>1054</v>
      </c>
      <c r="AA48" s="38" t="s">
        <v>1055</v>
      </c>
      <c r="AB48" s="38" t="s">
        <v>1054</v>
      </c>
      <c r="AC48" s="38" t="s">
        <v>1055</v>
      </c>
      <c r="AD48" s="38" t="s">
        <v>1054</v>
      </c>
      <c r="AE48" s="38" t="s">
        <v>1055</v>
      </c>
      <c r="AF48" s="38" t="s">
        <v>1054</v>
      </c>
      <c r="AG48" s="38" t="s">
        <v>1055</v>
      </c>
      <c r="AH48" s="38" t="s">
        <v>1054</v>
      </c>
      <c r="AI48" s="38" t="s">
        <v>1055</v>
      </c>
      <c r="AJ48" s="38" t="s">
        <v>1054</v>
      </c>
      <c r="AK48" s="38" t="s">
        <v>1055</v>
      </c>
      <c r="AL48" s="38" t="s">
        <v>1055</v>
      </c>
      <c r="AM48" s="38" t="s">
        <v>1055</v>
      </c>
      <c r="AN48" s="38" t="s">
        <v>1055</v>
      </c>
      <c r="AO48" s="38" t="s">
        <v>1055</v>
      </c>
      <c r="AP48" s="38" t="s">
        <v>1055</v>
      </c>
      <c r="AQ48" s="38" t="s">
        <v>1055</v>
      </c>
      <c r="AR48" s="21" t="s">
        <v>1055</v>
      </c>
      <c r="AS48" s="20" t="s">
        <v>1054</v>
      </c>
      <c r="AT48" s="39" t="s">
        <v>1055</v>
      </c>
      <c r="AU48" s="38" t="s">
        <v>1055</v>
      </c>
      <c r="AV48" s="38" t="s">
        <v>1055</v>
      </c>
      <c r="AW48" s="38" t="s">
        <v>1055</v>
      </c>
      <c r="AX48" s="38" t="s">
        <v>1055</v>
      </c>
      <c r="AY48" s="39" t="s">
        <v>1054</v>
      </c>
      <c r="AZ48" s="38" t="s">
        <v>1054</v>
      </c>
      <c r="BA48" s="38" t="s">
        <v>1054</v>
      </c>
      <c r="BB48" s="38" t="s">
        <v>1054</v>
      </c>
      <c r="BC48" s="21" t="s">
        <v>1054</v>
      </c>
      <c r="BD48" s="39" t="s">
        <v>1054</v>
      </c>
      <c r="BE48" s="38" t="s">
        <v>1054</v>
      </c>
      <c r="BF48" s="38" t="s">
        <v>1054</v>
      </c>
      <c r="BG48" s="21" t="s">
        <v>1054</v>
      </c>
      <c r="BH48" s="39" t="s">
        <v>1054</v>
      </c>
      <c r="BI48" s="38" t="s">
        <v>1055</v>
      </c>
      <c r="BJ48" s="38" t="s">
        <v>1054</v>
      </c>
      <c r="BK48" s="38" t="s">
        <v>1054</v>
      </c>
      <c r="BL48" s="21" t="s">
        <v>1055</v>
      </c>
      <c r="BM48" s="20" t="s">
        <v>1054</v>
      </c>
      <c r="BN48" s="39" t="s">
        <v>1054</v>
      </c>
      <c r="BO48" s="38" t="s">
        <v>1055</v>
      </c>
      <c r="BP48" s="38" t="s">
        <v>1054</v>
      </c>
      <c r="BQ48" s="38" t="s">
        <v>1054</v>
      </c>
      <c r="BR48" s="38" t="s">
        <v>1055</v>
      </c>
      <c r="BS48" s="40"/>
      <c r="BT48" s="38" t="s">
        <v>1055</v>
      </c>
      <c r="BU48" s="39" t="s">
        <v>1055</v>
      </c>
      <c r="BV48" s="38" t="s">
        <v>1055</v>
      </c>
      <c r="BW48" s="38" t="s">
        <v>1055</v>
      </c>
      <c r="BX48" s="38" t="s">
        <v>1055</v>
      </c>
      <c r="BY48" s="38" t="s">
        <v>1055</v>
      </c>
      <c r="BZ48" s="38" t="s">
        <v>1055</v>
      </c>
      <c r="CA48" s="38" t="s">
        <v>1055</v>
      </c>
      <c r="CB48" s="21" t="s">
        <v>1055</v>
      </c>
      <c r="CC48" s="39" t="s">
        <v>1055</v>
      </c>
      <c r="CD48" s="38" t="s">
        <v>1055</v>
      </c>
      <c r="CE48" s="41" t="s">
        <v>1055</v>
      </c>
      <c r="CF48" s="42" t="s">
        <v>1055</v>
      </c>
      <c r="CG48" s="42" t="s">
        <v>1055</v>
      </c>
      <c r="CH48" s="42" t="s">
        <v>1055</v>
      </c>
      <c r="CI48" s="42" t="s">
        <v>1055</v>
      </c>
      <c r="CJ48" s="42" t="s">
        <v>1055</v>
      </c>
    </row>
    <row r="49" spans="1:88" ht="15" x14ac:dyDescent="0.2">
      <c r="A49" s="34" t="s">
        <v>1145</v>
      </c>
      <c r="B49" s="35">
        <v>2020</v>
      </c>
      <c r="C49" s="25" t="s">
        <v>1054</v>
      </c>
      <c r="D49" s="25" t="s">
        <v>1054</v>
      </c>
      <c r="E49" s="23" t="s">
        <v>1055</v>
      </c>
      <c r="F49" s="23" t="s">
        <v>1055</v>
      </c>
      <c r="G49" s="38" t="s">
        <v>1054</v>
      </c>
      <c r="H49" s="38" t="s">
        <v>1054</v>
      </c>
      <c r="I49" s="23" t="s">
        <v>1054</v>
      </c>
      <c r="J49" s="39" t="s">
        <v>1054</v>
      </c>
      <c r="K49" s="21" t="s">
        <v>1055</v>
      </c>
      <c r="L49" s="25" t="s">
        <v>1058</v>
      </c>
      <c r="M49" s="25" t="s">
        <v>1056</v>
      </c>
      <c r="N49" s="20" t="s">
        <v>1054</v>
      </c>
      <c r="O49" s="39" t="s">
        <v>1054</v>
      </c>
      <c r="P49" s="38" t="s">
        <v>1055</v>
      </c>
      <c r="Q49" s="21" t="s">
        <v>1054</v>
      </c>
      <c r="R49" s="39" t="s">
        <v>1054</v>
      </c>
      <c r="S49" s="38" t="s">
        <v>1054</v>
      </c>
      <c r="T49" s="38" t="s">
        <v>1055</v>
      </c>
      <c r="U49" s="38" t="s">
        <v>1055</v>
      </c>
      <c r="V49" s="20"/>
      <c r="W49" s="38" t="s">
        <v>1054</v>
      </c>
      <c r="X49" s="20"/>
      <c r="Y49" s="38" t="s">
        <v>1055</v>
      </c>
      <c r="Z49" s="38" t="s">
        <v>1055</v>
      </c>
      <c r="AA49" s="38" t="s">
        <v>1055</v>
      </c>
      <c r="AB49" s="38" t="s">
        <v>1055</v>
      </c>
      <c r="AC49" s="38" t="s">
        <v>1054</v>
      </c>
      <c r="AD49" s="38" t="s">
        <v>1055</v>
      </c>
      <c r="AE49" s="38" t="s">
        <v>1054</v>
      </c>
      <c r="AF49" s="38" t="s">
        <v>1055</v>
      </c>
      <c r="AG49" s="38" t="s">
        <v>1054</v>
      </c>
      <c r="AH49" s="38" t="s">
        <v>1055</v>
      </c>
      <c r="AI49" s="38" t="s">
        <v>1054</v>
      </c>
      <c r="AJ49" s="38" t="s">
        <v>1055</v>
      </c>
      <c r="AK49" s="38" t="s">
        <v>1055</v>
      </c>
      <c r="AL49" s="38" t="s">
        <v>1055</v>
      </c>
      <c r="AM49" s="38" t="s">
        <v>1055</v>
      </c>
      <c r="AN49" s="38" t="s">
        <v>1055</v>
      </c>
      <c r="AO49" s="38" t="s">
        <v>1054</v>
      </c>
      <c r="AP49" s="38" t="s">
        <v>1055</v>
      </c>
      <c r="AQ49" s="38" t="s">
        <v>1055</v>
      </c>
      <c r="AR49" s="21" t="s">
        <v>1055</v>
      </c>
      <c r="AS49" s="20" t="s">
        <v>1054</v>
      </c>
      <c r="AT49" s="39" t="s">
        <v>1055</v>
      </c>
      <c r="AU49" s="38" t="s">
        <v>1054</v>
      </c>
      <c r="AV49" s="38" t="s">
        <v>1055</v>
      </c>
      <c r="AW49" s="38" t="s">
        <v>1055</v>
      </c>
      <c r="AX49" s="38" t="s">
        <v>1054</v>
      </c>
      <c r="AY49" s="39" t="s">
        <v>1054</v>
      </c>
      <c r="AZ49" s="38" t="s">
        <v>1055</v>
      </c>
      <c r="BA49" s="38" t="s">
        <v>1054</v>
      </c>
      <c r="BB49" s="38" t="s">
        <v>1054</v>
      </c>
      <c r="BC49" s="21" t="s">
        <v>1054</v>
      </c>
      <c r="BD49" s="39" t="s">
        <v>1054</v>
      </c>
      <c r="BE49" s="38" t="s">
        <v>1054</v>
      </c>
      <c r="BF49" s="38" t="s">
        <v>1055</v>
      </c>
      <c r="BG49" s="21" t="s">
        <v>1055</v>
      </c>
      <c r="BH49" s="39" t="s">
        <v>1055</v>
      </c>
      <c r="BI49" s="38" t="s">
        <v>1055</v>
      </c>
      <c r="BJ49" s="38" t="s">
        <v>1055</v>
      </c>
      <c r="BK49" s="38" t="s">
        <v>1055</v>
      </c>
      <c r="BL49" s="21" t="s">
        <v>1055</v>
      </c>
      <c r="BM49" s="20" t="s">
        <v>1055</v>
      </c>
      <c r="BN49" s="39" t="s">
        <v>1054</v>
      </c>
      <c r="BO49" s="38" t="s">
        <v>1054</v>
      </c>
      <c r="BP49" s="38" t="s">
        <v>1055</v>
      </c>
      <c r="BQ49" s="38" t="s">
        <v>1054</v>
      </c>
      <c r="BR49" s="38" t="s">
        <v>1054</v>
      </c>
      <c r="BS49" s="40"/>
      <c r="BT49" s="38" t="s">
        <v>1055</v>
      </c>
      <c r="BU49" s="39" t="s">
        <v>1054</v>
      </c>
      <c r="BV49" s="38" t="s">
        <v>1054</v>
      </c>
      <c r="BW49" s="38" t="s">
        <v>1055</v>
      </c>
      <c r="BX49" s="38" t="s">
        <v>1055</v>
      </c>
      <c r="BY49" s="38" t="s">
        <v>1055</v>
      </c>
      <c r="BZ49" s="38" t="s">
        <v>1055</v>
      </c>
      <c r="CA49" s="38" t="s">
        <v>1054</v>
      </c>
      <c r="CB49" s="21" t="s">
        <v>1054</v>
      </c>
      <c r="CC49" s="39" t="s">
        <v>1054</v>
      </c>
      <c r="CD49" s="38" t="s">
        <v>1055</v>
      </c>
      <c r="CE49" s="41" t="s">
        <v>1054</v>
      </c>
      <c r="CF49" s="42" t="s">
        <v>1054</v>
      </c>
      <c r="CG49" s="42" t="s">
        <v>1054</v>
      </c>
      <c r="CH49" s="42" t="s">
        <v>1055</v>
      </c>
      <c r="CI49" s="42" t="s">
        <v>1054</v>
      </c>
      <c r="CJ49" s="42" t="s">
        <v>1054</v>
      </c>
    </row>
    <row r="50" spans="1:88" ht="15" x14ac:dyDescent="0.2">
      <c r="A50" s="34" t="s">
        <v>1146</v>
      </c>
      <c r="B50" s="35">
        <v>2021</v>
      </c>
      <c r="C50" s="25" t="s">
        <v>1054</v>
      </c>
      <c r="D50" s="25" t="s">
        <v>1054</v>
      </c>
      <c r="E50" s="23" t="s">
        <v>1055</v>
      </c>
      <c r="F50" s="23" t="s">
        <v>1055</v>
      </c>
      <c r="G50" s="38" t="s">
        <v>1054</v>
      </c>
      <c r="H50" s="38" t="s">
        <v>1054</v>
      </c>
      <c r="I50" s="23" t="s">
        <v>1054</v>
      </c>
      <c r="J50" s="39" t="s">
        <v>1054</v>
      </c>
      <c r="K50" s="21" t="s">
        <v>1055</v>
      </c>
      <c r="L50" s="25" t="s">
        <v>1055</v>
      </c>
      <c r="M50" s="25" t="s">
        <v>1056</v>
      </c>
      <c r="N50" s="20" t="s">
        <v>1054</v>
      </c>
      <c r="O50" s="39" t="s">
        <v>1055</v>
      </c>
      <c r="P50" s="38" t="s">
        <v>1055</v>
      </c>
      <c r="Q50" s="21" t="s">
        <v>1055</v>
      </c>
      <c r="R50" s="39" t="s">
        <v>1054</v>
      </c>
      <c r="S50" s="38" t="s">
        <v>1054</v>
      </c>
      <c r="T50" s="38" t="s">
        <v>1055</v>
      </c>
      <c r="U50" s="38" t="s">
        <v>1055</v>
      </c>
      <c r="V50" s="20"/>
      <c r="W50" s="38" t="s">
        <v>1055</v>
      </c>
      <c r="X50" s="20"/>
      <c r="Y50" s="38" t="s">
        <v>1054</v>
      </c>
      <c r="Z50" s="38" t="s">
        <v>1054</v>
      </c>
      <c r="AA50" s="38" t="s">
        <v>1055</v>
      </c>
      <c r="AB50" s="38" t="s">
        <v>1055</v>
      </c>
      <c r="AC50" s="38" t="s">
        <v>1055</v>
      </c>
      <c r="AD50" s="38" t="s">
        <v>1055</v>
      </c>
      <c r="AE50" s="38" t="s">
        <v>1055</v>
      </c>
      <c r="AF50" s="38" t="s">
        <v>1054</v>
      </c>
      <c r="AG50" s="38" t="s">
        <v>1055</v>
      </c>
      <c r="AH50" s="38" t="s">
        <v>1055</v>
      </c>
      <c r="AI50" s="38" t="s">
        <v>1055</v>
      </c>
      <c r="AJ50" s="38" t="s">
        <v>1055</v>
      </c>
      <c r="AK50" s="38" t="s">
        <v>1055</v>
      </c>
      <c r="AL50" s="38" t="s">
        <v>1055</v>
      </c>
      <c r="AM50" s="38" t="s">
        <v>1055</v>
      </c>
      <c r="AN50" s="38" t="s">
        <v>1054</v>
      </c>
      <c r="AO50" s="38" t="s">
        <v>1055</v>
      </c>
      <c r="AP50" s="38" t="s">
        <v>1054</v>
      </c>
      <c r="AQ50" s="38" t="s">
        <v>1055</v>
      </c>
      <c r="AR50" s="21" t="s">
        <v>1054</v>
      </c>
      <c r="AS50" s="20" t="s">
        <v>1054</v>
      </c>
      <c r="AT50" s="39" t="s">
        <v>1054</v>
      </c>
      <c r="AU50" s="38" t="s">
        <v>1054</v>
      </c>
      <c r="AV50" s="38" t="s">
        <v>1055</v>
      </c>
      <c r="AW50" s="38" t="s">
        <v>1054</v>
      </c>
      <c r="AX50" s="38" t="s">
        <v>1054</v>
      </c>
      <c r="AY50" s="39" t="s">
        <v>1054</v>
      </c>
      <c r="AZ50" s="38" t="s">
        <v>1054</v>
      </c>
      <c r="BA50" s="38" t="s">
        <v>1054</v>
      </c>
      <c r="BB50" s="38" t="s">
        <v>1054</v>
      </c>
      <c r="BC50" s="21" t="s">
        <v>1054</v>
      </c>
      <c r="BD50" s="39" t="s">
        <v>1054</v>
      </c>
      <c r="BE50" s="38" t="s">
        <v>1054</v>
      </c>
      <c r="BF50" s="38" t="s">
        <v>1055</v>
      </c>
      <c r="BG50" s="21" t="s">
        <v>1054</v>
      </c>
      <c r="BH50" s="39" t="s">
        <v>1054</v>
      </c>
      <c r="BI50" s="38" t="s">
        <v>1054</v>
      </c>
      <c r="BJ50" s="38" t="s">
        <v>1055</v>
      </c>
      <c r="BK50" s="38" t="s">
        <v>1055</v>
      </c>
      <c r="BL50" s="21" t="s">
        <v>1055</v>
      </c>
      <c r="BM50" s="20" t="s">
        <v>1054</v>
      </c>
      <c r="BN50" s="39" t="s">
        <v>1054</v>
      </c>
      <c r="BO50" s="38" t="s">
        <v>1054</v>
      </c>
      <c r="BP50" s="38" t="s">
        <v>1054</v>
      </c>
      <c r="BQ50" s="38" t="s">
        <v>1054</v>
      </c>
      <c r="BR50" s="38" t="s">
        <v>1054</v>
      </c>
      <c r="BS50" s="40"/>
      <c r="BT50" s="38" t="s">
        <v>1054</v>
      </c>
      <c r="BU50" s="39" t="s">
        <v>1055</v>
      </c>
      <c r="BV50" s="38" t="s">
        <v>1054</v>
      </c>
      <c r="BW50" s="38" t="s">
        <v>1055</v>
      </c>
      <c r="BX50" s="38" t="s">
        <v>1054</v>
      </c>
      <c r="BY50" s="38" t="s">
        <v>1054</v>
      </c>
      <c r="BZ50" s="38" t="s">
        <v>1054</v>
      </c>
      <c r="CA50" s="38" t="s">
        <v>1054</v>
      </c>
      <c r="CB50" s="21" t="s">
        <v>1054</v>
      </c>
      <c r="CC50" s="39" t="s">
        <v>1054</v>
      </c>
      <c r="CD50" s="38" t="s">
        <v>1055</v>
      </c>
      <c r="CE50" s="41" t="s">
        <v>1055</v>
      </c>
      <c r="CF50" s="42" t="s">
        <v>1055</v>
      </c>
      <c r="CG50" s="42" t="s">
        <v>1054</v>
      </c>
      <c r="CH50" s="42" t="s">
        <v>1054</v>
      </c>
      <c r="CI50" s="42" t="s">
        <v>1054</v>
      </c>
      <c r="CJ50" s="42" t="s">
        <v>1054</v>
      </c>
    </row>
    <row r="51" spans="1:88" ht="15" x14ac:dyDescent="0.2">
      <c r="A51" s="34" t="s">
        <v>1147</v>
      </c>
      <c r="B51" s="35">
        <v>2021</v>
      </c>
      <c r="C51" s="25" t="s">
        <v>1054</v>
      </c>
      <c r="D51" s="25" t="s">
        <v>1055</v>
      </c>
      <c r="E51" s="23" t="s">
        <v>1054</v>
      </c>
      <c r="F51" s="23" t="s">
        <v>1054</v>
      </c>
      <c r="G51" s="38" t="s">
        <v>1054</v>
      </c>
      <c r="H51" s="38" t="s">
        <v>1054</v>
      </c>
      <c r="I51" s="23" t="s">
        <v>1054</v>
      </c>
      <c r="J51" s="39" t="s">
        <v>1055</v>
      </c>
      <c r="K51" s="21" t="s">
        <v>1054</v>
      </c>
      <c r="L51" s="25" t="s">
        <v>1054</v>
      </c>
      <c r="M51" s="25" t="s">
        <v>1056</v>
      </c>
      <c r="N51" s="20" t="s">
        <v>1054</v>
      </c>
      <c r="O51" s="39" t="s">
        <v>1054</v>
      </c>
      <c r="P51" s="38" t="s">
        <v>1055</v>
      </c>
      <c r="Q51" s="21" t="s">
        <v>1054</v>
      </c>
      <c r="R51" s="39" t="s">
        <v>1054</v>
      </c>
      <c r="S51" s="38" t="s">
        <v>1054</v>
      </c>
      <c r="T51" s="38" t="s">
        <v>1055</v>
      </c>
      <c r="U51" s="38" t="s">
        <v>1055</v>
      </c>
      <c r="W51" s="38" t="s">
        <v>1055</v>
      </c>
      <c r="Y51" s="38" t="s">
        <v>1055</v>
      </c>
      <c r="Z51" s="38" t="s">
        <v>1055</v>
      </c>
      <c r="AA51" s="38" t="s">
        <v>1055</v>
      </c>
      <c r="AB51" s="38" t="s">
        <v>1054</v>
      </c>
      <c r="AC51" s="38" t="s">
        <v>1055</v>
      </c>
      <c r="AD51" s="38" t="s">
        <v>1055</v>
      </c>
      <c r="AE51" s="38" t="s">
        <v>1055</v>
      </c>
      <c r="AF51" s="38" t="s">
        <v>1055</v>
      </c>
      <c r="AG51" s="38" t="s">
        <v>1055</v>
      </c>
      <c r="AH51" s="38" t="s">
        <v>1055</v>
      </c>
      <c r="AI51" s="38" t="s">
        <v>1055</v>
      </c>
      <c r="AJ51" s="38" t="s">
        <v>1054</v>
      </c>
      <c r="AK51" s="38" t="s">
        <v>1055</v>
      </c>
      <c r="AL51" s="38" t="s">
        <v>1055</v>
      </c>
      <c r="AM51" s="38" t="s">
        <v>1055</v>
      </c>
      <c r="AN51" s="38" t="s">
        <v>1055</v>
      </c>
      <c r="AO51" s="38" t="s">
        <v>1055</v>
      </c>
      <c r="AP51" s="38" t="s">
        <v>1055</v>
      </c>
      <c r="AQ51" s="38" t="s">
        <v>1055</v>
      </c>
      <c r="AR51" s="21" t="s">
        <v>1055</v>
      </c>
      <c r="AS51" s="20" t="s">
        <v>1054</v>
      </c>
      <c r="AT51" s="39" t="s">
        <v>1055</v>
      </c>
      <c r="AU51" s="38" t="s">
        <v>1054</v>
      </c>
      <c r="AV51" s="38" t="s">
        <v>1055</v>
      </c>
      <c r="AW51" s="38" t="s">
        <v>1055</v>
      </c>
      <c r="AX51" s="38" t="s">
        <v>1054</v>
      </c>
      <c r="AY51" s="39" t="s">
        <v>1054</v>
      </c>
      <c r="AZ51" s="38" t="s">
        <v>1054</v>
      </c>
      <c r="BA51" s="38" t="s">
        <v>1054</v>
      </c>
      <c r="BB51" s="38" t="s">
        <v>1054</v>
      </c>
      <c r="BC51" s="21" t="s">
        <v>1054</v>
      </c>
      <c r="BD51" s="39" t="s">
        <v>1054</v>
      </c>
      <c r="BE51" s="38" t="s">
        <v>1054</v>
      </c>
      <c r="BF51" s="38" t="s">
        <v>1055</v>
      </c>
      <c r="BG51" s="21" t="s">
        <v>1054</v>
      </c>
      <c r="BH51" s="39" t="s">
        <v>1054</v>
      </c>
      <c r="BI51" s="38" t="s">
        <v>1054</v>
      </c>
      <c r="BJ51" s="38" t="s">
        <v>1055</v>
      </c>
      <c r="BK51" s="38" t="s">
        <v>1054</v>
      </c>
      <c r="BL51" s="21" t="s">
        <v>1055</v>
      </c>
      <c r="BM51" s="20" t="s">
        <v>1054</v>
      </c>
      <c r="BN51" s="39" t="s">
        <v>1054</v>
      </c>
      <c r="BO51" s="38" t="s">
        <v>1054</v>
      </c>
      <c r="BP51" s="38" t="s">
        <v>1054</v>
      </c>
      <c r="BQ51" s="38" t="s">
        <v>1054</v>
      </c>
      <c r="BR51" s="38" t="s">
        <v>1055</v>
      </c>
      <c r="BS51" s="40"/>
      <c r="BT51" s="38" t="s">
        <v>1055</v>
      </c>
      <c r="BU51" s="39" t="s">
        <v>1055</v>
      </c>
      <c r="BV51" s="38" t="s">
        <v>1054</v>
      </c>
      <c r="BW51" s="38" t="s">
        <v>1055</v>
      </c>
      <c r="BX51" s="38" t="s">
        <v>1055</v>
      </c>
      <c r="BY51" s="38" t="s">
        <v>1054</v>
      </c>
      <c r="BZ51" s="38" t="s">
        <v>1055</v>
      </c>
      <c r="CA51" s="38" t="s">
        <v>1055</v>
      </c>
      <c r="CB51" s="21" t="s">
        <v>1054</v>
      </c>
      <c r="CC51" s="39" t="s">
        <v>1055</v>
      </c>
      <c r="CD51" s="38" t="s">
        <v>1054</v>
      </c>
      <c r="CE51" s="41" t="s">
        <v>1055</v>
      </c>
      <c r="CF51" s="42" t="s">
        <v>1054</v>
      </c>
      <c r="CG51" s="42" t="s">
        <v>1055</v>
      </c>
      <c r="CH51" s="42" t="s">
        <v>1054</v>
      </c>
      <c r="CI51" s="42" t="s">
        <v>1054</v>
      </c>
      <c r="CJ51" s="42" t="s">
        <v>1054</v>
      </c>
    </row>
    <row r="52" spans="1:88" ht="15" x14ac:dyDescent="0.2">
      <c r="A52" s="34" t="s">
        <v>1148</v>
      </c>
      <c r="B52" s="35">
        <v>2021</v>
      </c>
      <c r="C52" s="25" t="s">
        <v>1054</v>
      </c>
      <c r="D52" s="25" t="s">
        <v>1055</v>
      </c>
      <c r="E52" s="23" t="s">
        <v>1054</v>
      </c>
      <c r="F52" s="23" t="s">
        <v>1055</v>
      </c>
      <c r="G52" s="38" t="s">
        <v>1054</v>
      </c>
      <c r="H52" s="38" t="s">
        <v>1054</v>
      </c>
      <c r="I52" s="23" t="s">
        <v>1054</v>
      </c>
      <c r="J52" s="39" t="s">
        <v>1055</v>
      </c>
      <c r="K52" s="21" t="s">
        <v>1054</v>
      </c>
      <c r="L52" s="25" t="s">
        <v>1054</v>
      </c>
      <c r="M52" s="25" t="s">
        <v>1056</v>
      </c>
      <c r="N52" s="20" t="s">
        <v>1054</v>
      </c>
      <c r="O52" s="39" t="s">
        <v>1054</v>
      </c>
      <c r="P52" s="38" t="s">
        <v>1055</v>
      </c>
      <c r="Q52" s="21" t="s">
        <v>1054</v>
      </c>
      <c r="R52" s="39" t="s">
        <v>1054</v>
      </c>
      <c r="S52" s="38" t="s">
        <v>1054</v>
      </c>
      <c r="T52" s="38" t="s">
        <v>1055</v>
      </c>
      <c r="U52" s="38" t="s">
        <v>1055</v>
      </c>
      <c r="W52" s="38" t="s">
        <v>1054</v>
      </c>
      <c r="Y52" s="38" t="s">
        <v>1054</v>
      </c>
      <c r="Z52" s="38" t="s">
        <v>1054</v>
      </c>
      <c r="AA52" s="38" t="s">
        <v>1054</v>
      </c>
      <c r="AB52" s="38" t="s">
        <v>1054</v>
      </c>
      <c r="AC52" s="38" t="s">
        <v>1054</v>
      </c>
      <c r="AD52" s="38" t="s">
        <v>1054</v>
      </c>
      <c r="AE52" s="38" t="s">
        <v>1054</v>
      </c>
      <c r="AF52" s="38" t="s">
        <v>1054</v>
      </c>
      <c r="AG52" s="38" t="s">
        <v>1055</v>
      </c>
      <c r="AH52" s="38" t="s">
        <v>1054</v>
      </c>
      <c r="AI52" s="38" t="s">
        <v>1054</v>
      </c>
      <c r="AJ52" s="38" t="s">
        <v>1055</v>
      </c>
      <c r="AK52" s="38" t="s">
        <v>1055</v>
      </c>
      <c r="AL52" s="38" t="s">
        <v>1055</v>
      </c>
      <c r="AM52" s="38" t="s">
        <v>1055</v>
      </c>
      <c r="AN52" s="38" t="s">
        <v>1054</v>
      </c>
      <c r="AO52" s="38" t="s">
        <v>1055</v>
      </c>
      <c r="AP52" s="38" t="s">
        <v>1055</v>
      </c>
      <c r="AQ52" s="38" t="s">
        <v>1055</v>
      </c>
      <c r="AR52" s="21" t="s">
        <v>1055</v>
      </c>
      <c r="AS52" s="20" t="s">
        <v>1054</v>
      </c>
      <c r="AT52" s="39" t="s">
        <v>1054</v>
      </c>
      <c r="AU52" s="38" t="s">
        <v>1054</v>
      </c>
      <c r="AV52" s="38" t="s">
        <v>1055</v>
      </c>
      <c r="AW52" s="38" t="s">
        <v>1054</v>
      </c>
      <c r="AX52" s="38" t="s">
        <v>1054</v>
      </c>
      <c r="AY52" s="39" t="s">
        <v>1054</v>
      </c>
      <c r="AZ52" s="38" t="s">
        <v>1054</v>
      </c>
      <c r="BA52" s="38" t="s">
        <v>1054</v>
      </c>
      <c r="BB52" s="38" t="s">
        <v>1054</v>
      </c>
      <c r="BC52" s="21" t="s">
        <v>1054</v>
      </c>
      <c r="BD52" s="39" t="s">
        <v>1054</v>
      </c>
      <c r="BE52" s="38" t="s">
        <v>1054</v>
      </c>
      <c r="BF52" s="38" t="s">
        <v>1055</v>
      </c>
      <c r="BG52" s="21" t="s">
        <v>1054</v>
      </c>
      <c r="BH52" s="39" t="s">
        <v>1055</v>
      </c>
      <c r="BI52" s="38" t="s">
        <v>1055</v>
      </c>
      <c r="BJ52" s="38" t="s">
        <v>1055</v>
      </c>
      <c r="BK52" s="38" t="s">
        <v>1055</v>
      </c>
      <c r="BL52" s="21" t="s">
        <v>1055</v>
      </c>
      <c r="BM52" s="20" t="s">
        <v>1055</v>
      </c>
      <c r="BN52" s="39" t="s">
        <v>1054</v>
      </c>
      <c r="BO52" s="38" t="s">
        <v>1054</v>
      </c>
      <c r="BP52" s="38" t="s">
        <v>1054</v>
      </c>
      <c r="BQ52" s="38" t="s">
        <v>1054</v>
      </c>
      <c r="BR52" s="38" t="s">
        <v>1054</v>
      </c>
      <c r="BS52" s="40"/>
      <c r="BT52" s="38" t="s">
        <v>1055</v>
      </c>
      <c r="BU52" s="39" t="s">
        <v>1055</v>
      </c>
      <c r="BV52" s="38" t="s">
        <v>1054</v>
      </c>
      <c r="BW52" s="38" t="s">
        <v>1055</v>
      </c>
      <c r="BX52" s="38" t="s">
        <v>1055</v>
      </c>
      <c r="BY52" s="38" t="s">
        <v>1054</v>
      </c>
      <c r="BZ52" s="38" t="s">
        <v>1055</v>
      </c>
      <c r="CA52" s="38" t="s">
        <v>1055</v>
      </c>
      <c r="CB52" s="21" t="s">
        <v>1054</v>
      </c>
      <c r="CC52" s="39" t="s">
        <v>1054</v>
      </c>
      <c r="CD52" s="38" t="s">
        <v>1055</v>
      </c>
      <c r="CE52" s="41" t="s">
        <v>1055</v>
      </c>
      <c r="CF52" s="42" t="s">
        <v>1054</v>
      </c>
      <c r="CG52" s="42" t="s">
        <v>1055</v>
      </c>
      <c r="CH52" s="42" t="s">
        <v>1055</v>
      </c>
      <c r="CI52" s="42" t="s">
        <v>1054</v>
      </c>
      <c r="CJ52" s="42" t="s">
        <v>1054</v>
      </c>
    </row>
    <row r="53" spans="1:88" ht="15" x14ac:dyDescent="0.2">
      <c r="A53" s="34" t="s">
        <v>1149</v>
      </c>
      <c r="B53" s="35">
        <v>2021</v>
      </c>
      <c r="C53" s="25" t="s">
        <v>1054</v>
      </c>
      <c r="D53" s="25" t="s">
        <v>1054</v>
      </c>
      <c r="E53" s="23" t="s">
        <v>1055</v>
      </c>
      <c r="F53" s="23" t="s">
        <v>1054</v>
      </c>
      <c r="G53" s="38" t="s">
        <v>1054</v>
      </c>
      <c r="H53" s="38" t="s">
        <v>1055</v>
      </c>
      <c r="I53" s="23" t="s">
        <v>1054</v>
      </c>
      <c r="J53" s="39" t="s">
        <v>1055</v>
      </c>
      <c r="K53" s="21" t="s">
        <v>1055</v>
      </c>
      <c r="L53" s="25" t="s">
        <v>1058</v>
      </c>
      <c r="M53" s="25" t="s">
        <v>1056</v>
      </c>
      <c r="N53" s="20" t="s">
        <v>1054</v>
      </c>
      <c r="O53" s="39" t="s">
        <v>1054</v>
      </c>
      <c r="P53" s="38" t="s">
        <v>1055</v>
      </c>
      <c r="Q53" s="21" t="s">
        <v>1054</v>
      </c>
      <c r="R53" s="39" t="s">
        <v>1054</v>
      </c>
      <c r="S53" s="38" t="s">
        <v>1054</v>
      </c>
      <c r="T53" s="38" t="s">
        <v>1055</v>
      </c>
      <c r="U53" s="38" t="s">
        <v>1055</v>
      </c>
      <c r="W53" s="38" t="s">
        <v>1055</v>
      </c>
      <c r="Y53" s="38" t="s">
        <v>1055</v>
      </c>
      <c r="Z53" s="38" t="s">
        <v>1055</v>
      </c>
      <c r="AA53" s="38" t="s">
        <v>1055</v>
      </c>
      <c r="AB53" s="38" t="s">
        <v>1054</v>
      </c>
      <c r="AC53" s="38" t="s">
        <v>1055</v>
      </c>
      <c r="AD53" s="38" t="s">
        <v>1054</v>
      </c>
      <c r="AE53" s="38" t="s">
        <v>1055</v>
      </c>
      <c r="AF53" s="38" t="s">
        <v>1054</v>
      </c>
      <c r="AG53" s="38" t="s">
        <v>1055</v>
      </c>
      <c r="AH53" s="38" t="s">
        <v>1054</v>
      </c>
      <c r="AI53" s="38" t="s">
        <v>1055</v>
      </c>
      <c r="AJ53" s="38" t="s">
        <v>1054</v>
      </c>
      <c r="AK53" s="38" t="s">
        <v>1055</v>
      </c>
      <c r="AL53" s="38" t="s">
        <v>1055</v>
      </c>
      <c r="AM53" s="38" t="s">
        <v>1055</v>
      </c>
      <c r="AN53" s="38" t="s">
        <v>1054</v>
      </c>
      <c r="AO53" s="38" t="s">
        <v>1055</v>
      </c>
      <c r="AP53" s="38" t="s">
        <v>1054</v>
      </c>
      <c r="AQ53" s="38" t="s">
        <v>1055</v>
      </c>
      <c r="AR53" s="21" t="s">
        <v>1054</v>
      </c>
      <c r="AS53" s="20" t="s">
        <v>1054</v>
      </c>
      <c r="AT53" s="39" t="s">
        <v>1054</v>
      </c>
      <c r="AU53" s="38" t="s">
        <v>1054</v>
      </c>
      <c r="AV53" s="38" t="s">
        <v>1055</v>
      </c>
      <c r="AW53" s="38" t="s">
        <v>1055</v>
      </c>
      <c r="AX53" s="38" t="s">
        <v>1054</v>
      </c>
      <c r="AY53" s="39" t="s">
        <v>1054</v>
      </c>
      <c r="AZ53" s="38" t="s">
        <v>1054</v>
      </c>
      <c r="BA53" s="38" t="s">
        <v>1054</v>
      </c>
      <c r="BB53" s="38" t="s">
        <v>1055</v>
      </c>
      <c r="BC53" s="21" t="s">
        <v>1054</v>
      </c>
      <c r="BD53" s="39" t="s">
        <v>1054</v>
      </c>
      <c r="BE53" s="38" t="s">
        <v>1054</v>
      </c>
      <c r="BF53" s="38" t="s">
        <v>1054</v>
      </c>
      <c r="BG53" s="21" t="s">
        <v>1054</v>
      </c>
      <c r="BH53" s="39" t="s">
        <v>1054</v>
      </c>
      <c r="BI53" s="38" t="s">
        <v>1054</v>
      </c>
      <c r="BJ53" s="38" t="s">
        <v>1055</v>
      </c>
      <c r="BK53" s="38" t="s">
        <v>1055</v>
      </c>
      <c r="BL53" s="21" t="s">
        <v>1055</v>
      </c>
      <c r="BM53" s="20" t="s">
        <v>1055</v>
      </c>
      <c r="BN53" s="39" t="s">
        <v>1055</v>
      </c>
      <c r="BO53" s="38" t="s">
        <v>1055</v>
      </c>
      <c r="BP53" s="38" t="s">
        <v>1055</v>
      </c>
      <c r="BQ53" s="38" t="s">
        <v>1055</v>
      </c>
      <c r="BR53" s="38" t="s">
        <v>1055</v>
      </c>
      <c r="BS53" s="40"/>
      <c r="BT53" s="38" t="s">
        <v>1055</v>
      </c>
      <c r="BU53" s="39" t="s">
        <v>1055</v>
      </c>
      <c r="BV53" s="38" t="s">
        <v>1054</v>
      </c>
      <c r="BW53" s="38" t="s">
        <v>1055</v>
      </c>
      <c r="BX53" s="38" t="s">
        <v>1055</v>
      </c>
      <c r="BY53" s="38" t="s">
        <v>1055</v>
      </c>
      <c r="BZ53" s="38" t="s">
        <v>1055</v>
      </c>
      <c r="CA53" s="38" t="s">
        <v>1055</v>
      </c>
      <c r="CB53" s="21" t="s">
        <v>1054</v>
      </c>
      <c r="CC53" s="39" t="s">
        <v>1054</v>
      </c>
      <c r="CD53" s="38" t="s">
        <v>1055</v>
      </c>
      <c r="CE53" s="41" t="s">
        <v>1054</v>
      </c>
      <c r="CF53" s="42" t="s">
        <v>1054</v>
      </c>
      <c r="CG53" s="42" t="s">
        <v>1055</v>
      </c>
      <c r="CH53" s="42" t="s">
        <v>1055</v>
      </c>
      <c r="CI53" s="42" t="s">
        <v>1055</v>
      </c>
      <c r="CJ53" s="42" t="s">
        <v>1054</v>
      </c>
    </row>
    <row r="54" spans="1:88" ht="15" x14ac:dyDescent="0.2">
      <c r="A54" s="34" t="s">
        <v>1150</v>
      </c>
      <c r="B54" s="35">
        <v>2021</v>
      </c>
      <c r="C54" s="25" t="s">
        <v>1054</v>
      </c>
      <c r="D54" s="25" t="s">
        <v>1054</v>
      </c>
      <c r="E54" s="23" t="s">
        <v>1054</v>
      </c>
      <c r="F54" s="23" t="s">
        <v>1054</v>
      </c>
      <c r="G54" s="38" t="s">
        <v>1054</v>
      </c>
      <c r="H54" s="38" t="s">
        <v>1054</v>
      </c>
      <c r="I54" s="23" t="s">
        <v>1054</v>
      </c>
      <c r="J54" s="39" t="s">
        <v>1054</v>
      </c>
      <c r="K54" s="21" t="s">
        <v>1054</v>
      </c>
      <c r="L54" s="25" t="s">
        <v>1054</v>
      </c>
      <c r="M54" s="25" t="s">
        <v>1056</v>
      </c>
      <c r="N54" s="20" t="s">
        <v>1054</v>
      </c>
      <c r="O54" s="39" t="s">
        <v>1054</v>
      </c>
      <c r="P54" s="38" t="s">
        <v>1054</v>
      </c>
      <c r="Q54" s="21" t="s">
        <v>1054</v>
      </c>
      <c r="R54" s="39" t="s">
        <v>1054</v>
      </c>
      <c r="S54" s="38" t="s">
        <v>1054</v>
      </c>
      <c r="T54" s="38" t="s">
        <v>1055</v>
      </c>
      <c r="U54" s="38" t="s">
        <v>1055</v>
      </c>
      <c r="W54" s="38" t="s">
        <v>1055</v>
      </c>
      <c r="Y54" s="38" t="s">
        <v>1054</v>
      </c>
      <c r="Z54" s="38" t="s">
        <v>1054</v>
      </c>
      <c r="AA54" s="38" t="s">
        <v>1055</v>
      </c>
      <c r="AB54" s="38" t="s">
        <v>1054</v>
      </c>
      <c r="AC54" s="38" t="s">
        <v>1055</v>
      </c>
      <c r="AD54" s="38" t="s">
        <v>1054</v>
      </c>
      <c r="AE54" s="38" t="s">
        <v>1055</v>
      </c>
      <c r="AF54" s="38" t="s">
        <v>1054</v>
      </c>
      <c r="AG54" s="38" t="s">
        <v>1055</v>
      </c>
      <c r="AH54" s="38" t="s">
        <v>1054</v>
      </c>
      <c r="AI54" s="38" t="s">
        <v>1055</v>
      </c>
      <c r="AJ54" s="38" t="s">
        <v>1054</v>
      </c>
      <c r="AK54" s="38" t="s">
        <v>1055</v>
      </c>
      <c r="AL54" s="38" t="s">
        <v>1055</v>
      </c>
      <c r="AM54" s="38" t="s">
        <v>1055</v>
      </c>
      <c r="AN54" s="38" t="s">
        <v>1055</v>
      </c>
      <c r="AO54" s="38" t="s">
        <v>1055</v>
      </c>
      <c r="AP54" s="38" t="s">
        <v>1055</v>
      </c>
      <c r="AQ54" s="38" t="s">
        <v>1055</v>
      </c>
      <c r="AR54" s="21" t="s">
        <v>1055</v>
      </c>
      <c r="AS54" s="20" t="s">
        <v>1054</v>
      </c>
      <c r="AT54" s="39" t="s">
        <v>1055</v>
      </c>
      <c r="AU54" s="38" t="s">
        <v>1055</v>
      </c>
      <c r="AV54" s="38" t="s">
        <v>1055</v>
      </c>
      <c r="AW54" s="38" t="s">
        <v>1055</v>
      </c>
      <c r="AX54" s="38" t="s">
        <v>1055</v>
      </c>
      <c r="AY54" s="39" t="s">
        <v>1054</v>
      </c>
      <c r="AZ54" s="38" t="s">
        <v>1054</v>
      </c>
      <c r="BA54" s="38" t="s">
        <v>1055</v>
      </c>
      <c r="BB54" s="38" t="s">
        <v>1054</v>
      </c>
      <c r="BC54" s="21" t="s">
        <v>1054</v>
      </c>
      <c r="BD54" s="39" t="s">
        <v>1054</v>
      </c>
      <c r="BE54" s="38" t="s">
        <v>1054</v>
      </c>
      <c r="BF54" s="38" t="s">
        <v>1055</v>
      </c>
      <c r="BG54" s="21" t="s">
        <v>1055</v>
      </c>
      <c r="BH54" s="39" t="s">
        <v>1054</v>
      </c>
      <c r="BI54" s="38" t="s">
        <v>1054</v>
      </c>
      <c r="BJ54" s="38" t="s">
        <v>1054</v>
      </c>
      <c r="BK54" s="38" t="s">
        <v>1054</v>
      </c>
      <c r="BL54" s="21" t="s">
        <v>1055</v>
      </c>
      <c r="BM54" s="20" t="s">
        <v>1054</v>
      </c>
      <c r="BN54" s="39" t="s">
        <v>1054</v>
      </c>
      <c r="BO54" s="38" t="s">
        <v>1054</v>
      </c>
      <c r="BP54" s="38" t="s">
        <v>1054</v>
      </c>
      <c r="BQ54" s="38" t="s">
        <v>1054</v>
      </c>
      <c r="BR54" s="38" t="s">
        <v>1054</v>
      </c>
      <c r="BS54" s="40"/>
      <c r="BT54" s="38" t="s">
        <v>1054</v>
      </c>
      <c r="BU54" s="39" t="s">
        <v>1054</v>
      </c>
      <c r="BV54" s="38" t="s">
        <v>1054</v>
      </c>
      <c r="BW54" s="38" t="s">
        <v>1055</v>
      </c>
      <c r="BX54" s="38" t="s">
        <v>1055</v>
      </c>
      <c r="BY54" s="38" t="s">
        <v>1054</v>
      </c>
      <c r="BZ54" s="38" t="s">
        <v>1055</v>
      </c>
      <c r="CA54" s="38" t="s">
        <v>1055</v>
      </c>
      <c r="CB54" s="21" t="s">
        <v>1054</v>
      </c>
      <c r="CC54" s="39" t="s">
        <v>1054</v>
      </c>
      <c r="CD54" s="38" t="s">
        <v>1055</v>
      </c>
      <c r="CE54" s="41" t="s">
        <v>1055</v>
      </c>
      <c r="CF54" s="42" t="s">
        <v>1054</v>
      </c>
      <c r="CG54" s="42" t="s">
        <v>1054</v>
      </c>
      <c r="CH54" s="42" t="s">
        <v>1055</v>
      </c>
      <c r="CI54" s="42" t="s">
        <v>1054</v>
      </c>
      <c r="CJ54" s="42" t="s">
        <v>1054</v>
      </c>
    </row>
    <row r="55" spans="1:88" ht="15" x14ac:dyDescent="0.2">
      <c r="A55" s="34" t="s">
        <v>1151</v>
      </c>
      <c r="B55" s="35">
        <v>2021</v>
      </c>
      <c r="C55" s="25" t="s">
        <v>1054</v>
      </c>
      <c r="D55" s="25" t="s">
        <v>1055</v>
      </c>
      <c r="E55" s="23" t="s">
        <v>1054</v>
      </c>
      <c r="F55" s="23" t="s">
        <v>1055</v>
      </c>
      <c r="G55" s="38" t="s">
        <v>1054</v>
      </c>
      <c r="H55" s="38" t="s">
        <v>1054</v>
      </c>
      <c r="I55" s="23" t="s">
        <v>1054</v>
      </c>
      <c r="J55" s="39" t="s">
        <v>1055</v>
      </c>
      <c r="K55" s="21" t="s">
        <v>1055</v>
      </c>
      <c r="L55" s="25" t="s">
        <v>1058</v>
      </c>
      <c r="M55" s="25" t="s">
        <v>1056</v>
      </c>
      <c r="N55" s="20" t="s">
        <v>1054</v>
      </c>
      <c r="O55" s="39" t="s">
        <v>1054</v>
      </c>
      <c r="P55" s="38" t="s">
        <v>1055</v>
      </c>
      <c r="Q55" s="21" t="s">
        <v>1054</v>
      </c>
      <c r="R55" s="39" t="s">
        <v>1054</v>
      </c>
      <c r="S55" s="38" t="s">
        <v>1054</v>
      </c>
      <c r="T55" s="38" t="s">
        <v>1055</v>
      </c>
      <c r="U55" s="38" t="s">
        <v>1055</v>
      </c>
      <c r="W55" s="38" t="s">
        <v>1055</v>
      </c>
      <c r="Y55" s="38" t="s">
        <v>1055</v>
      </c>
      <c r="Z55" s="38" t="s">
        <v>1055</v>
      </c>
      <c r="AA55" s="38" t="s">
        <v>1055</v>
      </c>
      <c r="AB55" s="38" t="s">
        <v>1054</v>
      </c>
      <c r="AC55" s="38" t="s">
        <v>1055</v>
      </c>
      <c r="AD55" s="38" t="s">
        <v>1054</v>
      </c>
      <c r="AE55" s="38" t="s">
        <v>1055</v>
      </c>
      <c r="AF55" s="38" t="s">
        <v>1054</v>
      </c>
      <c r="AG55" s="38" t="s">
        <v>1055</v>
      </c>
      <c r="AH55" s="38" t="s">
        <v>1055</v>
      </c>
      <c r="AI55" s="38" t="s">
        <v>1055</v>
      </c>
      <c r="AJ55" s="38" t="s">
        <v>1055</v>
      </c>
      <c r="AK55" s="38" t="s">
        <v>1055</v>
      </c>
      <c r="AL55" s="38" t="s">
        <v>1055</v>
      </c>
      <c r="AM55" s="38" t="s">
        <v>1055</v>
      </c>
      <c r="AN55" s="38" t="s">
        <v>1055</v>
      </c>
      <c r="AO55" s="38" t="s">
        <v>1055</v>
      </c>
      <c r="AP55" s="38" t="s">
        <v>1055</v>
      </c>
      <c r="AQ55" s="38" t="s">
        <v>1055</v>
      </c>
      <c r="AR55" s="21" t="s">
        <v>1055</v>
      </c>
      <c r="AS55" s="20" t="s">
        <v>1054</v>
      </c>
      <c r="AT55" s="39" t="s">
        <v>1055</v>
      </c>
      <c r="AU55" s="38" t="s">
        <v>1054</v>
      </c>
      <c r="AV55" s="38" t="s">
        <v>1055</v>
      </c>
      <c r="AW55" s="38" t="s">
        <v>1055</v>
      </c>
      <c r="AX55" s="38" t="s">
        <v>1054</v>
      </c>
      <c r="AY55" s="39" t="s">
        <v>1054</v>
      </c>
      <c r="AZ55" s="38" t="s">
        <v>1055</v>
      </c>
      <c r="BA55" s="38" t="s">
        <v>1054</v>
      </c>
      <c r="BB55" s="38" t="s">
        <v>1054</v>
      </c>
      <c r="BC55" s="21" t="s">
        <v>1054</v>
      </c>
      <c r="BD55" s="39" t="s">
        <v>1054</v>
      </c>
      <c r="BE55" s="38" t="s">
        <v>1054</v>
      </c>
      <c r="BF55" s="38" t="s">
        <v>1055</v>
      </c>
      <c r="BG55" s="21" t="s">
        <v>1054</v>
      </c>
      <c r="BH55" s="39" t="s">
        <v>1054</v>
      </c>
      <c r="BI55" s="38" t="s">
        <v>1054</v>
      </c>
      <c r="BJ55" s="38" t="s">
        <v>1055</v>
      </c>
      <c r="BK55" s="38" t="s">
        <v>1055</v>
      </c>
      <c r="BL55" s="21" t="s">
        <v>1055</v>
      </c>
      <c r="BM55" s="20" t="s">
        <v>1054</v>
      </c>
      <c r="BN55" s="39" t="s">
        <v>1054</v>
      </c>
      <c r="BO55" s="38" t="s">
        <v>1054</v>
      </c>
      <c r="BP55" s="38" t="s">
        <v>1054</v>
      </c>
      <c r="BQ55" s="38" t="s">
        <v>1054</v>
      </c>
      <c r="BR55" s="38" t="s">
        <v>1055</v>
      </c>
      <c r="BS55" s="40"/>
      <c r="BT55" s="38" t="s">
        <v>1055</v>
      </c>
      <c r="BU55" s="39" t="s">
        <v>1055</v>
      </c>
      <c r="BV55" s="38" t="s">
        <v>1054</v>
      </c>
      <c r="BW55" s="38" t="s">
        <v>1055</v>
      </c>
      <c r="BX55" s="38" t="s">
        <v>1055</v>
      </c>
      <c r="BY55" s="38" t="s">
        <v>1055</v>
      </c>
      <c r="BZ55" s="38" t="s">
        <v>1054</v>
      </c>
      <c r="CA55" s="38" t="s">
        <v>1055</v>
      </c>
      <c r="CB55" s="21" t="s">
        <v>1054</v>
      </c>
      <c r="CC55" s="39" t="s">
        <v>1054</v>
      </c>
      <c r="CD55" s="38" t="s">
        <v>1055</v>
      </c>
      <c r="CE55" s="41" t="s">
        <v>1055</v>
      </c>
      <c r="CF55" s="42" t="s">
        <v>1055</v>
      </c>
      <c r="CG55" s="42" t="s">
        <v>1055</v>
      </c>
      <c r="CH55" s="42" t="s">
        <v>1055</v>
      </c>
      <c r="CI55" s="42" t="s">
        <v>1054</v>
      </c>
      <c r="CJ55" s="42" t="s">
        <v>1054</v>
      </c>
    </row>
    <row r="56" spans="1:88" ht="15" x14ac:dyDescent="0.2">
      <c r="A56" s="34" t="s">
        <v>1152</v>
      </c>
      <c r="B56" s="35">
        <v>2021</v>
      </c>
      <c r="C56" s="25" t="s">
        <v>1054</v>
      </c>
      <c r="D56" s="25" t="s">
        <v>1055</v>
      </c>
      <c r="E56" s="23" t="s">
        <v>1054</v>
      </c>
      <c r="F56" s="23" t="s">
        <v>1055</v>
      </c>
      <c r="G56" s="38" t="s">
        <v>1055</v>
      </c>
      <c r="H56" s="38" t="s">
        <v>1054</v>
      </c>
      <c r="I56" s="23" t="s">
        <v>1054</v>
      </c>
      <c r="J56" s="39" t="s">
        <v>1055</v>
      </c>
      <c r="K56" s="21" t="s">
        <v>1055</v>
      </c>
      <c r="L56" s="25" t="s">
        <v>1054</v>
      </c>
      <c r="M56" s="25" t="s">
        <v>1056</v>
      </c>
      <c r="N56" s="20" t="s">
        <v>1054</v>
      </c>
      <c r="O56" s="39" t="s">
        <v>1054</v>
      </c>
      <c r="P56" s="38" t="s">
        <v>1055</v>
      </c>
      <c r="Q56" s="21" t="s">
        <v>1054</v>
      </c>
      <c r="R56" s="39" t="s">
        <v>1054</v>
      </c>
      <c r="S56" s="38" t="s">
        <v>1054</v>
      </c>
      <c r="T56" s="38" t="s">
        <v>1055</v>
      </c>
      <c r="U56" s="38" t="s">
        <v>1055</v>
      </c>
      <c r="W56" s="38" t="s">
        <v>1055</v>
      </c>
      <c r="Y56" s="38" t="s">
        <v>1055</v>
      </c>
      <c r="Z56" s="38" t="s">
        <v>1055</v>
      </c>
      <c r="AA56" s="38" t="s">
        <v>1055</v>
      </c>
      <c r="AB56" s="38" t="s">
        <v>1054</v>
      </c>
      <c r="AC56" s="38" t="s">
        <v>1055</v>
      </c>
      <c r="AD56" s="38" t="s">
        <v>1054</v>
      </c>
      <c r="AE56" s="38" t="s">
        <v>1055</v>
      </c>
      <c r="AF56" s="38" t="s">
        <v>1054</v>
      </c>
      <c r="AG56" s="38" t="s">
        <v>1055</v>
      </c>
      <c r="AH56" s="38" t="s">
        <v>1054</v>
      </c>
      <c r="AI56" s="38" t="s">
        <v>1055</v>
      </c>
      <c r="AJ56" s="38" t="s">
        <v>1054</v>
      </c>
      <c r="AK56" s="38" t="s">
        <v>1055</v>
      </c>
      <c r="AL56" s="38" t="s">
        <v>1055</v>
      </c>
      <c r="AM56" s="38" t="s">
        <v>1055</v>
      </c>
      <c r="AN56" s="38" t="s">
        <v>1054</v>
      </c>
      <c r="AO56" s="38" t="s">
        <v>1055</v>
      </c>
      <c r="AP56" s="38" t="s">
        <v>1055</v>
      </c>
      <c r="AQ56" s="38" t="s">
        <v>1055</v>
      </c>
      <c r="AR56" s="21" t="s">
        <v>1055</v>
      </c>
      <c r="AS56" s="20" t="s">
        <v>1054</v>
      </c>
      <c r="AT56" s="39" t="s">
        <v>1054</v>
      </c>
      <c r="AU56" s="38" t="s">
        <v>1054</v>
      </c>
      <c r="AV56" s="38" t="s">
        <v>1055</v>
      </c>
      <c r="AW56" s="38" t="s">
        <v>1055</v>
      </c>
      <c r="AX56" s="38" t="s">
        <v>1054</v>
      </c>
      <c r="AY56" s="39" t="s">
        <v>1054</v>
      </c>
      <c r="AZ56" s="38" t="s">
        <v>1054</v>
      </c>
      <c r="BA56" s="38" t="s">
        <v>1054</v>
      </c>
      <c r="BB56" s="38" t="s">
        <v>1054</v>
      </c>
      <c r="BC56" s="21" t="s">
        <v>1054</v>
      </c>
      <c r="BD56" s="39" t="s">
        <v>1054</v>
      </c>
      <c r="BE56" s="38" t="s">
        <v>1054</v>
      </c>
      <c r="BF56" s="38" t="s">
        <v>1055</v>
      </c>
      <c r="BG56" s="21" t="s">
        <v>1054</v>
      </c>
      <c r="BH56" s="39" t="s">
        <v>1054</v>
      </c>
      <c r="BI56" s="38" t="s">
        <v>1054</v>
      </c>
      <c r="BJ56" s="38" t="s">
        <v>1054</v>
      </c>
      <c r="BK56" s="38" t="s">
        <v>1055</v>
      </c>
      <c r="BL56" s="21" t="s">
        <v>1055</v>
      </c>
      <c r="BM56" s="20" t="s">
        <v>1054</v>
      </c>
      <c r="BN56" s="39" t="s">
        <v>1054</v>
      </c>
      <c r="BO56" s="38" t="s">
        <v>1055</v>
      </c>
      <c r="BP56" s="38" t="s">
        <v>1054</v>
      </c>
      <c r="BQ56" s="38" t="s">
        <v>1054</v>
      </c>
      <c r="BR56" s="38" t="s">
        <v>1054</v>
      </c>
      <c r="BS56" s="40"/>
      <c r="BT56" s="38" t="s">
        <v>1055</v>
      </c>
      <c r="BU56" s="39" t="s">
        <v>1054</v>
      </c>
      <c r="BV56" s="38" t="s">
        <v>1054</v>
      </c>
      <c r="BW56" s="38" t="s">
        <v>1054</v>
      </c>
      <c r="BX56" s="38" t="s">
        <v>1054</v>
      </c>
      <c r="BY56" s="38" t="s">
        <v>1054</v>
      </c>
      <c r="BZ56" s="38" t="s">
        <v>1055</v>
      </c>
      <c r="CA56" s="38" t="s">
        <v>1055</v>
      </c>
      <c r="CB56" s="21" t="s">
        <v>1054</v>
      </c>
      <c r="CC56" s="39" t="s">
        <v>1054</v>
      </c>
      <c r="CD56" s="38" t="s">
        <v>1055</v>
      </c>
      <c r="CE56" s="41" t="s">
        <v>1055</v>
      </c>
      <c r="CF56" s="42" t="s">
        <v>1054</v>
      </c>
      <c r="CG56" s="42" t="s">
        <v>1055</v>
      </c>
      <c r="CH56" s="42" t="s">
        <v>1054</v>
      </c>
      <c r="CI56" s="42" t="s">
        <v>1054</v>
      </c>
      <c r="CJ56" s="42" t="s">
        <v>1054</v>
      </c>
    </row>
    <row r="57" spans="1:88" ht="15" x14ac:dyDescent="0.2">
      <c r="A57" s="34" t="s">
        <v>1153</v>
      </c>
      <c r="B57" s="35">
        <v>2021</v>
      </c>
      <c r="C57" s="25" t="s">
        <v>1054</v>
      </c>
      <c r="D57" s="25" t="s">
        <v>1055</v>
      </c>
      <c r="E57" s="23" t="s">
        <v>1054</v>
      </c>
      <c r="F57" s="23" t="s">
        <v>1055</v>
      </c>
      <c r="G57" s="38" t="s">
        <v>1054</v>
      </c>
      <c r="H57" s="38" t="s">
        <v>1054</v>
      </c>
      <c r="I57" s="23" t="s">
        <v>1054</v>
      </c>
      <c r="J57" s="39" t="s">
        <v>1055</v>
      </c>
      <c r="K57" s="21" t="s">
        <v>1055</v>
      </c>
      <c r="L57" s="25" t="s">
        <v>1058</v>
      </c>
      <c r="M57" s="25" t="s">
        <v>1056</v>
      </c>
      <c r="N57" s="20" t="s">
        <v>1054</v>
      </c>
      <c r="O57" s="39" t="s">
        <v>1054</v>
      </c>
      <c r="P57" s="38" t="s">
        <v>1055</v>
      </c>
      <c r="Q57" s="21" t="s">
        <v>1054</v>
      </c>
      <c r="R57" s="39" t="s">
        <v>1054</v>
      </c>
      <c r="S57" s="38" t="s">
        <v>1054</v>
      </c>
      <c r="T57" s="38" t="s">
        <v>1055</v>
      </c>
      <c r="U57" s="38" t="s">
        <v>1055</v>
      </c>
      <c r="W57" s="38" t="s">
        <v>1054</v>
      </c>
      <c r="Y57" s="38" t="s">
        <v>1055</v>
      </c>
      <c r="Z57" s="38" t="s">
        <v>1055</v>
      </c>
      <c r="AA57" s="38" t="s">
        <v>1055</v>
      </c>
      <c r="AB57" s="38" t="s">
        <v>1054</v>
      </c>
      <c r="AC57" s="38" t="s">
        <v>1054</v>
      </c>
      <c r="AD57" s="38" t="s">
        <v>1054</v>
      </c>
      <c r="AE57" s="38" t="s">
        <v>1054</v>
      </c>
      <c r="AF57" s="38" t="s">
        <v>1055</v>
      </c>
      <c r="AG57" s="38" t="s">
        <v>1055</v>
      </c>
      <c r="AH57" s="38" t="s">
        <v>1054</v>
      </c>
      <c r="AI57" s="38" t="s">
        <v>1054</v>
      </c>
      <c r="AJ57" s="38" t="s">
        <v>1054</v>
      </c>
      <c r="AK57" s="38" t="s">
        <v>1054</v>
      </c>
      <c r="AL57" s="38" t="s">
        <v>1055</v>
      </c>
      <c r="AM57" s="38" t="s">
        <v>1055</v>
      </c>
      <c r="AN57" s="38" t="s">
        <v>1055</v>
      </c>
      <c r="AO57" s="38" t="s">
        <v>1055</v>
      </c>
      <c r="AP57" s="38" t="s">
        <v>1055</v>
      </c>
      <c r="AQ57" s="38" t="s">
        <v>1055</v>
      </c>
      <c r="AR57" s="21" t="s">
        <v>1055</v>
      </c>
      <c r="AS57" s="20" t="s">
        <v>1054</v>
      </c>
      <c r="AT57" s="39" t="s">
        <v>1055</v>
      </c>
      <c r="AU57" s="38" t="s">
        <v>1055</v>
      </c>
      <c r="AV57" s="38" t="s">
        <v>1055</v>
      </c>
      <c r="AW57" s="38" t="s">
        <v>1055</v>
      </c>
      <c r="AX57" s="38" t="s">
        <v>1055</v>
      </c>
      <c r="AY57" s="39" t="s">
        <v>1054</v>
      </c>
      <c r="AZ57" s="38" t="s">
        <v>1054</v>
      </c>
      <c r="BA57" s="38" t="s">
        <v>1054</v>
      </c>
      <c r="BB57" s="38" t="s">
        <v>1054</v>
      </c>
      <c r="BC57" s="21" t="s">
        <v>1054</v>
      </c>
      <c r="BD57" s="39" t="s">
        <v>1054</v>
      </c>
      <c r="BE57" s="38" t="s">
        <v>1054</v>
      </c>
      <c r="BF57" s="38" t="s">
        <v>1055</v>
      </c>
      <c r="BG57" s="21" t="s">
        <v>1055</v>
      </c>
      <c r="BH57" s="39" t="s">
        <v>1054</v>
      </c>
      <c r="BI57" s="38" t="s">
        <v>1054</v>
      </c>
      <c r="BJ57" s="38" t="s">
        <v>1054</v>
      </c>
      <c r="BK57" s="38" t="s">
        <v>1055</v>
      </c>
      <c r="BL57" s="21" t="s">
        <v>1055</v>
      </c>
      <c r="BM57" s="20" t="s">
        <v>1055</v>
      </c>
      <c r="BN57" s="39" t="s">
        <v>1055</v>
      </c>
      <c r="BO57" s="38" t="s">
        <v>1055</v>
      </c>
      <c r="BP57" s="38" t="s">
        <v>1055</v>
      </c>
      <c r="BQ57" s="38" t="s">
        <v>1055</v>
      </c>
      <c r="BR57" s="38" t="s">
        <v>1055</v>
      </c>
      <c r="BS57" s="40"/>
      <c r="BT57" s="38" t="s">
        <v>1055</v>
      </c>
      <c r="BU57" s="39" t="s">
        <v>1055</v>
      </c>
      <c r="BV57" s="38" t="s">
        <v>1055</v>
      </c>
      <c r="BW57" s="38" t="s">
        <v>1055</v>
      </c>
      <c r="BX57" s="38" t="s">
        <v>1055</v>
      </c>
      <c r="BY57" s="38" t="s">
        <v>1055</v>
      </c>
      <c r="BZ57" s="38" t="s">
        <v>1054</v>
      </c>
      <c r="CA57" s="38" t="s">
        <v>1055</v>
      </c>
      <c r="CB57" s="21" t="s">
        <v>1054</v>
      </c>
      <c r="CC57" s="39" t="s">
        <v>1055</v>
      </c>
      <c r="CD57" s="38" t="s">
        <v>1055</v>
      </c>
      <c r="CE57" s="41" t="s">
        <v>1055</v>
      </c>
      <c r="CF57" s="42" t="s">
        <v>1055</v>
      </c>
      <c r="CG57" s="42" t="s">
        <v>1055</v>
      </c>
      <c r="CH57" s="42" t="s">
        <v>1055</v>
      </c>
      <c r="CI57" s="42" t="s">
        <v>1055</v>
      </c>
      <c r="CJ57" s="42" t="s">
        <v>1055</v>
      </c>
    </row>
    <row r="58" spans="1:88" ht="15" x14ac:dyDescent="0.2">
      <c r="A58" s="34" t="s">
        <v>1154</v>
      </c>
      <c r="B58" s="35">
        <v>2021</v>
      </c>
      <c r="C58" s="25" t="s">
        <v>1054</v>
      </c>
      <c r="D58" s="25" t="s">
        <v>1054</v>
      </c>
      <c r="E58" s="23" t="s">
        <v>1055</v>
      </c>
      <c r="F58" s="23" t="s">
        <v>1054</v>
      </c>
      <c r="G58" s="38" t="s">
        <v>1054</v>
      </c>
      <c r="H58" s="38" t="s">
        <v>1054</v>
      </c>
      <c r="I58" s="23" t="s">
        <v>1054</v>
      </c>
      <c r="J58" s="39" t="s">
        <v>1054</v>
      </c>
      <c r="K58" s="21" t="s">
        <v>1055</v>
      </c>
      <c r="L58" s="25" t="s">
        <v>1055</v>
      </c>
      <c r="M58" s="25" t="s">
        <v>1056</v>
      </c>
      <c r="N58" s="20" t="s">
        <v>1054</v>
      </c>
      <c r="O58" s="39" t="s">
        <v>1055</v>
      </c>
      <c r="P58" s="38" t="s">
        <v>1055</v>
      </c>
      <c r="Q58" s="21" t="s">
        <v>1055</v>
      </c>
      <c r="R58" s="39" t="s">
        <v>1054</v>
      </c>
      <c r="S58" s="38" t="s">
        <v>1054</v>
      </c>
      <c r="T58" s="38" t="s">
        <v>1055</v>
      </c>
      <c r="U58" s="38" t="s">
        <v>1055</v>
      </c>
      <c r="W58" s="38" t="s">
        <v>1055</v>
      </c>
      <c r="Y58" s="38" t="s">
        <v>1055</v>
      </c>
      <c r="Z58" s="38" t="s">
        <v>1055</v>
      </c>
      <c r="AA58" s="38" t="s">
        <v>1055</v>
      </c>
      <c r="AB58" s="38" t="s">
        <v>1054</v>
      </c>
      <c r="AC58" s="38" t="s">
        <v>1055</v>
      </c>
      <c r="AD58" s="38" t="s">
        <v>1054</v>
      </c>
      <c r="AE58" s="38" t="s">
        <v>1055</v>
      </c>
      <c r="AF58" s="38" t="s">
        <v>1054</v>
      </c>
      <c r="AG58" s="38" t="s">
        <v>1055</v>
      </c>
      <c r="AH58" s="38" t="s">
        <v>1054</v>
      </c>
      <c r="AI58" s="38" t="s">
        <v>1055</v>
      </c>
      <c r="AJ58" s="38" t="s">
        <v>1055</v>
      </c>
      <c r="AK58" s="38" t="s">
        <v>1055</v>
      </c>
      <c r="AL58" s="38" t="s">
        <v>1055</v>
      </c>
      <c r="AM58" s="38" t="s">
        <v>1055</v>
      </c>
      <c r="AN58" s="38" t="s">
        <v>1055</v>
      </c>
      <c r="AO58" s="38" t="s">
        <v>1055</v>
      </c>
      <c r="AP58" s="38" t="s">
        <v>1055</v>
      </c>
      <c r="AQ58" s="38" t="s">
        <v>1055</v>
      </c>
      <c r="AR58" s="21" t="s">
        <v>1055</v>
      </c>
      <c r="AS58" s="20" t="s">
        <v>1054</v>
      </c>
      <c r="AT58" s="39" t="s">
        <v>1054</v>
      </c>
      <c r="AU58" s="38" t="s">
        <v>1054</v>
      </c>
      <c r="AV58" s="38" t="s">
        <v>1055</v>
      </c>
      <c r="AW58" s="38" t="s">
        <v>1055</v>
      </c>
      <c r="AX58" s="38" t="s">
        <v>1054</v>
      </c>
      <c r="AY58" s="39" t="s">
        <v>1054</v>
      </c>
      <c r="AZ58" s="38" t="s">
        <v>1054</v>
      </c>
      <c r="BA58" s="38" t="s">
        <v>1054</v>
      </c>
      <c r="BB58" s="38" t="s">
        <v>1054</v>
      </c>
      <c r="BC58" s="21" t="s">
        <v>1054</v>
      </c>
      <c r="BD58" s="39" t="s">
        <v>1054</v>
      </c>
      <c r="BE58" s="38" t="s">
        <v>1054</v>
      </c>
      <c r="BF58" s="38" t="s">
        <v>1055</v>
      </c>
      <c r="BG58" s="21" t="s">
        <v>1054</v>
      </c>
      <c r="BH58" s="39" t="s">
        <v>1054</v>
      </c>
      <c r="BI58" s="38" t="s">
        <v>1055</v>
      </c>
      <c r="BJ58" s="38" t="s">
        <v>1054</v>
      </c>
      <c r="BK58" s="38" t="s">
        <v>1055</v>
      </c>
      <c r="BL58" s="21" t="s">
        <v>1055</v>
      </c>
      <c r="BM58" s="20" t="s">
        <v>1055</v>
      </c>
      <c r="BN58" s="39" t="s">
        <v>1055</v>
      </c>
      <c r="BO58" s="38" t="s">
        <v>1055</v>
      </c>
      <c r="BP58" s="38" t="s">
        <v>1055</v>
      </c>
      <c r="BQ58" s="38" t="s">
        <v>1055</v>
      </c>
      <c r="BR58" s="38" t="s">
        <v>1055</v>
      </c>
      <c r="BS58" s="40"/>
      <c r="BT58" s="38" t="s">
        <v>1055</v>
      </c>
      <c r="BU58" s="39" t="s">
        <v>1055</v>
      </c>
      <c r="BV58" s="38" t="s">
        <v>1055</v>
      </c>
      <c r="BW58" s="38" t="s">
        <v>1055</v>
      </c>
      <c r="BX58" s="38" t="s">
        <v>1055</v>
      </c>
      <c r="BY58" s="38" t="s">
        <v>1054</v>
      </c>
      <c r="BZ58" s="38" t="s">
        <v>1055</v>
      </c>
      <c r="CA58" s="38" t="s">
        <v>1055</v>
      </c>
      <c r="CB58" s="21" t="s">
        <v>1054</v>
      </c>
      <c r="CC58" s="39" t="s">
        <v>1054</v>
      </c>
      <c r="CD58" s="38" t="s">
        <v>1055</v>
      </c>
      <c r="CE58" s="41" t="s">
        <v>1055</v>
      </c>
      <c r="CF58" s="42" t="s">
        <v>1055</v>
      </c>
      <c r="CG58" s="42" t="s">
        <v>1055</v>
      </c>
      <c r="CH58" s="42" t="s">
        <v>1055</v>
      </c>
      <c r="CI58" s="42" t="s">
        <v>1055</v>
      </c>
      <c r="CJ58" s="42" t="s">
        <v>1055</v>
      </c>
    </row>
    <row r="59" spans="1:88" ht="15" x14ac:dyDescent="0.2">
      <c r="A59" s="34" t="s">
        <v>1155</v>
      </c>
      <c r="B59" s="35">
        <v>2021</v>
      </c>
      <c r="C59" s="25" t="s">
        <v>1054</v>
      </c>
      <c r="D59" s="25" t="s">
        <v>1055</v>
      </c>
      <c r="E59" s="23" t="s">
        <v>1054</v>
      </c>
      <c r="F59" s="23" t="s">
        <v>1055</v>
      </c>
      <c r="G59" s="38" t="s">
        <v>1054</v>
      </c>
      <c r="H59" s="38" t="s">
        <v>1055</v>
      </c>
      <c r="I59" s="23" t="s">
        <v>1054</v>
      </c>
      <c r="J59" s="39" t="s">
        <v>1055</v>
      </c>
      <c r="K59" s="21" t="s">
        <v>1055</v>
      </c>
      <c r="L59" s="25" t="s">
        <v>1058</v>
      </c>
      <c r="M59" s="25" t="s">
        <v>1056</v>
      </c>
      <c r="N59" s="20" t="s">
        <v>1054</v>
      </c>
      <c r="O59" s="39" t="s">
        <v>1054</v>
      </c>
      <c r="P59" s="38" t="s">
        <v>1055</v>
      </c>
      <c r="Q59" s="21" t="s">
        <v>1054</v>
      </c>
      <c r="R59" s="39" t="s">
        <v>1054</v>
      </c>
      <c r="S59" s="38" t="s">
        <v>1054</v>
      </c>
      <c r="T59" s="38" t="s">
        <v>1055</v>
      </c>
      <c r="U59" s="38" t="s">
        <v>1055</v>
      </c>
      <c r="W59" s="38" t="s">
        <v>1055</v>
      </c>
      <c r="Y59" s="38" t="s">
        <v>1055</v>
      </c>
      <c r="Z59" s="38" t="s">
        <v>1055</v>
      </c>
      <c r="AA59" s="38" t="s">
        <v>1055</v>
      </c>
      <c r="AB59" s="38" t="s">
        <v>1054</v>
      </c>
      <c r="AC59" s="38" t="s">
        <v>1055</v>
      </c>
      <c r="AD59" s="38" t="s">
        <v>1055</v>
      </c>
      <c r="AE59" s="38" t="s">
        <v>1055</v>
      </c>
      <c r="AF59" s="38" t="s">
        <v>1055</v>
      </c>
      <c r="AG59" s="38" t="s">
        <v>1055</v>
      </c>
      <c r="AH59" s="38" t="s">
        <v>1055</v>
      </c>
      <c r="AI59" s="38" t="s">
        <v>1055</v>
      </c>
      <c r="AJ59" s="38" t="s">
        <v>1055</v>
      </c>
      <c r="AK59" s="38" t="s">
        <v>1055</v>
      </c>
      <c r="AL59" s="38" t="s">
        <v>1055</v>
      </c>
      <c r="AM59" s="38" t="s">
        <v>1055</v>
      </c>
      <c r="AN59" s="38" t="s">
        <v>1055</v>
      </c>
      <c r="AO59" s="38" t="s">
        <v>1055</v>
      </c>
      <c r="AP59" s="38" t="s">
        <v>1055</v>
      </c>
      <c r="AQ59" s="38" t="s">
        <v>1055</v>
      </c>
      <c r="AR59" s="21" t="s">
        <v>1055</v>
      </c>
      <c r="AS59" s="20" t="s">
        <v>1054</v>
      </c>
      <c r="AT59" s="39" t="s">
        <v>1055</v>
      </c>
      <c r="AU59" s="38" t="s">
        <v>1055</v>
      </c>
      <c r="AV59" s="38" t="s">
        <v>1055</v>
      </c>
      <c r="AW59" s="38" t="s">
        <v>1054</v>
      </c>
      <c r="AX59" s="38" t="s">
        <v>1054</v>
      </c>
      <c r="AY59" s="39" t="s">
        <v>1054</v>
      </c>
      <c r="AZ59" s="38" t="s">
        <v>1054</v>
      </c>
      <c r="BA59" s="38" t="s">
        <v>1055</v>
      </c>
      <c r="BB59" s="38" t="s">
        <v>1054</v>
      </c>
      <c r="BC59" s="21" t="s">
        <v>1054</v>
      </c>
      <c r="BD59" s="39" t="s">
        <v>1054</v>
      </c>
      <c r="BE59" s="38" t="s">
        <v>1054</v>
      </c>
      <c r="BF59" s="38" t="s">
        <v>1055</v>
      </c>
      <c r="BG59" s="21" t="s">
        <v>1054</v>
      </c>
      <c r="BH59" s="39" t="s">
        <v>1054</v>
      </c>
      <c r="BI59" s="38" t="s">
        <v>1054</v>
      </c>
      <c r="BJ59" s="38" t="s">
        <v>1054</v>
      </c>
      <c r="BK59" s="38" t="s">
        <v>1055</v>
      </c>
      <c r="BL59" s="21" t="s">
        <v>1055</v>
      </c>
      <c r="BM59" s="20" t="s">
        <v>1054</v>
      </c>
      <c r="BN59" s="39" t="s">
        <v>1054</v>
      </c>
      <c r="BO59" s="38" t="s">
        <v>1054</v>
      </c>
      <c r="BP59" s="38" t="s">
        <v>1054</v>
      </c>
      <c r="BQ59" s="38" t="s">
        <v>1054</v>
      </c>
      <c r="BR59" s="38" t="s">
        <v>1054</v>
      </c>
      <c r="BS59" s="40"/>
      <c r="BT59" s="38" t="s">
        <v>1054</v>
      </c>
      <c r="BU59" s="39" t="s">
        <v>1054</v>
      </c>
      <c r="BV59" s="38" t="s">
        <v>1054</v>
      </c>
      <c r="BW59" s="38" t="s">
        <v>1055</v>
      </c>
      <c r="BX59" s="38" t="s">
        <v>1054</v>
      </c>
      <c r="BY59" s="38" t="s">
        <v>1055</v>
      </c>
      <c r="BZ59" s="38" t="s">
        <v>1055</v>
      </c>
      <c r="CA59" s="38" t="s">
        <v>1055</v>
      </c>
      <c r="CB59" s="21" t="s">
        <v>1054</v>
      </c>
      <c r="CC59" s="39" t="s">
        <v>1054</v>
      </c>
      <c r="CD59" s="38" t="s">
        <v>1055</v>
      </c>
      <c r="CE59" s="41" t="s">
        <v>1054</v>
      </c>
      <c r="CF59" s="42" t="s">
        <v>1054</v>
      </c>
      <c r="CG59" s="42" t="s">
        <v>1055</v>
      </c>
      <c r="CH59" s="42" t="s">
        <v>1054</v>
      </c>
      <c r="CI59" s="42" t="s">
        <v>1054</v>
      </c>
      <c r="CJ59" s="42" t="s">
        <v>1054</v>
      </c>
    </row>
    <row r="60" spans="1:88" ht="15" x14ac:dyDescent="0.2">
      <c r="A60" s="34" t="s">
        <v>1156</v>
      </c>
      <c r="B60" s="35">
        <v>2021</v>
      </c>
      <c r="C60" s="25" t="s">
        <v>1054</v>
      </c>
      <c r="D60" s="25" t="s">
        <v>1054</v>
      </c>
      <c r="E60" s="23" t="s">
        <v>1054</v>
      </c>
      <c r="F60" s="23" t="s">
        <v>1055</v>
      </c>
      <c r="G60" s="38" t="s">
        <v>1055</v>
      </c>
      <c r="H60" s="38" t="s">
        <v>1054</v>
      </c>
      <c r="I60" s="23" t="s">
        <v>1054</v>
      </c>
      <c r="J60" s="39" t="s">
        <v>1055</v>
      </c>
      <c r="K60" s="21" t="s">
        <v>1055</v>
      </c>
      <c r="L60" s="25" t="s">
        <v>1055</v>
      </c>
      <c r="M60" s="25" t="s">
        <v>1056</v>
      </c>
      <c r="N60" s="20" t="s">
        <v>1054</v>
      </c>
      <c r="O60" s="39" t="s">
        <v>1054</v>
      </c>
      <c r="P60" s="38" t="s">
        <v>1055</v>
      </c>
      <c r="Q60" s="21" t="s">
        <v>1054</v>
      </c>
      <c r="R60" s="39" t="s">
        <v>1054</v>
      </c>
      <c r="S60" s="38" t="s">
        <v>1054</v>
      </c>
      <c r="T60" s="38" t="s">
        <v>1055</v>
      </c>
      <c r="U60" s="38" t="s">
        <v>1055</v>
      </c>
      <c r="W60" s="38" t="s">
        <v>1054</v>
      </c>
      <c r="Y60" s="38" t="s">
        <v>1054</v>
      </c>
      <c r="Z60" s="38" t="s">
        <v>1054</v>
      </c>
      <c r="AA60" s="38" t="s">
        <v>1054</v>
      </c>
      <c r="AB60" s="38" t="s">
        <v>1054</v>
      </c>
      <c r="AC60" s="38" t="s">
        <v>1054</v>
      </c>
      <c r="AD60" s="38" t="s">
        <v>1054</v>
      </c>
      <c r="AE60" s="38" t="s">
        <v>1054</v>
      </c>
      <c r="AF60" s="38" t="s">
        <v>1054</v>
      </c>
      <c r="AG60" s="38" t="s">
        <v>1055</v>
      </c>
      <c r="AH60" s="38" t="s">
        <v>1054</v>
      </c>
      <c r="AI60" s="38" t="s">
        <v>1054</v>
      </c>
      <c r="AJ60" s="38" t="s">
        <v>1055</v>
      </c>
      <c r="AK60" s="38" t="s">
        <v>1055</v>
      </c>
      <c r="AL60" s="38" t="s">
        <v>1055</v>
      </c>
      <c r="AM60" s="38" t="s">
        <v>1055</v>
      </c>
      <c r="AN60" s="38" t="s">
        <v>1054</v>
      </c>
      <c r="AO60" s="38" t="s">
        <v>1055</v>
      </c>
      <c r="AP60" s="38" t="s">
        <v>1055</v>
      </c>
      <c r="AQ60" s="38" t="s">
        <v>1055</v>
      </c>
      <c r="AR60" s="21" t="s">
        <v>1055</v>
      </c>
      <c r="AS60" s="20" t="s">
        <v>1054</v>
      </c>
      <c r="AT60" s="39" t="s">
        <v>1054</v>
      </c>
      <c r="AU60" s="38" t="s">
        <v>1054</v>
      </c>
      <c r="AV60" s="38" t="s">
        <v>1055</v>
      </c>
      <c r="AW60" s="38" t="s">
        <v>1054</v>
      </c>
      <c r="AX60" s="38" t="s">
        <v>1054</v>
      </c>
      <c r="AY60" s="39" t="s">
        <v>1054</v>
      </c>
      <c r="AZ60" s="38" t="s">
        <v>1054</v>
      </c>
      <c r="BA60" s="38" t="s">
        <v>1054</v>
      </c>
      <c r="BB60" s="38" t="s">
        <v>1054</v>
      </c>
      <c r="BC60" s="21" t="s">
        <v>1054</v>
      </c>
      <c r="BD60" s="39" t="s">
        <v>1054</v>
      </c>
      <c r="BE60" s="38" t="s">
        <v>1054</v>
      </c>
      <c r="BF60" s="38" t="s">
        <v>1055</v>
      </c>
      <c r="BG60" s="21" t="s">
        <v>1054</v>
      </c>
      <c r="BH60" s="39" t="s">
        <v>1055</v>
      </c>
      <c r="BI60" s="38" t="s">
        <v>1055</v>
      </c>
      <c r="BJ60" s="38" t="s">
        <v>1055</v>
      </c>
      <c r="BK60" s="38" t="s">
        <v>1055</v>
      </c>
      <c r="BL60" s="21" t="s">
        <v>1055</v>
      </c>
      <c r="BM60" s="20" t="s">
        <v>1055</v>
      </c>
      <c r="BN60" s="39" t="s">
        <v>1054</v>
      </c>
      <c r="BO60" s="38" t="s">
        <v>1054</v>
      </c>
      <c r="BP60" s="38" t="s">
        <v>1054</v>
      </c>
      <c r="BQ60" s="38" t="s">
        <v>1054</v>
      </c>
      <c r="BR60" s="38" t="s">
        <v>1054</v>
      </c>
      <c r="BS60" s="40"/>
      <c r="BT60" s="38" t="s">
        <v>1055</v>
      </c>
      <c r="BU60" s="39" t="s">
        <v>1055</v>
      </c>
      <c r="BV60" s="38" t="s">
        <v>1054</v>
      </c>
      <c r="BW60" s="38" t="s">
        <v>1055</v>
      </c>
      <c r="BX60" s="38" t="s">
        <v>1055</v>
      </c>
      <c r="BY60" s="38" t="s">
        <v>1054</v>
      </c>
      <c r="BZ60" s="38" t="s">
        <v>1055</v>
      </c>
      <c r="CA60" s="38" t="s">
        <v>1055</v>
      </c>
      <c r="CB60" s="21" t="s">
        <v>1054</v>
      </c>
      <c r="CC60" s="39" t="s">
        <v>1054</v>
      </c>
      <c r="CD60" s="38" t="s">
        <v>1055</v>
      </c>
      <c r="CE60" s="41" t="s">
        <v>1055</v>
      </c>
      <c r="CF60" s="42" t="s">
        <v>1054</v>
      </c>
      <c r="CG60" s="42" t="s">
        <v>1055</v>
      </c>
      <c r="CH60" s="42" t="s">
        <v>1055</v>
      </c>
      <c r="CI60" s="42" t="s">
        <v>1054</v>
      </c>
      <c r="CJ60" s="42" t="s">
        <v>1054</v>
      </c>
    </row>
    <row r="61" spans="1:88" ht="15" x14ac:dyDescent="0.2">
      <c r="A61" s="34" t="s">
        <v>1157</v>
      </c>
      <c r="B61" s="35">
        <v>2021</v>
      </c>
      <c r="C61" s="25" t="s">
        <v>1054</v>
      </c>
      <c r="D61" s="25" t="s">
        <v>1055</v>
      </c>
      <c r="E61" s="23" t="s">
        <v>1054</v>
      </c>
      <c r="F61" s="23" t="s">
        <v>1055</v>
      </c>
      <c r="G61" s="38" t="s">
        <v>1054</v>
      </c>
      <c r="H61" s="38" t="s">
        <v>1054</v>
      </c>
      <c r="I61" s="23" t="s">
        <v>1054</v>
      </c>
      <c r="J61" s="39" t="s">
        <v>1055</v>
      </c>
      <c r="K61" s="21" t="s">
        <v>1055</v>
      </c>
      <c r="L61" s="25" t="s">
        <v>1058</v>
      </c>
      <c r="M61" s="25" t="s">
        <v>1056</v>
      </c>
      <c r="N61" s="20" t="s">
        <v>1054</v>
      </c>
      <c r="O61" s="39" t="s">
        <v>1054</v>
      </c>
      <c r="P61" s="38" t="s">
        <v>1055</v>
      </c>
      <c r="Q61" s="21" t="s">
        <v>1054</v>
      </c>
      <c r="R61" s="39" t="s">
        <v>1054</v>
      </c>
      <c r="S61" s="38" t="s">
        <v>1054</v>
      </c>
      <c r="T61" s="38" t="s">
        <v>1054</v>
      </c>
      <c r="U61" s="38" t="s">
        <v>1055</v>
      </c>
      <c r="W61" s="38" t="s">
        <v>1055</v>
      </c>
      <c r="Y61" s="38" t="s">
        <v>1054</v>
      </c>
      <c r="Z61" s="38" t="s">
        <v>1054</v>
      </c>
      <c r="AA61" s="38" t="s">
        <v>1055</v>
      </c>
      <c r="AB61" s="38" t="s">
        <v>1055</v>
      </c>
      <c r="AC61" s="38" t="s">
        <v>1055</v>
      </c>
      <c r="AD61" s="38" t="s">
        <v>1054</v>
      </c>
      <c r="AE61" s="38" t="s">
        <v>1055</v>
      </c>
      <c r="AF61" s="38" t="s">
        <v>1054</v>
      </c>
      <c r="AG61" s="38" t="s">
        <v>1055</v>
      </c>
      <c r="AH61" s="38" t="s">
        <v>1054</v>
      </c>
      <c r="AI61" s="38" t="s">
        <v>1055</v>
      </c>
      <c r="AJ61" s="38" t="s">
        <v>1055</v>
      </c>
      <c r="AK61" s="38" t="s">
        <v>1055</v>
      </c>
      <c r="AL61" s="38" t="s">
        <v>1055</v>
      </c>
      <c r="AM61" s="38" t="s">
        <v>1055</v>
      </c>
      <c r="AN61" s="38" t="s">
        <v>1054</v>
      </c>
      <c r="AO61" s="38" t="s">
        <v>1055</v>
      </c>
      <c r="AP61" s="38" t="s">
        <v>1055</v>
      </c>
      <c r="AQ61" s="38" t="s">
        <v>1055</v>
      </c>
      <c r="AR61" s="21" t="s">
        <v>1055</v>
      </c>
      <c r="AS61" s="20" t="s">
        <v>1054</v>
      </c>
      <c r="AT61" s="39" t="s">
        <v>1055</v>
      </c>
      <c r="AU61" s="38" t="s">
        <v>1055</v>
      </c>
      <c r="AV61" s="38" t="s">
        <v>1055</v>
      </c>
      <c r="AW61" s="38" t="s">
        <v>1054</v>
      </c>
      <c r="AX61" s="38" t="s">
        <v>1054</v>
      </c>
      <c r="AY61" s="39" t="s">
        <v>1054</v>
      </c>
      <c r="AZ61" s="38" t="s">
        <v>1054</v>
      </c>
      <c r="BA61" s="38" t="s">
        <v>1054</v>
      </c>
      <c r="BB61" s="38" t="s">
        <v>1054</v>
      </c>
      <c r="BC61" s="21" t="s">
        <v>1054</v>
      </c>
      <c r="BD61" s="39" t="s">
        <v>1054</v>
      </c>
      <c r="BE61" s="38" t="s">
        <v>1055</v>
      </c>
      <c r="BF61" s="38" t="s">
        <v>1054</v>
      </c>
      <c r="BG61" s="21" t="s">
        <v>1054</v>
      </c>
      <c r="BH61" s="39" t="s">
        <v>1054</v>
      </c>
      <c r="BI61" s="38" t="s">
        <v>1054</v>
      </c>
      <c r="BJ61" s="38" t="s">
        <v>1055</v>
      </c>
      <c r="BK61" s="38" t="s">
        <v>1055</v>
      </c>
      <c r="BL61" s="21" t="s">
        <v>1055</v>
      </c>
      <c r="BM61" s="20" t="s">
        <v>1054</v>
      </c>
      <c r="BN61" s="39" t="s">
        <v>1054</v>
      </c>
      <c r="BO61" s="38" t="s">
        <v>1054</v>
      </c>
      <c r="BP61" s="38" t="s">
        <v>1054</v>
      </c>
      <c r="BQ61" s="38" t="s">
        <v>1054</v>
      </c>
      <c r="BR61" s="38" t="s">
        <v>1055</v>
      </c>
      <c r="BT61" s="38" t="s">
        <v>1055</v>
      </c>
      <c r="BU61" s="39" t="s">
        <v>1055</v>
      </c>
      <c r="BV61" s="38" t="s">
        <v>1055</v>
      </c>
      <c r="BW61" s="38" t="s">
        <v>1055</v>
      </c>
      <c r="BX61" s="38" t="s">
        <v>1055</v>
      </c>
      <c r="BY61" s="38" t="s">
        <v>1055</v>
      </c>
      <c r="BZ61" s="38" t="s">
        <v>1054</v>
      </c>
      <c r="CA61" s="38" t="s">
        <v>1055</v>
      </c>
      <c r="CB61" s="21" t="s">
        <v>1054</v>
      </c>
      <c r="CC61" s="39" t="s">
        <v>1054</v>
      </c>
      <c r="CD61" s="38" t="s">
        <v>1055</v>
      </c>
      <c r="CE61" s="41" t="s">
        <v>1055</v>
      </c>
      <c r="CF61" s="42" t="s">
        <v>1054</v>
      </c>
      <c r="CG61" s="42" t="s">
        <v>1055</v>
      </c>
      <c r="CH61" s="42" t="s">
        <v>1055</v>
      </c>
      <c r="CI61" s="42" t="s">
        <v>1055</v>
      </c>
      <c r="CJ61" s="42" t="s">
        <v>1054</v>
      </c>
    </row>
    <row r="62" spans="1:88" ht="15" x14ac:dyDescent="0.2">
      <c r="A62" s="34" t="s">
        <v>1158</v>
      </c>
      <c r="B62" s="35">
        <v>2021</v>
      </c>
      <c r="C62" s="25" t="s">
        <v>1054</v>
      </c>
      <c r="D62" s="25" t="s">
        <v>1054</v>
      </c>
      <c r="E62" s="23" t="s">
        <v>1055</v>
      </c>
      <c r="F62" s="23" t="s">
        <v>1055</v>
      </c>
      <c r="G62" s="38" t="s">
        <v>1054</v>
      </c>
      <c r="H62" s="38" t="s">
        <v>1054</v>
      </c>
      <c r="I62" s="23" t="s">
        <v>1054</v>
      </c>
      <c r="J62" s="39" t="s">
        <v>1054</v>
      </c>
      <c r="K62" s="21" t="s">
        <v>1055</v>
      </c>
      <c r="L62" s="25" t="s">
        <v>1058</v>
      </c>
      <c r="M62" s="25" t="s">
        <v>1056</v>
      </c>
      <c r="N62" s="20" t="s">
        <v>1055</v>
      </c>
      <c r="O62" s="39" t="s">
        <v>1054</v>
      </c>
      <c r="P62" s="38" t="s">
        <v>1054</v>
      </c>
      <c r="Q62" s="21" t="s">
        <v>1054</v>
      </c>
      <c r="R62" s="39" t="s">
        <v>1054</v>
      </c>
      <c r="S62" s="38" t="s">
        <v>1054</v>
      </c>
      <c r="T62" s="38" t="s">
        <v>1055</v>
      </c>
      <c r="U62" s="38" t="s">
        <v>1055</v>
      </c>
      <c r="W62" s="38" t="s">
        <v>1054</v>
      </c>
      <c r="Y62" s="38" t="s">
        <v>1055</v>
      </c>
      <c r="Z62" s="38" t="s">
        <v>1055</v>
      </c>
      <c r="AA62" s="38" t="s">
        <v>1055</v>
      </c>
      <c r="AB62" s="38" t="s">
        <v>1054</v>
      </c>
      <c r="AC62" s="38" t="s">
        <v>1054</v>
      </c>
      <c r="AD62" s="38" t="s">
        <v>1054</v>
      </c>
      <c r="AE62" s="38" t="s">
        <v>1054</v>
      </c>
      <c r="AF62" s="38" t="s">
        <v>1054</v>
      </c>
      <c r="AG62" s="38" t="s">
        <v>1054</v>
      </c>
      <c r="AH62" s="38" t="s">
        <v>1054</v>
      </c>
      <c r="AI62" s="38" t="s">
        <v>1054</v>
      </c>
      <c r="AJ62" s="38" t="s">
        <v>1055</v>
      </c>
      <c r="AK62" s="38" t="s">
        <v>1055</v>
      </c>
      <c r="AL62" s="38" t="s">
        <v>1055</v>
      </c>
      <c r="AM62" s="38" t="s">
        <v>1055</v>
      </c>
      <c r="AN62" s="38" t="s">
        <v>1054</v>
      </c>
      <c r="AO62" s="38" t="s">
        <v>1054</v>
      </c>
      <c r="AP62" s="38" t="s">
        <v>1055</v>
      </c>
      <c r="AQ62" s="38" t="s">
        <v>1055</v>
      </c>
      <c r="AR62" s="21" t="s">
        <v>1055</v>
      </c>
      <c r="AS62" s="20" t="s">
        <v>1054</v>
      </c>
      <c r="AT62" s="39" t="s">
        <v>1055</v>
      </c>
      <c r="AU62" s="38" t="s">
        <v>1054</v>
      </c>
      <c r="AV62" s="38" t="s">
        <v>1054</v>
      </c>
      <c r="AW62" s="38" t="s">
        <v>1055</v>
      </c>
      <c r="AX62" s="38" t="s">
        <v>1054</v>
      </c>
      <c r="AY62" s="39" t="s">
        <v>1054</v>
      </c>
      <c r="AZ62" s="38" t="s">
        <v>1054</v>
      </c>
      <c r="BA62" s="38" t="s">
        <v>1054</v>
      </c>
      <c r="BB62" s="38" t="s">
        <v>1054</v>
      </c>
      <c r="BC62" s="21" t="s">
        <v>1054</v>
      </c>
      <c r="BD62" s="39" t="s">
        <v>1054</v>
      </c>
      <c r="BE62" s="38" t="s">
        <v>1054</v>
      </c>
      <c r="BF62" s="38" t="s">
        <v>1054</v>
      </c>
      <c r="BG62" s="21" t="s">
        <v>1055</v>
      </c>
      <c r="BH62" s="39" t="s">
        <v>1054</v>
      </c>
      <c r="BI62" s="38" t="s">
        <v>1054</v>
      </c>
      <c r="BJ62" s="38" t="s">
        <v>1055</v>
      </c>
      <c r="BK62" s="38" t="s">
        <v>1055</v>
      </c>
      <c r="BL62" s="21" t="s">
        <v>1055</v>
      </c>
      <c r="BM62" s="20" t="s">
        <v>1054</v>
      </c>
      <c r="BN62" s="39" t="s">
        <v>1054</v>
      </c>
      <c r="BO62" s="38" t="s">
        <v>1054</v>
      </c>
      <c r="BP62" s="38" t="s">
        <v>1054</v>
      </c>
      <c r="BQ62" s="38" t="s">
        <v>1054</v>
      </c>
      <c r="BR62" s="38" t="s">
        <v>1055</v>
      </c>
      <c r="BT62" s="38" t="s">
        <v>1054</v>
      </c>
      <c r="BU62" s="39" t="s">
        <v>1055</v>
      </c>
      <c r="BV62" s="38" t="s">
        <v>1055</v>
      </c>
      <c r="BW62" s="38" t="s">
        <v>1055</v>
      </c>
      <c r="BX62" s="38" t="s">
        <v>1054</v>
      </c>
      <c r="BY62" s="38" t="s">
        <v>1055</v>
      </c>
      <c r="BZ62" s="38" t="s">
        <v>1054</v>
      </c>
      <c r="CA62" s="38" t="s">
        <v>1054</v>
      </c>
      <c r="CB62" s="21" t="s">
        <v>1054</v>
      </c>
      <c r="CC62" s="39" t="s">
        <v>1055</v>
      </c>
      <c r="CD62" s="38" t="s">
        <v>1055</v>
      </c>
      <c r="CE62" s="41" t="s">
        <v>1054</v>
      </c>
      <c r="CF62" s="42" t="s">
        <v>1055</v>
      </c>
      <c r="CG62" s="42" t="s">
        <v>1055</v>
      </c>
      <c r="CH62" s="42" t="s">
        <v>1054</v>
      </c>
      <c r="CI62" s="42" t="s">
        <v>1055</v>
      </c>
      <c r="CJ62" s="42" t="s">
        <v>1054</v>
      </c>
    </row>
    <row r="63" spans="1:88" ht="15" x14ac:dyDescent="0.2">
      <c r="A63" s="34" t="s">
        <v>1159</v>
      </c>
      <c r="B63" s="35">
        <v>2021</v>
      </c>
      <c r="C63" s="25" t="s">
        <v>1054</v>
      </c>
      <c r="D63" s="25" t="s">
        <v>1054</v>
      </c>
      <c r="E63" s="23" t="s">
        <v>1055</v>
      </c>
      <c r="F63" s="23" t="s">
        <v>1054</v>
      </c>
      <c r="G63" s="38" t="s">
        <v>1054</v>
      </c>
      <c r="H63" s="38" t="s">
        <v>1054</v>
      </c>
      <c r="I63" s="23" t="s">
        <v>1054</v>
      </c>
      <c r="J63" s="39" t="s">
        <v>1054</v>
      </c>
      <c r="K63" s="21" t="s">
        <v>1055</v>
      </c>
      <c r="L63" s="25" t="s">
        <v>1055</v>
      </c>
      <c r="M63" s="25" t="s">
        <v>1056</v>
      </c>
      <c r="N63" s="20" t="s">
        <v>1054</v>
      </c>
      <c r="O63" s="39" t="s">
        <v>1054</v>
      </c>
      <c r="P63" s="38" t="s">
        <v>1055</v>
      </c>
      <c r="Q63" s="21" t="s">
        <v>1054</v>
      </c>
      <c r="R63" s="39" t="s">
        <v>1054</v>
      </c>
      <c r="S63" s="38" t="s">
        <v>1054</v>
      </c>
      <c r="T63" s="38" t="s">
        <v>1055</v>
      </c>
      <c r="U63" s="38" t="s">
        <v>1055</v>
      </c>
      <c r="W63" s="38" t="s">
        <v>1054</v>
      </c>
      <c r="Y63" s="38" t="s">
        <v>1055</v>
      </c>
      <c r="Z63" s="38" t="s">
        <v>1055</v>
      </c>
      <c r="AA63" s="38" t="s">
        <v>1055</v>
      </c>
      <c r="AB63" s="38" t="s">
        <v>1054</v>
      </c>
      <c r="AC63" s="38" t="s">
        <v>1054</v>
      </c>
      <c r="AD63" s="38" t="s">
        <v>1054</v>
      </c>
      <c r="AE63" s="38" t="s">
        <v>1054</v>
      </c>
      <c r="AF63" s="38" t="s">
        <v>1054</v>
      </c>
      <c r="AG63" s="38" t="s">
        <v>1054</v>
      </c>
      <c r="AH63" s="38" t="s">
        <v>1054</v>
      </c>
      <c r="AI63" s="38" t="s">
        <v>1054</v>
      </c>
      <c r="AJ63" s="38" t="s">
        <v>1055</v>
      </c>
      <c r="AK63" s="38" t="s">
        <v>1055</v>
      </c>
      <c r="AL63" s="38" t="s">
        <v>1055</v>
      </c>
      <c r="AM63" s="38" t="s">
        <v>1055</v>
      </c>
      <c r="AN63" s="38" t="s">
        <v>1054</v>
      </c>
      <c r="AO63" s="38" t="s">
        <v>1054</v>
      </c>
      <c r="AP63" s="38" t="s">
        <v>1055</v>
      </c>
      <c r="AQ63" s="38" t="s">
        <v>1055</v>
      </c>
      <c r="AR63" s="21" t="s">
        <v>1055</v>
      </c>
      <c r="AS63" s="20" t="s">
        <v>1054</v>
      </c>
      <c r="AT63" s="39" t="s">
        <v>1055</v>
      </c>
      <c r="AU63" s="38" t="s">
        <v>1054</v>
      </c>
      <c r="AV63" s="38" t="s">
        <v>1055</v>
      </c>
      <c r="AW63" s="38" t="s">
        <v>1054</v>
      </c>
      <c r="AX63" s="38" t="s">
        <v>1054</v>
      </c>
      <c r="AY63" s="39" t="s">
        <v>1054</v>
      </c>
      <c r="AZ63" s="38" t="s">
        <v>1054</v>
      </c>
      <c r="BA63" s="38" t="s">
        <v>1054</v>
      </c>
      <c r="BB63" s="38" t="s">
        <v>1054</v>
      </c>
      <c r="BC63" s="21" t="s">
        <v>1054</v>
      </c>
      <c r="BD63" s="39" t="s">
        <v>1054</v>
      </c>
      <c r="BE63" s="38" t="s">
        <v>1054</v>
      </c>
      <c r="BF63" s="38" t="s">
        <v>1055</v>
      </c>
      <c r="BG63" s="21" t="s">
        <v>1055</v>
      </c>
      <c r="BH63" s="39" t="s">
        <v>1054</v>
      </c>
      <c r="BI63" s="38" t="s">
        <v>1054</v>
      </c>
      <c r="BJ63" s="38" t="s">
        <v>1054</v>
      </c>
      <c r="BK63" s="38" t="s">
        <v>1054</v>
      </c>
      <c r="BL63" s="21" t="s">
        <v>1055</v>
      </c>
      <c r="BM63" s="20" t="s">
        <v>1054</v>
      </c>
      <c r="BN63" s="39" t="s">
        <v>1054</v>
      </c>
      <c r="BO63" s="38" t="s">
        <v>1054</v>
      </c>
      <c r="BP63" s="38" t="s">
        <v>1054</v>
      </c>
      <c r="BQ63" s="38" t="s">
        <v>1054</v>
      </c>
      <c r="BR63" s="38" t="s">
        <v>1054</v>
      </c>
      <c r="BT63" s="38" t="s">
        <v>1054</v>
      </c>
      <c r="BU63" s="39" t="s">
        <v>1055</v>
      </c>
      <c r="BV63" s="38" t="s">
        <v>1054</v>
      </c>
      <c r="BW63" s="38" t="s">
        <v>1055</v>
      </c>
      <c r="BX63" s="38" t="s">
        <v>1055</v>
      </c>
      <c r="BY63" s="38" t="s">
        <v>1055</v>
      </c>
      <c r="BZ63" s="38" t="s">
        <v>1054</v>
      </c>
      <c r="CA63" s="38" t="s">
        <v>1055</v>
      </c>
      <c r="CB63" s="21" t="s">
        <v>1054</v>
      </c>
      <c r="CC63" s="39" t="s">
        <v>1054</v>
      </c>
      <c r="CD63" s="38" t="s">
        <v>1055</v>
      </c>
      <c r="CE63" s="41" t="s">
        <v>1054</v>
      </c>
      <c r="CF63" s="42" t="s">
        <v>1054</v>
      </c>
      <c r="CG63" s="42" t="s">
        <v>1055</v>
      </c>
      <c r="CH63" s="42" t="s">
        <v>1054</v>
      </c>
      <c r="CI63" s="42" t="s">
        <v>1054</v>
      </c>
      <c r="CJ63" s="42" t="s">
        <v>1054</v>
      </c>
    </row>
    <row r="64" spans="1:88" ht="15" x14ac:dyDescent="0.2">
      <c r="A64" s="34" t="s">
        <v>1160</v>
      </c>
      <c r="B64" s="35">
        <v>2021</v>
      </c>
      <c r="C64" s="25" t="s">
        <v>1054</v>
      </c>
      <c r="D64" s="25" t="s">
        <v>1054</v>
      </c>
      <c r="E64" s="23" t="s">
        <v>1055</v>
      </c>
      <c r="F64" s="23" t="s">
        <v>1055</v>
      </c>
      <c r="G64" s="38" t="s">
        <v>1055</v>
      </c>
      <c r="H64" s="38" t="s">
        <v>1055</v>
      </c>
      <c r="I64" s="23" t="s">
        <v>1055</v>
      </c>
      <c r="J64" s="39" t="s">
        <v>1055</v>
      </c>
      <c r="K64" s="21" t="s">
        <v>1055</v>
      </c>
      <c r="L64" s="25" t="s">
        <v>1058</v>
      </c>
      <c r="M64" s="25" t="s">
        <v>1056</v>
      </c>
      <c r="N64" s="20" t="s">
        <v>1054</v>
      </c>
      <c r="O64" s="39" t="s">
        <v>1054</v>
      </c>
      <c r="P64" s="38" t="s">
        <v>1055</v>
      </c>
      <c r="Q64" s="21" t="s">
        <v>1054</v>
      </c>
      <c r="R64" s="39" t="s">
        <v>1054</v>
      </c>
      <c r="S64" s="38" t="s">
        <v>1054</v>
      </c>
      <c r="T64" s="38" t="s">
        <v>1055</v>
      </c>
      <c r="U64" s="38" t="s">
        <v>1055</v>
      </c>
      <c r="W64" s="38" t="s">
        <v>1055</v>
      </c>
      <c r="Y64" s="38" t="s">
        <v>1055</v>
      </c>
      <c r="Z64" s="38" t="s">
        <v>1055</v>
      </c>
      <c r="AA64" s="38" t="s">
        <v>1055</v>
      </c>
      <c r="AB64" s="38" t="s">
        <v>1055</v>
      </c>
      <c r="AC64" s="38" t="s">
        <v>1055</v>
      </c>
      <c r="AD64" s="38" t="s">
        <v>1055</v>
      </c>
      <c r="AE64" s="38" t="s">
        <v>1055</v>
      </c>
      <c r="AF64" s="38" t="s">
        <v>1054</v>
      </c>
      <c r="AG64" s="38" t="s">
        <v>1055</v>
      </c>
      <c r="AH64" s="38" t="s">
        <v>1054</v>
      </c>
      <c r="AI64" s="38" t="s">
        <v>1055</v>
      </c>
      <c r="AJ64" s="38" t="s">
        <v>1055</v>
      </c>
      <c r="AK64" s="38" t="s">
        <v>1055</v>
      </c>
      <c r="AL64" s="38" t="s">
        <v>1055</v>
      </c>
      <c r="AM64" s="38" t="s">
        <v>1055</v>
      </c>
      <c r="AN64" s="38" t="s">
        <v>1054</v>
      </c>
      <c r="AO64" s="38" t="s">
        <v>1055</v>
      </c>
      <c r="AP64" s="38" t="s">
        <v>1055</v>
      </c>
      <c r="AQ64" s="38" t="s">
        <v>1055</v>
      </c>
      <c r="AR64" s="21" t="s">
        <v>1055</v>
      </c>
      <c r="AS64" s="20" t="s">
        <v>1054</v>
      </c>
      <c r="AT64" s="39" t="s">
        <v>1055</v>
      </c>
      <c r="AU64" s="38" t="s">
        <v>1055</v>
      </c>
      <c r="AV64" s="38" t="s">
        <v>1055</v>
      </c>
      <c r="AW64" s="38" t="s">
        <v>1055</v>
      </c>
      <c r="AX64" s="38" t="s">
        <v>1055</v>
      </c>
      <c r="AY64" s="39" t="s">
        <v>1054</v>
      </c>
      <c r="AZ64" s="38" t="s">
        <v>1054</v>
      </c>
      <c r="BA64" s="38" t="s">
        <v>1054</v>
      </c>
      <c r="BB64" s="38" t="s">
        <v>1054</v>
      </c>
      <c r="BC64" s="21" t="s">
        <v>1054</v>
      </c>
      <c r="BD64" s="39" t="s">
        <v>1055</v>
      </c>
      <c r="BE64" s="38" t="s">
        <v>1055</v>
      </c>
      <c r="BF64" s="38" t="s">
        <v>1055</v>
      </c>
      <c r="BG64" s="21" t="s">
        <v>1055</v>
      </c>
      <c r="BH64" s="39" t="s">
        <v>1054</v>
      </c>
      <c r="BI64" s="38" t="s">
        <v>1054</v>
      </c>
      <c r="BJ64" s="38" t="s">
        <v>1055</v>
      </c>
      <c r="BK64" s="38" t="s">
        <v>1055</v>
      </c>
      <c r="BL64" s="21" t="s">
        <v>1055</v>
      </c>
      <c r="BM64" s="20" t="s">
        <v>1055</v>
      </c>
      <c r="BN64" s="39" t="s">
        <v>1055</v>
      </c>
      <c r="BO64" s="38" t="s">
        <v>1055</v>
      </c>
      <c r="BP64" s="38" t="s">
        <v>1055</v>
      </c>
      <c r="BQ64" s="38" t="s">
        <v>1055</v>
      </c>
      <c r="BR64" s="38" t="s">
        <v>1055</v>
      </c>
      <c r="BT64" s="38" t="s">
        <v>1055</v>
      </c>
      <c r="BU64" s="39" t="s">
        <v>1055</v>
      </c>
      <c r="BV64" s="38" t="s">
        <v>1055</v>
      </c>
      <c r="BW64" s="38" t="s">
        <v>1055</v>
      </c>
      <c r="BX64" s="38" t="s">
        <v>1055</v>
      </c>
      <c r="BY64" s="38" t="s">
        <v>1055</v>
      </c>
      <c r="BZ64" s="38" t="s">
        <v>1055</v>
      </c>
      <c r="CA64" s="38" t="s">
        <v>1055</v>
      </c>
      <c r="CB64" s="21" t="s">
        <v>1055</v>
      </c>
      <c r="CC64" s="39" t="s">
        <v>1055</v>
      </c>
      <c r="CD64" s="38" t="s">
        <v>1055</v>
      </c>
      <c r="CE64" s="41" t="s">
        <v>1055</v>
      </c>
      <c r="CF64" s="42" t="s">
        <v>1054</v>
      </c>
      <c r="CG64" s="42" t="s">
        <v>1055</v>
      </c>
      <c r="CH64" s="42" t="s">
        <v>1055</v>
      </c>
      <c r="CI64" s="42" t="s">
        <v>1055</v>
      </c>
      <c r="CJ64" s="42" t="s">
        <v>1054</v>
      </c>
    </row>
    <row r="65" spans="1:88" ht="15" x14ac:dyDescent="0.2">
      <c r="A65" s="34" t="s">
        <v>1161</v>
      </c>
      <c r="B65" s="35">
        <v>2021</v>
      </c>
      <c r="C65" s="25" t="s">
        <v>1054</v>
      </c>
      <c r="D65" s="25" t="s">
        <v>1054</v>
      </c>
      <c r="E65" s="23" t="s">
        <v>1055</v>
      </c>
      <c r="F65" s="23" t="s">
        <v>1055</v>
      </c>
      <c r="G65" s="38" t="s">
        <v>1054</v>
      </c>
      <c r="H65" s="38" t="s">
        <v>1054</v>
      </c>
      <c r="I65" s="23" t="s">
        <v>1054</v>
      </c>
      <c r="J65" s="39" t="s">
        <v>1054</v>
      </c>
      <c r="K65" s="21" t="s">
        <v>1055</v>
      </c>
      <c r="L65" s="25" t="s">
        <v>1055</v>
      </c>
      <c r="M65" s="25" t="s">
        <v>1056</v>
      </c>
      <c r="N65" s="20" t="s">
        <v>1054</v>
      </c>
      <c r="O65" s="39" t="s">
        <v>1054</v>
      </c>
      <c r="P65" s="38" t="s">
        <v>1055</v>
      </c>
      <c r="Q65" s="21" t="s">
        <v>1054</v>
      </c>
      <c r="R65" s="39" t="s">
        <v>1054</v>
      </c>
      <c r="S65" s="38" t="s">
        <v>1054</v>
      </c>
      <c r="T65" s="38" t="s">
        <v>1055</v>
      </c>
      <c r="U65" s="38" t="s">
        <v>1055</v>
      </c>
      <c r="W65" s="38" t="s">
        <v>1055</v>
      </c>
      <c r="Y65" s="38" t="s">
        <v>1055</v>
      </c>
      <c r="Z65" s="38" t="s">
        <v>1055</v>
      </c>
      <c r="AA65" s="38" t="s">
        <v>1055</v>
      </c>
      <c r="AB65" s="38" t="s">
        <v>1054</v>
      </c>
      <c r="AC65" s="38" t="s">
        <v>1055</v>
      </c>
      <c r="AD65" s="38" t="s">
        <v>1055</v>
      </c>
      <c r="AE65" s="38" t="s">
        <v>1055</v>
      </c>
      <c r="AF65" s="38" t="s">
        <v>1054</v>
      </c>
      <c r="AG65" s="38" t="s">
        <v>1055</v>
      </c>
      <c r="AH65" s="38" t="s">
        <v>1054</v>
      </c>
      <c r="AI65" s="38" t="s">
        <v>1055</v>
      </c>
      <c r="AJ65" s="38" t="s">
        <v>1055</v>
      </c>
      <c r="AK65" s="38" t="s">
        <v>1055</v>
      </c>
      <c r="AL65" s="38" t="s">
        <v>1055</v>
      </c>
      <c r="AM65" s="38" t="s">
        <v>1055</v>
      </c>
      <c r="AN65" s="38" t="s">
        <v>1054</v>
      </c>
      <c r="AO65" s="38" t="s">
        <v>1055</v>
      </c>
      <c r="AP65" s="38" t="s">
        <v>1055</v>
      </c>
      <c r="AQ65" s="38" t="s">
        <v>1055</v>
      </c>
      <c r="AR65" s="21" t="s">
        <v>1055</v>
      </c>
      <c r="AS65" s="20" t="s">
        <v>1054</v>
      </c>
      <c r="AT65" s="39" t="s">
        <v>1054</v>
      </c>
      <c r="AU65" s="38" t="s">
        <v>1054</v>
      </c>
      <c r="AV65" s="38" t="s">
        <v>1055</v>
      </c>
      <c r="AW65" s="38" t="s">
        <v>1055</v>
      </c>
      <c r="AX65" s="38" t="s">
        <v>1054</v>
      </c>
      <c r="AY65" s="39" t="s">
        <v>1054</v>
      </c>
      <c r="AZ65" s="38" t="s">
        <v>1054</v>
      </c>
      <c r="BA65" s="38" t="s">
        <v>1054</v>
      </c>
      <c r="BB65" s="38" t="s">
        <v>1055</v>
      </c>
      <c r="BC65" s="21" t="s">
        <v>1054</v>
      </c>
      <c r="BD65" s="39" t="s">
        <v>1054</v>
      </c>
      <c r="BE65" s="38" t="s">
        <v>1055</v>
      </c>
      <c r="BF65" s="38" t="s">
        <v>1055</v>
      </c>
      <c r="BG65" s="21" t="s">
        <v>1054</v>
      </c>
      <c r="BH65" s="39" t="s">
        <v>1054</v>
      </c>
      <c r="BI65" s="38" t="s">
        <v>1054</v>
      </c>
      <c r="BJ65" s="38" t="s">
        <v>1055</v>
      </c>
      <c r="BK65" s="38" t="s">
        <v>1054</v>
      </c>
      <c r="BL65" s="21" t="s">
        <v>1055</v>
      </c>
      <c r="BM65" s="20" t="s">
        <v>1054</v>
      </c>
      <c r="BN65" s="39" t="s">
        <v>1054</v>
      </c>
      <c r="BO65" s="38" t="s">
        <v>1054</v>
      </c>
      <c r="BP65" s="38" t="s">
        <v>1055</v>
      </c>
      <c r="BQ65" s="38" t="s">
        <v>1054</v>
      </c>
      <c r="BR65" s="38" t="s">
        <v>1055</v>
      </c>
      <c r="BT65" s="38" t="s">
        <v>1054</v>
      </c>
      <c r="BU65" s="39" t="s">
        <v>1055</v>
      </c>
      <c r="BV65" s="38" t="s">
        <v>1055</v>
      </c>
      <c r="BW65" s="38" t="s">
        <v>1055</v>
      </c>
      <c r="BX65" s="38" t="s">
        <v>1055</v>
      </c>
      <c r="BY65" s="38" t="s">
        <v>1055</v>
      </c>
      <c r="BZ65" s="38" t="s">
        <v>1054</v>
      </c>
      <c r="CA65" s="38" t="s">
        <v>1055</v>
      </c>
      <c r="CB65" s="21" t="s">
        <v>1054</v>
      </c>
      <c r="CC65" s="39" t="s">
        <v>1055</v>
      </c>
      <c r="CD65" s="38" t="s">
        <v>1055</v>
      </c>
      <c r="CE65" s="41" t="s">
        <v>1054</v>
      </c>
      <c r="CF65" s="42" t="s">
        <v>1054</v>
      </c>
      <c r="CG65" s="42" t="s">
        <v>1054</v>
      </c>
      <c r="CH65" s="42" t="s">
        <v>1055</v>
      </c>
      <c r="CI65" s="42" t="s">
        <v>1055</v>
      </c>
      <c r="CJ65" s="42" t="s">
        <v>1054</v>
      </c>
    </row>
    <row r="66" spans="1:88" ht="15" x14ac:dyDescent="0.2">
      <c r="A66" s="34" t="s">
        <v>1162</v>
      </c>
      <c r="B66" s="35">
        <v>2021</v>
      </c>
      <c r="C66" s="25" t="s">
        <v>1054</v>
      </c>
      <c r="D66" s="25" t="s">
        <v>1055</v>
      </c>
      <c r="E66" s="23" t="s">
        <v>1054</v>
      </c>
      <c r="F66" s="23" t="s">
        <v>1055</v>
      </c>
      <c r="G66" s="38" t="s">
        <v>1054</v>
      </c>
      <c r="H66" s="38" t="s">
        <v>1054</v>
      </c>
      <c r="I66" s="23" t="s">
        <v>1054</v>
      </c>
      <c r="J66" s="39" t="s">
        <v>1055</v>
      </c>
      <c r="K66" s="21" t="s">
        <v>1055</v>
      </c>
      <c r="L66" s="25" t="s">
        <v>1058</v>
      </c>
      <c r="M66" s="25" t="s">
        <v>1056</v>
      </c>
      <c r="N66" s="20" t="s">
        <v>1054</v>
      </c>
      <c r="O66" s="39" t="s">
        <v>1054</v>
      </c>
      <c r="P66" s="38" t="s">
        <v>1054</v>
      </c>
      <c r="Q66" s="21" t="s">
        <v>1054</v>
      </c>
      <c r="R66" s="39" t="s">
        <v>1054</v>
      </c>
      <c r="S66" s="38" t="s">
        <v>1054</v>
      </c>
      <c r="T66" s="38" t="s">
        <v>1055</v>
      </c>
      <c r="U66" s="38" t="s">
        <v>1055</v>
      </c>
      <c r="W66" s="38" t="s">
        <v>1054</v>
      </c>
      <c r="Y66" s="38" t="s">
        <v>1054</v>
      </c>
      <c r="Z66" s="38" t="s">
        <v>1054</v>
      </c>
      <c r="AA66" s="38" t="s">
        <v>1055</v>
      </c>
      <c r="AB66" s="38" t="s">
        <v>1054</v>
      </c>
      <c r="AC66" s="38" t="s">
        <v>1055</v>
      </c>
      <c r="AD66" s="38" t="s">
        <v>1054</v>
      </c>
      <c r="AE66" s="38" t="s">
        <v>1055</v>
      </c>
      <c r="AF66" s="38" t="s">
        <v>1054</v>
      </c>
      <c r="AG66" s="38" t="s">
        <v>1055</v>
      </c>
      <c r="AH66" s="38" t="s">
        <v>1054</v>
      </c>
      <c r="AI66" s="38" t="s">
        <v>1055</v>
      </c>
      <c r="AJ66" s="38" t="s">
        <v>1054</v>
      </c>
      <c r="AK66" s="38" t="s">
        <v>1055</v>
      </c>
      <c r="AL66" s="38" t="s">
        <v>1055</v>
      </c>
      <c r="AM66" s="38" t="s">
        <v>1055</v>
      </c>
      <c r="AN66" s="38" t="s">
        <v>1054</v>
      </c>
      <c r="AO66" s="38" t="s">
        <v>1055</v>
      </c>
      <c r="AP66" s="38" t="s">
        <v>1054</v>
      </c>
      <c r="AQ66" s="38" t="s">
        <v>1054</v>
      </c>
      <c r="AR66" s="21" t="s">
        <v>1054</v>
      </c>
      <c r="AS66" s="20" t="s">
        <v>1054</v>
      </c>
      <c r="AT66" s="39" t="s">
        <v>1054</v>
      </c>
      <c r="AU66" s="38" t="s">
        <v>1054</v>
      </c>
      <c r="AV66" s="38" t="s">
        <v>1054</v>
      </c>
      <c r="AW66" s="38" t="s">
        <v>1054</v>
      </c>
      <c r="AX66" s="38" t="s">
        <v>1054</v>
      </c>
      <c r="AY66" s="39" t="s">
        <v>1054</v>
      </c>
      <c r="AZ66" s="38" t="s">
        <v>1054</v>
      </c>
      <c r="BA66" s="38" t="s">
        <v>1054</v>
      </c>
      <c r="BB66" s="38" t="s">
        <v>1054</v>
      </c>
      <c r="BC66" s="21" t="s">
        <v>1054</v>
      </c>
      <c r="BD66" s="39" t="s">
        <v>1054</v>
      </c>
      <c r="BE66" s="38" t="s">
        <v>1054</v>
      </c>
      <c r="BF66" s="38" t="s">
        <v>1054</v>
      </c>
      <c r="BG66" s="21" t="s">
        <v>1054</v>
      </c>
      <c r="BH66" s="39" t="s">
        <v>1054</v>
      </c>
      <c r="BI66" s="38" t="s">
        <v>1054</v>
      </c>
      <c r="BJ66" s="38" t="s">
        <v>1054</v>
      </c>
      <c r="BK66" s="38" t="s">
        <v>1054</v>
      </c>
      <c r="BL66" s="21" t="s">
        <v>1055</v>
      </c>
      <c r="BM66" s="20" t="s">
        <v>1054</v>
      </c>
      <c r="BN66" s="39" t="s">
        <v>1054</v>
      </c>
      <c r="BO66" s="38" t="s">
        <v>1054</v>
      </c>
      <c r="BP66" s="38" t="s">
        <v>1054</v>
      </c>
      <c r="BQ66" s="38" t="s">
        <v>1054</v>
      </c>
      <c r="BR66" s="38" t="s">
        <v>1054</v>
      </c>
      <c r="BT66" s="38" t="s">
        <v>1055</v>
      </c>
      <c r="BU66" s="39" t="s">
        <v>1055</v>
      </c>
      <c r="BV66" s="38" t="s">
        <v>1054</v>
      </c>
      <c r="BW66" s="38" t="s">
        <v>1055</v>
      </c>
      <c r="BX66" s="38" t="s">
        <v>1054</v>
      </c>
      <c r="BY66" s="38" t="s">
        <v>1054</v>
      </c>
      <c r="BZ66" s="38" t="s">
        <v>1055</v>
      </c>
      <c r="CA66" s="38" t="s">
        <v>1055</v>
      </c>
      <c r="CB66" s="21" t="s">
        <v>1054</v>
      </c>
      <c r="CC66" s="39" t="s">
        <v>1054</v>
      </c>
      <c r="CD66" s="38" t="s">
        <v>1054</v>
      </c>
      <c r="CE66" s="41" t="s">
        <v>1054</v>
      </c>
      <c r="CF66" s="42" t="s">
        <v>1054</v>
      </c>
      <c r="CG66" s="42" t="s">
        <v>1054</v>
      </c>
      <c r="CH66" s="42" t="s">
        <v>1054</v>
      </c>
      <c r="CI66" s="42" t="s">
        <v>1054</v>
      </c>
      <c r="CJ66" s="42" t="s">
        <v>1054</v>
      </c>
    </row>
    <row r="67" spans="1:88" ht="15" x14ac:dyDescent="0.2">
      <c r="A67" s="34" t="s">
        <v>1163</v>
      </c>
      <c r="B67" s="35">
        <v>2021</v>
      </c>
      <c r="C67" s="25" t="s">
        <v>1054</v>
      </c>
      <c r="D67" s="25" t="s">
        <v>1054</v>
      </c>
      <c r="E67" s="23" t="s">
        <v>1054</v>
      </c>
      <c r="F67" s="23" t="s">
        <v>1054</v>
      </c>
      <c r="G67" s="38" t="s">
        <v>1054</v>
      </c>
      <c r="H67" s="38" t="s">
        <v>1054</v>
      </c>
      <c r="I67" s="23" t="s">
        <v>1055</v>
      </c>
      <c r="J67" s="39" t="s">
        <v>1055</v>
      </c>
      <c r="K67" s="21" t="s">
        <v>1054</v>
      </c>
      <c r="L67" s="25" t="s">
        <v>1054</v>
      </c>
      <c r="M67" s="25" t="s">
        <v>1056</v>
      </c>
      <c r="N67" s="20" t="s">
        <v>1054</v>
      </c>
      <c r="O67" s="39" t="s">
        <v>1054</v>
      </c>
      <c r="P67" s="38" t="s">
        <v>1055</v>
      </c>
      <c r="Q67" s="21" t="s">
        <v>1054</v>
      </c>
      <c r="R67" s="39" t="s">
        <v>1054</v>
      </c>
      <c r="S67" s="38" t="s">
        <v>1054</v>
      </c>
      <c r="T67" s="38" t="s">
        <v>1055</v>
      </c>
      <c r="U67" s="38" t="s">
        <v>1055</v>
      </c>
      <c r="W67" s="38" t="s">
        <v>1055</v>
      </c>
      <c r="Y67" s="38" t="s">
        <v>1055</v>
      </c>
      <c r="Z67" s="38" t="s">
        <v>1055</v>
      </c>
      <c r="AA67" s="38" t="s">
        <v>1055</v>
      </c>
      <c r="AB67" s="38" t="s">
        <v>1055</v>
      </c>
      <c r="AC67" s="38" t="s">
        <v>1055</v>
      </c>
      <c r="AD67" s="38" t="s">
        <v>1054</v>
      </c>
      <c r="AE67" s="38" t="s">
        <v>1055</v>
      </c>
      <c r="AF67" s="38" t="s">
        <v>1054</v>
      </c>
      <c r="AG67" s="38" t="s">
        <v>1055</v>
      </c>
      <c r="AH67" s="38" t="s">
        <v>1054</v>
      </c>
      <c r="AI67" s="38" t="s">
        <v>1055</v>
      </c>
      <c r="AJ67" s="38" t="s">
        <v>1054</v>
      </c>
      <c r="AK67" s="38" t="s">
        <v>1055</v>
      </c>
      <c r="AL67" s="38" t="s">
        <v>1055</v>
      </c>
      <c r="AM67" s="38" t="s">
        <v>1055</v>
      </c>
      <c r="AN67" s="38" t="s">
        <v>1055</v>
      </c>
      <c r="AO67" s="38" t="s">
        <v>1055</v>
      </c>
      <c r="AP67" s="38" t="s">
        <v>1054</v>
      </c>
      <c r="AQ67" s="38" t="s">
        <v>1055</v>
      </c>
      <c r="AR67" s="21" t="s">
        <v>1054</v>
      </c>
      <c r="AS67" s="20" t="s">
        <v>1054</v>
      </c>
      <c r="AT67" s="39" t="s">
        <v>1054</v>
      </c>
      <c r="AU67" s="38" t="s">
        <v>1054</v>
      </c>
      <c r="AV67" s="38" t="s">
        <v>1055</v>
      </c>
      <c r="AW67" s="38" t="s">
        <v>1055</v>
      </c>
      <c r="AX67" s="38" t="s">
        <v>1054</v>
      </c>
      <c r="AY67" s="39" t="s">
        <v>1054</v>
      </c>
      <c r="AZ67" s="38" t="s">
        <v>1054</v>
      </c>
      <c r="BA67" s="38" t="s">
        <v>1055</v>
      </c>
      <c r="BB67" s="38" t="s">
        <v>1054</v>
      </c>
      <c r="BC67" s="21" t="s">
        <v>1054</v>
      </c>
      <c r="BD67" s="39" t="s">
        <v>1054</v>
      </c>
      <c r="BE67" s="38" t="s">
        <v>1054</v>
      </c>
      <c r="BF67" s="38" t="s">
        <v>1055</v>
      </c>
      <c r="BG67" s="21" t="s">
        <v>1054</v>
      </c>
      <c r="BH67" s="39" t="s">
        <v>1054</v>
      </c>
      <c r="BI67" s="38" t="s">
        <v>1054</v>
      </c>
      <c r="BJ67" s="38" t="s">
        <v>1054</v>
      </c>
      <c r="BK67" s="38" t="s">
        <v>1055</v>
      </c>
      <c r="BL67" s="21" t="s">
        <v>1055</v>
      </c>
      <c r="BM67" s="20" t="s">
        <v>1055</v>
      </c>
      <c r="BN67" s="39" t="s">
        <v>1055</v>
      </c>
      <c r="BO67" s="38" t="s">
        <v>1055</v>
      </c>
      <c r="BP67" s="38" t="s">
        <v>1055</v>
      </c>
      <c r="BQ67" s="38" t="s">
        <v>1055</v>
      </c>
      <c r="BR67" s="38" t="s">
        <v>1055</v>
      </c>
      <c r="BT67" s="38" t="s">
        <v>1055</v>
      </c>
      <c r="BU67" s="39" t="s">
        <v>1055</v>
      </c>
      <c r="BV67" s="38" t="s">
        <v>1055</v>
      </c>
      <c r="BW67" s="38" t="s">
        <v>1055</v>
      </c>
      <c r="BX67" s="38" t="s">
        <v>1055</v>
      </c>
      <c r="BY67" s="38" t="s">
        <v>1055</v>
      </c>
      <c r="BZ67" s="38" t="s">
        <v>1055</v>
      </c>
      <c r="CA67" s="38" t="s">
        <v>1055</v>
      </c>
      <c r="CB67" s="21" t="s">
        <v>1055</v>
      </c>
      <c r="CC67" s="39" t="s">
        <v>1054</v>
      </c>
      <c r="CD67" s="38" t="s">
        <v>1055</v>
      </c>
      <c r="CE67" s="41" t="s">
        <v>1055</v>
      </c>
      <c r="CF67" s="42" t="s">
        <v>1055</v>
      </c>
      <c r="CG67" s="42" t="s">
        <v>1055</v>
      </c>
      <c r="CH67" s="42" t="s">
        <v>1054</v>
      </c>
      <c r="CI67" s="42" t="s">
        <v>1054</v>
      </c>
      <c r="CJ67" s="42" t="s">
        <v>1054</v>
      </c>
    </row>
    <row r="68" spans="1:88" ht="15" x14ac:dyDescent="0.2">
      <c r="A68" s="34" t="s">
        <v>1164</v>
      </c>
      <c r="B68" s="35">
        <v>2021</v>
      </c>
      <c r="C68" s="25" t="s">
        <v>1054</v>
      </c>
      <c r="D68" s="25" t="s">
        <v>1054</v>
      </c>
      <c r="E68" s="23" t="s">
        <v>1055</v>
      </c>
      <c r="F68" s="23" t="s">
        <v>1055</v>
      </c>
      <c r="G68" s="38" t="s">
        <v>1054</v>
      </c>
      <c r="H68" s="38" t="s">
        <v>1055</v>
      </c>
      <c r="I68" s="23" t="s">
        <v>1054</v>
      </c>
      <c r="J68" s="39" t="s">
        <v>1055</v>
      </c>
      <c r="K68" s="21" t="s">
        <v>1055</v>
      </c>
      <c r="L68" s="25" t="s">
        <v>1058</v>
      </c>
      <c r="M68" s="25" t="s">
        <v>1056</v>
      </c>
      <c r="N68" s="20" t="s">
        <v>1054</v>
      </c>
      <c r="O68" s="39" t="s">
        <v>1054</v>
      </c>
      <c r="P68" s="38" t="s">
        <v>1054</v>
      </c>
      <c r="Q68" s="21" t="s">
        <v>1054</v>
      </c>
      <c r="R68" s="39" t="s">
        <v>1054</v>
      </c>
      <c r="S68" s="38" t="s">
        <v>1054</v>
      </c>
      <c r="T68" s="38" t="s">
        <v>1055</v>
      </c>
      <c r="U68" s="38" t="s">
        <v>1055</v>
      </c>
      <c r="W68" s="38" t="s">
        <v>1054</v>
      </c>
      <c r="Y68" s="38" t="s">
        <v>1054</v>
      </c>
      <c r="Z68" s="38" t="s">
        <v>1055</v>
      </c>
      <c r="AA68" s="38" t="s">
        <v>1054</v>
      </c>
      <c r="AB68" s="38" t="s">
        <v>1055</v>
      </c>
      <c r="AC68" s="38" t="s">
        <v>1054</v>
      </c>
      <c r="AD68" s="38" t="s">
        <v>1055</v>
      </c>
      <c r="AE68" s="38" t="s">
        <v>1054</v>
      </c>
      <c r="AF68" s="38" t="s">
        <v>1055</v>
      </c>
      <c r="AG68" s="38" t="s">
        <v>1054</v>
      </c>
      <c r="AH68" s="38" t="s">
        <v>1055</v>
      </c>
      <c r="AI68" s="38" t="s">
        <v>1054</v>
      </c>
      <c r="AJ68" s="38" t="s">
        <v>1055</v>
      </c>
      <c r="AK68" s="38" t="s">
        <v>1054</v>
      </c>
      <c r="AL68" s="38" t="s">
        <v>1055</v>
      </c>
      <c r="AM68" s="38" t="s">
        <v>1055</v>
      </c>
      <c r="AN68" s="38" t="s">
        <v>1055</v>
      </c>
      <c r="AO68" s="38" t="s">
        <v>1054</v>
      </c>
      <c r="AP68" s="38" t="s">
        <v>1055</v>
      </c>
      <c r="AQ68" s="38" t="s">
        <v>1054</v>
      </c>
      <c r="AR68" s="21" t="s">
        <v>1054</v>
      </c>
      <c r="AS68" s="20" t="s">
        <v>1054</v>
      </c>
      <c r="AT68" s="39" t="s">
        <v>1054</v>
      </c>
      <c r="AU68" s="38" t="s">
        <v>1054</v>
      </c>
      <c r="AV68" s="38" t="s">
        <v>1055</v>
      </c>
      <c r="AW68" s="38" t="s">
        <v>1055</v>
      </c>
      <c r="AX68" s="38" t="s">
        <v>1054</v>
      </c>
      <c r="AY68" s="39" t="s">
        <v>1054</v>
      </c>
      <c r="AZ68" s="38" t="s">
        <v>1054</v>
      </c>
      <c r="BA68" s="38" t="s">
        <v>1054</v>
      </c>
      <c r="BB68" s="38" t="s">
        <v>1054</v>
      </c>
      <c r="BC68" s="21" t="s">
        <v>1054</v>
      </c>
      <c r="BD68" s="39" t="s">
        <v>1054</v>
      </c>
      <c r="BE68" s="38" t="s">
        <v>1054</v>
      </c>
      <c r="BF68" s="38" t="s">
        <v>1054</v>
      </c>
      <c r="BG68" s="21" t="s">
        <v>1054</v>
      </c>
      <c r="BH68" s="39" t="s">
        <v>1054</v>
      </c>
      <c r="BI68" s="38" t="s">
        <v>1054</v>
      </c>
      <c r="BJ68" s="38" t="s">
        <v>1055</v>
      </c>
      <c r="BK68" s="38" t="s">
        <v>1055</v>
      </c>
      <c r="BL68" s="21" t="s">
        <v>1054</v>
      </c>
      <c r="BM68" s="20" t="s">
        <v>1055</v>
      </c>
      <c r="BN68" s="39" t="s">
        <v>1055</v>
      </c>
      <c r="BO68" s="38" t="s">
        <v>1055</v>
      </c>
      <c r="BP68" s="38" t="s">
        <v>1055</v>
      </c>
      <c r="BQ68" s="38" t="s">
        <v>1055</v>
      </c>
      <c r="BR68" s="38" t="s">
        <v>1055</v>
      </c>
      <c r="BT68" s="38" t="s">
        <v>1055</v>
      </c>
      <c r="BU68" s="39" t="s">
        <v>1055</v>
      </c>
      <c r="BV68" s="38" t="s">
        <v>1054</v>
      </c>
      <c r="BW68" s="38" t="s">
        <v>1055</v>
      </c>
      <c r="BX68" s="38" t="s">
        <v>1055</v>
      </c>
      <c r="BY68" s="38" t="s">
        <v>1055</v>
      </c>
      <c r="BZ68" s="38" t="s">
        <v>1054</v>
      </c>
      <c r="CA68" s="38" t="s">
        <v>1055</v>
      </c>
      <c r="CB68" s="21" t="s">
        <v>1054</v>
      </c>
      <c r="CC68" s="39" t="s">
        <v>1055</v>
      </c>
      <c r="CD68" s="38" t="s">
        <v>1055</v>
      </c>
      <c r="CE68" s="41" t="s">
        <v>1055</v>
      </c>
      <c r="CF68" s="42" t="s">
        <v>1055</v>
      </c>
      <c r="CG68" s="42" t="s">
        <v>1054</v>
      </c>
      <c r="CH68" s="42" t="s">
        <v>1054</v>
      </c>
      <c r="CI68" s="42" t="s">
        <v>1054</v>
      </c>
      <c r="CJ68" s="42" t="s">
        <v>1054</v>
      </c>
    </row>
    <row r="69" spans="1:88" ht="15" x14ac:dyDescent="0.2">
      <c r="A69" s="34" t="s">
        <v>1165</v>
      </c>
      <c r="B69" s="35">
        <v>2021</v>
      </c>
      <c r="C69" s="25" t="s">
        <v>1054</v>
      </c>
      <c r="D69" s="25" t="s">
        <v>1054</v>
      </c>
      <c r="E69" s="23" t="s">
        <v>1055</v>
      </c>
      <c r="F69" s="23" t="s">
        <v>1054</v>
      </c>
      <c r="G69" s="38" t="s">
        <v>1054</v>
      </c>
      <c r="H69" s="38" t="s">
        <v>1054</v>
      </c>
      <c r="I69" s="23" t="s">
        <v>1054</v>
      </c>
      <c r="J69" s="39" t="s">
        <v>1054</v>
      </c>
      <c r="K69" s="21" t="s">
        <v>1055</v>
      </c>
      <c r="L69" s="25" t="s">
        <v>1058</v>
      </c>
      <c r="M69" s="25" t="s">
        <v>1056</v>
      </c>
      <c r="N69" s="20" t="s">
        <v>1054</v>
      </c>
      <c r="O69" s="39" t="s">
        <v>1054</v>
      </c>
      <c r="P69" s="38" t="s">
        <v>1054</v>
      </c>
      <c r="Q69" s="21" t="s">
        <v>1054</v>
      </c>
      <c r="R69" s="39" t="s">
        <v>1054</v>
      </c>
      <c r="S69" s="38" t="s">
        <v>1054</v>
      </c>
      <c r="T69" s="38" t="s">
        <v>1055</v>
      </c>
      <c r="U69" s="38" t="s">
        <v>1055</v>
      </c>
      <c r="W69" s="38" t="s">
        <v>1055</v>
      </c>
      <c r="Y69" s="38" t="s">
        <v>1054</v>
      </c>
      <c r="Z69" s="38" t="s">
        <v>1054</v>
      </c>
      <c r="AA69" s="38" t="s">
        <v>1055</v>
      </c>
      <c r="AB69" s="38" t="s">
        <v>1054</v>
      </c>
      <c r="AC69" s="38" t="s">
        <v>1055</v>
      </c>
      <c r="AD69" s="38" t="s">
        <v>1054</v>
      </c>
      <c r="AE69" s="38" t="s">
        <v>1055</v>
      </c>
      <c r="AF69" s="38" t="s">
        <v>1054</v>
      </c>
      <c r="AG69" s="38" t="s">
        <v>1055</v>
      </c>
      <c r="AH69" s="38" t="s">
        <v>1054</v>
      </c>
      <c r="AI69" s="38" t="s">
        <v>1055</v>
      </c>
      <c r="AJ69" s="38" t="s">
        <v>1054</v>
      </c>
      <c r="AK69" s="38" t="s">
        <v>1055</v>
      </c>
      <c r="AL69" s="38" t="s">
        <v>1055</v>
      </c>
      <c r="AM69" s="38" t="s">
        <v>1055</v>
      </c>
      <c r="AN69" s="38" t="s">
        <v>1055</v>
      </c>
      <c r="AO69" s="38" t="s">
        <v>1055</v>
      </c>
      <c r="AP69" s="38" t="s">
        <v>1055</v>
      </c>
      <c r="AQ69" s="38" t="s">
        <v>1055</v>
      </c>
      <c r="AR69" s="21" t="s">
        <v>1055</v>
      </c>
      <c r="AS69" s="20" t="s">
        <v>1054</v>
      </c>
      <c r="AT69" s="39" t="s">
        <v>1054</v>
      </c>
      <c r="AU69" s="38" t="s">
        <v>1054</v>
      </c>
      <c r="AV69" s="38" t="s">
        <v>1055</v>
      </c>
      <c r="AW69" s="38" t="s">
        <v>1054</v>
      </c>
      <c r="AX69" s="38" t="s">
        <v>1054</v>
      </c>
      <c r="AY69" s="39" t="s">
        <v>1054</v>
      </c>
      <c r="AZ69" s="38" t="s">
        <v>1054</v>
      </c>
      <c r="BA69" s="38" t="s">
        <v>1054</v>
      </c>
      <c r="BB69" s="38" t="s">
        <v>1054</v>
      </c>
      <c r="BC69" s="21" t="s">
        <v>1054</v>
      </c>
      <c r="BD69" s="39" t="s">
        <v>1054</v>
      </c>
      <c r="BE69" s="38" t="s">
        <v>1054</v>
      </c>
      <c r="BF69" s="38" t="s">
        <v>1055</v>
      </c>
      <c r="BG69" s="21" t="s">
        <v>1054</v>
      </c>
      <c r="BH69" s="39" t="s">
        <v>1054</v>
      </c>
      <c r="BI69" s="38" t="s">
        <v>1054</v>
      </c>
      <c r="BJ69" s="38" t="s">
        <v>1054</v>
      </c>
      <c r="BK69" s="38" t="s">
        <v>1054</v>
      </c>
      <c r="BL69" s="21" t="s">
        <v>1055</v>
      </c>
      <c r="BM69" s="20" t="s">
        <v>1054</v>
      </c>
      <c r="BN69" s="39" t="s">
        <v>1054</v>
      </c>
      <c r="BO69" s="38" t="s">
        <v>1054</v>
      </c>
      <c r="BP69" s="38" t="s">
        <v>1054</v>
      </c>
      <c r="BQ69" s="38" t="s">
        <v>1054</v>
      </c>
      <c r="BR69" s="38" t="s">
        <v>1054</v>
      </c>
      <c r="BT69" s="38" t="s">
        <v>1054</v>
      </c>
      <c r="BU69" s="39" t="s">
        <v>1055</v>
      </c>
      <c r="BV69" s="38" t="s">
        <v>1054</v>
      </c>
      <c r="BW69" s="38" t="s">
        <v>1055</v>
      </c>
      <c r="BX69" s="38" t="s">
        <v>1054</v>
      </c>
      <c r="BY69" s="38" t="s">
        <v>1055</v>
      </c>
      <c r="BZ69" s="38" t="s">
        <v>1054</v>
      </c>
      <c r="CA69" s="38" t="s">
        <v>1054</v>
      </c>
      <c r="CB69" s="21" t="s">
        <v>1054</v>
      </c>
      <c r="CC69" s="39" t="s">
        <v>1054</v>
      </c>
      <c r="CD69" s="38" t="s">
        <v>1055</v>
      </c>
      <c r="CE69" s="41" t="s">
        <v>1054</v>
      </c>
      <c r="CF69" s="42" t="s">
        <v>1055</v>
      </c>
      <c r="CG69" s="42" t="s">
        <v>1055</v>
      </c>
      <c r="CH69" s="42" t="s">
        <v>1055</v>
      </c>
      <c r="CI69" s="42" t="s">
        <v>1054</v>
      </c>
      <c r="CJ69" s="42" t="s">
        <v>1054</v>
      </c>
    </row>
    <row r="70" spans="1:88" ht="15" x14ac:dyDescent="0.2">
      <c r="A70" s="34" t="s">
        <v>1166</v>
      </c>
      <c r="B70" s="35">
        <v>2021</v>
      </c>
      <c r="C70" s="25" t="s">
        <v>1054</v>
      </c>
      <c r="D70" s="25" t="s">
        <v>1055</v>
      </c>
      <c r="E70" s="23" t="s">
        <v>1054</v>
      </c>
      <c r="F70" s="23" t="s">
        <v>1055</v>
      </c>
      <c r="G70" s="38" t="s">
        <v>1054</v>
      </c>
      <c r="H70" s="38" t="s">
        <v>1054</v>
      </c>
      <c r="I70" s="23" t="s">
        <v>1054</v>
      </c>
      <c r="J70" s="39" t="s">
        <v>1055</v>
      </c>
      <c r="K70" s="21" t="s">
        <v>1055</v>
      </c>
      <c r="L70" s="25" t="s">
        <v>1055</v>
      </c>
      <c r="M70" s="25" t="s">
        <v>1056</v>
      </c>
      <c r="N70" s="20" t="s">
        <v>1054</v>
      </c>
      <c r="O70" s="39" t="s">
        <v>1054</v>
      </c>
      <c r="P70" s="38" t="s">
        <v>1055</v>
      </c>
      <c r="Q70" s="21" t="s">
        <v>1054</v>
      </c>
      <c r="R70" s="39" t="s">
        <v>1054</v>
      </c>
      <c r="S70" s="38" t="s">
        <v>1054</v>
      </c>
      <c r="T70" s="38" t="s">
        <v>1055</v>
      </c>
      <c r="U70" s="38" t="s">
        <v>1055</v>
      </c>
      <c r="W70" s="38" t="s">
        <v>1054</v>
      </c>
      <c r="Y70" s="38" t="s">
        <v>1055</v>
      </c>
      <c r="Z70" s="38" t="s">
        <v>1055</v>
      </c>
      <c r="AA70" s="38" t="s">
        <v>1055</v>
      </c>
      <c r="AB70" s="38" t="s">
        <v>1054</v>
      </c>
      <c r="AC70" s="38" t="s">
        <v>1054</v>
      </c>
      <c r="AD70" s="38" t="s">
        <v>1054</v>
      </c>
      <c r="AE70" s="38" t="s">
        <v>1054</v>
      </c>
      <c r="AF70" s="38" t="s">
        <v>1054</v>
      </c>
      <c r="AG70" s="38" t="s">
        <v>1054</v>
      </c>
      <c r="AH70" s="38" t="s">
        <v>1054</v>
      </c>
      <c r="AI70" s="38" t="s">
        <v>1054</v>
      </c>
      <c r="AJ70" s="38" t="s">
        <v>1055</v>
      </c>
      <c r="AK70" s="38" t="s">
        <v>1055</v>
      </c>
      <c r="AL70" s="38" t="s">
        <v>1055</v>
      </c>
      <c r="AM70" s="38" t="s">
        <v>1055</v>
      </c>
      <c r="AN70" s="38" t="s">
        <v>1054</v>
      </c>
      <c r="AO70" s="38" t="s">
        <v>1054</v>
      </c>
      <c r="AP70" s="38" t="s">
        <v>1055</v>
      </c>
      <c r="AQ70" s="38" t="s">
        <v>1055</v>
      </c>
      <c r="AR70" s="21" t="s">
        <v>1055</v>
      </c>
      <c r="AS70" s="20" t="s">
        <v>1054</v>
      </c>
      <c r="AT70" s="39" t="s">
        <v>1054</v>
      </c>
      <c r="AU70" s="38" t="s">
        <v>1054</v>
      </c>
      <c r="AV70" s="38" t="s">
        <v>1055</v>
      </c>
      <c r="AW70" s="38" t="s">
        <v>1055</v>
      </c>
      <c r="AX70" s="38" t="s">
        <v>1054</v>
      </c>
      <c r="AY70" s="39" t="s">
        <v>1054</v>
      </c>
      <c r="AZ70" s="38" t="s">
        <v>1054</v>
      </c>
      <c r="BA70" s="38" t="s">
        <v>1054</v>
      </c>
      <c r="BB70" s="38" t="s">
        <v>1055</v>
      </c>
      <c r="BC70" s="21" t="s">
        <v>1054</v>
      </c>
      <c r="BD70" s="39" t="s">
        <v>1055</v>
      </c>
      <c r="BE70" s="38" t="s">
        <v>1055</v>
      </c>
      <c r="BF70" s="38" t="s">
        <v>1055</v>
      </c>
      <c r="BG70" s="21" t="s">
        <v>1055</v>
      </c>
      <c r="BH70" s="39" t="s">
        <v>1054</v>
      </c>
      <c r="BI70" s="38" t="s">
        <v>1054</v>
      </c>
      <c r="BJ70" s="38" t="s">
        <v>1055</v>
      </c>
      <c r="BK70" s="38" t="s">
        <v>1054</v>
      </c>
      <c r="BL70" s="21" t="s">
        <v>1055</v>
      </c>
      <c r="BM70" s="20" t="s">
        <v>1054</v>
      </c>
      <c r="BN70" s="39" t="s">
        <v>1054</v>
      </c>
      <c r="BO70" s="38" t="s">
        <v>1054</v>
      </c>
      <c r="BP70" s="38" t="s">
        <v>1054</v>
      </c>
      <c r="BQ70" s="38" t="s">
        <v>1054</v>
      </c>
      <c r="BR70" s="38" t="s">
        <v>1055</v>
      </c>
      <c r="BT70" s="38" t="s">
        <v>1055</v>
      </c>
      <c r="BU70" s="39" t="s">
        <v>1055</v>
      </c>
      <c r="BV70" s="38" t="s">
        <v>1054</v>
      </c>
      <c r="BW70" s="38" t="s">
        <v>1054</v>
      </c>
      <c r="BX70" s="38" t="s">
        <v>1055</v>
      </c>
      <c r="BY70" s="38" t="s">
        <v>1055</v>
      </c>
      <c r="BZ70" s="38" t="s">
        <v>1055</v>
      </c>
      <c r="CA70" s="38" t="s">
        <v>1054</v>
      </c>
      <c r="CB70" s="21" t="s">
        <v>1054</v>
      </c>
      <c r="CC70" s="39" t="s">
        <v>1054</v>
      </c>
      <c r="CD70" s="38" t="s">
        <v>1055</v>
      </c>
      <c r="CE70" s="41" t="s">
        <v>1054</v>
      </c>
      <c r="CF70" s="42" t="s">
        <v>1055</v>
      </c>
      <c r="CG70" s="42" t="s">
        <v>1054</v>
      </c>
      <c r="CH70" s="42" t="s">
        <v>1055</v>
      </c>
      <c r="CI70" s="42" t="s">
        <v>1055</v>
      </c>
      <c r="CJ70" s="42" t="s">
        <v>1054</v>
      </c>
    </row>
    <row r="71" spans="1:88" ht="15" x14ac:dyDescent="0.2">
      <c r="A71" s="34" t="s">
        <v>1167</v>
      </c>
      <c r="B71" s="35">
        <v>2021</v>
      </c>
      <c r="C71" s="25" t="s">
        <v>1055</v>
      </c>
      <c r="D71" s="25" t="s">
        <v>1055</v>
      </c>
      <c r="E71" s="23" t="s">
        <v>1055</v>
      </c>
      <c r="F71" s="23" t="s">
        <v>1055</v>
      </c>
      <c r="G71" s="38" t="s">
        <v>1055</v>
      </c>
      <c r="H71" s="38" t="s">
        <v>1055</v>
      </c>
      <c r="I71" s="23" t="s">
        <v>1055</v>
      </c>
      <c r="J71" s="39" t="s">
        <v>1055</v>
      </c>
      <c r="K71" s="21" t="s">
        <v>1055</v>
      </c>
      <c r="L71" s="25" t="s">
        <v>1065</v>
      </c>
      <c r="M71" s="25" t="s">
        <v>1056</v>
      </c>
      <c r="N71" s="20" t="s">
        <v>1055</v>
      </c>
      <c r="O71" s="39" t="s">
        <v>1054</v>
      </c>
      <c r="P71" s="38" t="s">
        <v>1055</v>
      </c>
      <c r="Q71" s="21" t="s">
        <v>1055</v>
      </c>
      <c r="R71" s="39" t="s">
        <v>1055</v>
      </c>
      <c r="S71" s="38" t="s">
        <v>1054</v>
      </c>
      <c r="T71" s="38" t="s">
        <v>1055</v>
      </c>
      <c r="U71" s="38" t="s">
        <v>1054</v>
      </c>
      <c r="W71" s="38" t="s">
        <v>1055</v>
      </c>
      <c r="Y71" s="38" t="s">
        <v>1055</v>
      </c>
      <c r="Z71" s="38" t="s">
        <v>1055</v>
      </c>
      <c r="AA71" s="38" t="s">
        <v>1055</v>
      </c>
      <c r="AB71" s="38" t="s">
        <v>1055</v>
      </c>
      <c r="AC71" s="38" t="s">
        <v>1055</v>
      </c>
      <c r="AD71" s="38" t="s">
        <v>1055</v>
      </c>
      <c r="AE71" s="38" t="s">
        <v>1055</v>
      </c>
      <c r="AF71" s="38" t="s">
        <v>1055</v>
      </c>
      <c r="AG71" s="38" t="s">
        <v>1055</v>
      </c>
      <c r="AH71" s="38" t="s">
        <v>1055</v>
      </c>
      <c r="AI71" s="38" t="s">
        <v>1055</v>
      </c>
      <c r="AJ71" s="38" t="s">
        <v>1055</v>
      </c>
      <c r="AK71" s="38" t="s">
        <v>1055</v>
      </c>
      <c r="AL71" s="38" t="s">
        <v>1055</v>
      </c>
      <c r="AM71" s="38" t="s">
        <v>1055</v>
      </c>
      <c r="AN71" s="38" t="s">
        <v>1055</v>
      </c>
      <c r="AO71" s="38" t="s">
        <v>1055</v>
      </c>
      <c r="AP71" s="38" t="s">
        <v>1055</v>
      </c>
      <c r="AQ71" s="38" t="s">
        <v>1055</v>
      </c>
      <c r="AR71" s="21" t="s">
        <v>1055</v>
      </c>
      <c r="AS71" s="20" t="s">
        <v>1055</v>
      </c>
      <c r="AT71" s="39" t="s">
        <v>1055</v>
      </c>
      <c r="AU71" s="38" t="s">
        <v>1055</v>
      </c>
      <c r="AV71" s="38" t="s">
        <v>1055</v>
      </c>
      <c r="AW71" s="38" t="s">
        <v>1055</v>
      </c>
      <c r="AX71" s="38" t="s">
        <v>1055</v>
      </c>
      <c r="AY71" s="39" t="s">
        <v>1055</v>
      </c>
      <c r="AZ71" s="38" t="s">
        <v>1055</v>
      </c>
      <c r="BA71" s="38" t="s">
        <v>1055</v>
      </c>
      <c r="BB71" s="38" t="s">
        <v>1055</v>
      </c>
      <c r="BC71" s="21" t="s">
        <v>1055</v>
      </c>
      <c r="BD71" s="39" t="s">
        <v>1055</v>
      </c>
      <c r="BE71" s="38" t="s">
        <v>1055</v>
      </c>
      <c r="BF71" s="38" t="s">
        <v>1055</v>
      </c>
      <c r="BG71" s="21" t="s">
        <v>1055</v>
      </c>
      <c r="BH71" s="39" t="s">
        <v>1055</v>
      </c>
      <c r="BI71" s="38" t="s">
        <v>1055</v>
      </c>
      <c r="BJ71" s="38" t="s">
        <v>1055</v>
      </c>
      <c r="BK71" s="38" t="s">
        <v>1055</v>
      </c>
      <c r="BL71" s="21" t="s">
        <v>1055</v>
      </c>
      <c r="BM71" s="20" t="s">
        <v>1055</v>
      </c>
      <c r="BN71" s="39" t="s">
        <v>1055</v>
      </c>
      <c r="BO71" s="38" t="s">
        <v>1055</v>
      </c>
      <c r="BP71" s="38" t="s">
        <v>1055</v>
      </c>
      <c r="BQ71" s="38" t="s">
        <v>1055</v>
      </c>
      <c r="BR71" s="38" t="s">
        <v>1055</v>
      </c>
      <c r="BT71" s="38" t="s">
        <v>1055</v>
      </c>
      <c r="BU71" s="39" t="s">
        <v>1055</v>
      </c>
      <c r="BV71" s="38" t="s">
        <v>1055</v>
      </c>
      <c r="BW71" s="38" t="s">
        <v>1055</v>
      </c>
      <c r="BX71" s="38" t="s">
        <v>1055</v>
      </c>
      <c r="BY71" s="38" t="s">
        <v>1055</v>
      </c>
      <c r="BZ71" s="38" t="s">
        <v>1055</v>
      </c>
      <c r="CA71" s="38" t="s">
        <v>1055</v>
      </c>
      <c r="CB71" s="21" t="s">
        <v>1055</v>
      </c>
      <c r="CC71" s="39" t="s">
        <v>1055</v>
      </c>
      <c r="CD71" s="38" t="s">
        <v>1055</v>
      </c>
      <c r="CE71" s="41" t="s">
        <v>1065</v>
      </c>
      <c r="CF71" s="79" t="s">
        <v>1065</v>
      </c>
      <c r="CG71" s="42" t="s">
        <v>1065</v>
      </c>
      <c r="CH71" s="42" t="s">
        <v>1065</v>
      </c>
      <c r="CI71" s="42" t="s">
        <v>1065</v>
      </c>
      <c r="CJ71" s="42" t="s">
        <v>1055</v>
      </c>
    </row>
    <row r="72" spans="1:88" ht="15" x14ac:dyDescent="0.2">
      <c r="A72" s="34" t="s">
        <v>1168</v>
      </c>
      <c r="B72" s="35">
        <v>2021</v>
      </c>
      <c r="C72" s="25" t="s">
        <v>1054</v>
      </c>
      <c r="D72" s="25" t="s">
        <v>1054</v>
      </c>
      <c r="E72" s="23" t="s">
        <v>1055</v>
      </c>
      <c r="F72" s="23" t="s">
        <v>1054</v>
      </c>
      <c r="G72" s="38" t="s">
        <v>1054</v>
      </c>
      <c r="H72" s="38" t="s">
        <v>1054</v>
      </c>
      <c r="I72" s="23" t="s">
        <v>1054</v>
      </c>
      <c r="J72" s="39" t="s">
        <v>1054</v>
      </c>
      <c r="K72" s="21" t="s">
        <v>1055</v>
      </c>
      <c r="L72" s="25" t="s">
        <v>1058</v>
      </c>
      <c r="M72" s="25" t="s">
        <v>1056</v>
      </c>
      <c r="N72" s="20" t="s">
        <v>1054</v>
      </c>
      <c r="O72" s="39" t="s">
        <v>1055</v>
      </c>
      <c r="P72" s="38" t="s">
        <v>1055</v>
      </c>
      <c r="Q72" s="21" t="s">
        <v>1055</v>
      </c>
      <c r="R72" s="39" t="s">
        <v>1054</v>
      </c>
      <c r="S72" s="38" t="s">
        <v>1054</v>
      </c>
      <c r="T72" s="38" t="s">
        <v>1055</v>
      </c>
      <c r="U72" s="38" t="s">
        <v>1055</v>
      </c>
      <c r="W72" s="38" t="s">
        <v>1054</v>
      </c>
      <c r="Y72" s="38" t="s">
        <v>1055</v>
      </c>
      <c r="Z72" s="38" t="s">
        <v>1055</v>
      </c>
      <c r="AA72" s="38" t="s">
        <v>1055</v>
      </c>
      <c r="AB72" s="38" t="s">
        <v>1054</v>
      </c>
      <c r="AC72" s="38" t="s">
        <v>1054</v>
      </c>
      <c r="AD72" s="38" t="s">
        <v>1055</v>
      </c>
      <c r="AE72" s="38" t="s">
        <v>1055</v>
      </c>
      <c r="AF72" s="38" t="s">
        <v>1055</v>
      </c>
      <c r="AG72" s="38" t="s">
        <v>1055</v>
      </c>
      <c r="AH72" s="38" t="s">
        <v>1054</v>
      </c>
      <c r="AI72" s="38" t="s">
        <v>1054</v>
      </c>
      <c r="AJ72" s="38" t="s">
        <v>1054</v>
      </c>
      <c r="AK72" s="38" t="s">
        <v>1055</v>
      </c>
      <c r="AL72" s="38" t="s">
        <v>1055</v>
      </c>
      <c r="AM72" s="38" t="s">
        <v>1055</v>
      </c>
      <c r="AN72" s="38" t="s">
        <v>1055</v>
      </c>
      <c r="AO72" s="38" t="s">
        <v>1055</v>
      </c>
      <c r="AP72" s="38" t="s">
        <v>1055</v>
      </c>
      <c r="AQ72" s="38" t="s">
        <v>1055</v>
      </c>
      <c r="AR72" s="21" t="s">
        <v>1055</v>
      </c>
      <c r="AS72" s="20" t="s">
        <v>1054</v>
      </c>
      <c r="AT72" s="39" t="s">
        <v>1055</v>
      </c>
      <c r="AU72" s="38" t="s">
        <v>1055</v>
      </c>
      <c r="AV72" s="38" t="s">
        <v>1055</v>
      </c>
      <c r="AW72" s="38" t="s">
        <v>1055</v>
      </c>
      <c r="AX72" s="38" t="s">
        <v>1055</v>
      </c>
      <c r="AY72" s="39" t="s">
        <v>1054</v>
      </c>
      <c r="AZ72" s="38" t="s">
        <v>1054</v>
      </c>
      <c r="BA72" s="38" t="s">
        <v>1055</v>
      </c>
      <c r="BB72" s="38" t="s">
        <v>1055</v>
      </c>
      <c r="BC72" s="21" t="s">
        <v>1054</v>
      </c>
      <c r="BD72" s="39" t="s">
        <v>1054</v>
      </c>
      <c r="BE72" s="38" t="s">
        <v>1055</v>
      </c>
      <c r="BF72" s="38" t="s">
        <v>1055</v>
      </c>
      <c r="BG72" s="21" t="s">
        <v>1054</v>
      </c>
      <c r="BH72" s="39" t="s">
        <v>1055</v>
      </c>
      <c r="BI72" s="38" t="s">
        <v>1055</v>
      </c>
      <c r="BJ72" s="38" t="s">
        <v>1055</v>
      </c>
      <c r="BK72" s="38" t="s">
        <v>1055</v>
      </c>
      <c r="BL72" s="21" t="s">
        <v>1055</v>
      </c>
      <c r="BM72" s="20" t="s">
        <v>1055</v>
      </c>
      <c r="BN72" s="39" t="s">
        <v>1055</v>
      </c>
      <c r="BO72" s="38" t="s">
        <v>1055</v>
      </c>
      <c r="BP72" s="38" t="s">
        <v>1055</v>
      </c>
      <c r="BQ72" s="38" t="s">
        <v>1055</v>
      </c>
      <c r="BR72" s="38" t="s">
        <v>1055</v>
      </c>
      <c r="BT72" s="38" t="s">
        <v>1055</v>
      </c>
      <c r="BU72" s="39" t="s">
        <v>1054</v>
      </c>
      <c r="BV72" s="38" t="s">
        <v>1055</v>
      </c>
      <c r="BW72" s="38" t="s">
        <v>1055</v>
      </c>
      <c r="BX72" s="38" t="s">
        <v>1055</v>
      </c>
      <c r="BY72" s="38" t="s">
        <v>1055</v>
      </c>
      <c r="BZ72" s="38" t="s">
        <v>1055</v>
      </c>
      <c r="CA72" s="38" t="s">
        <v>1054</v>
      </c>
      <c r="CB72" s="21" t="s">
        <v>1054</v>
      </c>
      <c r="CC72" s="39" t="s">
        <v>1055</v>
      </c>
      <c r="CD72" s="38" t="s">
        <v>1055</v>
      </c>
      <c r="CE72" s="41" t="s">
        <v>1055</v>
      </c>
      <c r="CF72" s="42" t="s">
        <v>1055</v>
      </c>
      <c r="CG72" s="42" t="s">
        <v>1055</v>
      </c>
      <c r="CH72" s="42" t="s">
        <v>1055</v>
      </c>
      <c r="CI72" s="42" t="s">
        <v>1055</v>
      </c>
      <c r="CJ72" s="42" t="s">
        <v>1055</v>
      </c>
    </row>
    <row r="73" spans="1:88" ht="15" x14ac:dyDescent="0.2">
      <c r="A73" s="34" t="s">
        <v>1169</v>
      </c>
      <c r="B73" s="35">
        <v>2021</v>
      </c>
      <c r="C73" s="25" t="s">
        <v>1054</v>
      </c>
      <c r="D73" s="25" t="s">
        <v>1055</v>
      </c>
      <c r="E73" s="23" t="s">
        <v>1054</v>
      </c>
      <c r="F73" s="23" t="s">
        <v>1055</v>
      </c>
      <c r="G73" s="38" t="s">
        <v>1054</v>
      </c>
      <c r="H73" s="38" t="s">
        <v>1054</v>
      </c>
      <c r="I73" s="23" t="s">
        <v>1054</v>
      </c>
      <c r="J73" s="39" t="s">
        <v>1055</v>
      </c>
      <c r="K73" s="21" t="s">
        <v>1055</v>
      </c>
      <c r="L73" s="25" t="s">
        <v>1055</v>
      </c>
      <c r="M73" s="25" t="s">
        <v>1056</v>
      </c>
      <c r="N73" s="20" t="s">
        <v>1054</v>
      </c>
      <c r="O73" s="39" t="s">
        <v>1054</v>
      </c>
      <c r="P73" s="38" t="s">
        <v>1054</v>
      </c>
      <c r="Q73" s="21" t="s">
        <v>1054</v>
      </c>
      <c r="R73" s="39" t="s">
        <v>1054</v>
      </c>
      <c r="S73" s="38" t="s">
        <v>1054</v>
      </c>
      <c r="T73" s="38" t="s">
        <v>1055</v>
      </c>
      <c r="U73" s="38" t="s">
        <v>1055</v>
      </c>
      <c r="W73" s="38" t="s">
        <v>1055</v>
      </c>
      <c r="Y73" s="38" t="s">
        <v>1055</v>
      </c>
      <c r="Z73" s="38" t="s">
        <v>1055</v>
      </c>
      <c r="AA73" s="38" t="s">
        <v>1055</v>
      </c>
      <c r="AB73" s="38" t="s">
        <v>1054</v>
      </c>
      <c r="AC73" s="38" t="s">
        <v>1055</v>
      </c>
      <c r="AD73" s="38" t="s">
        <v>1054</v>
      </c>
      <c r="AE73" s="38" t="s">
        <v>1055</v>
      </c>
      <c r="AF73" s="38" t="s">
        <v>1054</v>
      </c>
      <c r="AG73" s="38" t="s">
        <v>1055</v>
      </c>
      <c r="AH73" s="38" t="s">
        <v>1055</v>
      </c>
      <c r="AI73" s="38" t="s">
        <v>1055</v>
      </c>
      <c r="AJ73" s="38" t="s">
        <v>1054</v>
      </c>
      <c r="AK73" s="38" t="s">
        <v>1055</v>
      </c>
      <c r="AL73" s="38" t="s">
        <v>1055</v>
      </c>
      <c r="AM73" s="38" t="s">
        <v>1055</v>
      </c>
      <c r="AN73" s="38" t="s">
        <v>1054</v>
      </c>
      <c r="AO73" s="38" t="s">
        <v>1055</v>
      </c>
      <c r="AP73" s="38" t="s">
        <v>1055</v>
      </c>
      <c r="AQ73" s="38" t="s">
        <v>1055</v>
      </c>
      <c r="AR73" s="21" t="s">
        <v>1055</v>
      </c>
      <c r="AS73" s="20" t="s">
        <v>1054</v>
      </c>
      <c r="AT73" s="39" t="s">
        <v>1054</v>
      </c>
      <c r="AU73" s="38" t="s">
        <v>1055</v>
      </c>
      <c r="AV73" s="38" t="s">
        <v>1054</v>
      </c>
      <c r="AW73" s="38" t="s">
        <v>1055</v>
      </c>
      <c r="AX73" s="38" t="s">
        <v>1054</v>
      </c>
      <c r="AY73" s="39" t="s">
        <v>1054</v>
      </c>
      <c r="AZ73" s="38" t="s">
        <v>1054</v>
      </c>
      <c r="BA73" s="38" t="s">
        <v>1054</v>
      </c>
      <c r="BB73" s="38" t="s">
        <v>1054</v>
      </c>
      <c r="BC73" s="21" t="s">
        <v>1054</v>
      </c>
      <c r="BD73" s="39" t="s">
        <v>1054</v>
      </c>
      <c r="BE73" s="38" t="s">
        <v>1054</v>
      </c>
      <c r="BF73" s="38" t="s">
        <v>1054</v>
      </c>
      <c r="BG73" s="21" t="s">
        <v>1054</v>
      </c>
      <c r="BH73" s="39" t="s">
        <v>1054</v>
      </c>
      <c r="BI73" s="38" t="s">
        <v>1055</v>
      </c>
      <c r="BJ73" s="38" t="s">
        <v>1055</v>
      </c>
      <c r="BK73" s="38" t="s">
        <v>1054</v>
      </c>
      <c r="BL73" s="21" t="s">
        <v>1055</v>
      </c>
      <c r="BM73" s="20" t="s">
        <v>1054</v>
      </c>
      <c r="BN73" s="39" t="s">
        <v>1054</v>
      </c>
      <c r="BO73" s="38" t="s">
        <v>1054</v>
      </c>
      <c r="BP73" s="38" t="s">
        <v>1055</v>
      </c>
      <c r="BQ73" s="38" t="s">
        <v>1055</v>
      </c>
      <c r="BR73" s="38" t="s">
        <v>1054</v>
      </c>
      <c r="BT73" s="38" t="s">
        <v>1055</v>
      </c>
      <c r="BU73" s="39" t="s">
        <v>1055</v>
      </c>
      <c r="BV73" s="38" t="s">
        <v>1055</v>
      </c>
      <c r="BW73" s="38" t="s">
        <v>1055</v>
      </c>
      <c r="BX73" s="38" t="s">
        <v>1054</v>
      </c>
      <c r="BY73" s="38" t="s">
        <v>1055</v>
      </c>
      <c r="BZ73" s="38" t="s">
        <v>1055</v>
      </c>
      <c r="CA73" s="38" t="s">
        <v>1055</v>
      </c>
      <c r="CB73" s="21" t="s">
        <v>1054</v>
      </c>
      <c r="CC73" s="39" t="s">
        <v>1055</v>
      </c>
      <c r="CD73" s="38" t="s">
        <v>1055</v>
      </c>
      <c r="CE73" s="41" t="s">
        <v>1055</v>
      </c>
      <c r="CF73" s="42" t="s">
        <v>1055</v>
      </c>
      <c r="CG73" s="42" t="s">
        <v>1055</v>
      </c>
      <c r="CH73" s="42" t="s">
        <v>1055</v>
      </c>
      <c r="CI73" s="42" t="s">
        <v>1055</v>
      </c>
      <c r="CJ73" s="42" t="s">
        <v>1055</v>
      </c>
    </row>
    <row r="74" spans="1:88" ht="15" x14ac:dyDescent="0.2">
      <c r="A74" s="34" t="s">
        <v>1170</v>
      </c>
      <c r="B74" s="35">
        <v>2021</v>
      </c>
      <c r="C74" s="25" t="s">
        <v>1054</v>
      </c>
      <c r="D74" s="25" t="s">
        <v>1054</v>
      </c>
      <c r="E74" s="23" t="s">
        <v>1054</v>
      </c>
      <c r="F74" s="23" t="s">
        <v>1055</v>
      </c>
      <c r="G74" s="38" t="s">
        <v>1055</v>
      </c>
      <c r="H74" s="38" t="s">
        <v>1054</v>
      </c>
      <c r="I74" s="23" t="s">
        <v>1054</v>
      </c>
      <c r="J74" s="39" t="s">
        <v>1055</v>
      </c>
      <c r="K74" s="21" t="s">
        <v>1055</v>
      </c>
      <c r="L74" s="25" t="s">
        <v>1054</v>
      </c>
      <c r="M74" s="25" t="s">
        <v>1056</v>
      </c>
      <c r="N74" s="20" t="s">
        <v>1054</v>
      </c>
      <c r="O74" s="39" t="s">
        <v>1055</v>
      </c>
      <c r="P74" s="38" t="s">
        <v>1055</v>
      </c>
      <c r="Q74" s="21" t="s">
        <v>1055</v>
      </c>
      <c r="R74" s="39" t="s">
        <v>1054</v>
      </c>
      <c r="S74" s="38" t="s">
        <v>1054</v>
      </c>
      <c r="T74" s="38" t="s">
        <v>1055</v>
      </c>
      <c r="U74" s="38" t="s">
        <v>1055</v>
      </c>
      <c r="W74" s="38" t="s">
        <v>1055</v>
      </c>
      <c r="Y74" s="38" t="s">
        <v>1055</v>
      </c>
      <c r="Z74" s="38" t="s">
        <v>1055</v>
      </c>
      <c r="AA74" s="38" t="s">
        <v>1055</v>
      </c>
      <c r="AB74" s="38" t="s">
        <v>1054</v>
      </c>
      <c r="AC74" s="38" t="s">
        <v>1055</v>
      </c>
      <c r="AD74" s="38" t="s">
        <v>1054</v>
      </c>
      <c r="AE74" s="38" t="s">
        <v>1055</v>
      </c>
      <c r="AF74" s="38" t="s">
        <v>1055</v>
      </c>
      <c r="AG74" s="38" t="s">
        <v>1055</v>
      </c>
      <c r="AH74" s="38" t="s">
        <v>1054</v>
      </c>
      <c r="AI74" s="38" t="s">
        <v>1055</v>
      </c>
      <c r="AJ74" s="38" t="s">
        <v>1054</v>
      </c>
      <c r="AK74" s="38" t="s">
        <v>1055</v>
      </c>
      <c r="AL74" s="38" t="s">
        <v>1055</v>
      </c>
      <c r="AM74" s="38" t="s">
        <v>1055</v>
      </c>
      <c r="AN74" s="38" t="s">
        <v>1055</v>
      </c>
      <c r="AO74" s="38" t="s">
        <v>1055</v>
      </c>
      <c r="AP74" s="38" t="s">
        <v>1054</v>
      </c>
      <c r="AQ74" s="38" t="s">
        <v>1055</v>
      </c>
      <c r="AR74" s="21" t="s">
        <v>1054</v>
      </c>
      <c r="AS74" s="20" t="s">
        <v>1054</v>
      </c>
      <c r="AT74" s="39" t="s">
        <v>1054</v>
      </c>
      <c r="AU74" s="38" t="s">
        <v>1054</v>
      </c>
      <c r="AV74" s="38" t="s">
        <v>1055</v>
      </c>
      <c r="AW74" s="38" t="s">
        <v>1055</v>
      </c>
      <c r="AX74" s="38" t="s">
        <v>1054</v>
      </c>
      <c r="AY74" s="39" t="s">
        <v>1055</v>
      </c>
      <c r="AZ74" s="38" t="s">
        <v>1055</v>
      </c>
      <c r="BA74" s="38" t="s">
        <v>1055</v>
      </c>
      <c r="BB74" s="38" t="s">
        <v>1054</v>
      </c>
      <c r="BC74" s="21" t="s">
        <v>1054</v>
      </c>
      <c r="BD74" s="39" t="s">
        <v>1054</v>
      </c>
      <c r="BE74" s="38" t="s">
        <v>1054</v>
      </c>
      <c r="BF74" s="38" t="s">
        <v>1055</v>
      </c>
      <c r="BG74" s="21" t="s">
        <v>1055</v>
      </c>
      <c r="BH74" s="39" t="s">
        <v>1054</v>
      </c>
      <c r="BI74" s="38" t="s">
        <v>1054</v>
      </c>
      <c r="BJ74" s="38" t="s">
        <v>1055</v>
      </c>
      <c r="BK74" s="38" t="s">
        <v>1054</v>
      </c>
      <c r="BL74" s="21" t="s">
        <v>1055</v>
      </c>
      <c r="BM74" s="20" t="s">
        <v>1054</v>
      </c>
      <c r="BN74" s="39" t="s">
        <v>1054</v>
      </c>
      <c r="BO74" s="38" t="s">
        <v>1055</v>
      </c>
      <c r="BP74" s="38" t="s">
        <v>1054</v>
      </c>
      <c r="BQ74" s="38" t="s">
        <v>1054</v>
      </c>
      <c r="BR74" s="38" t="s">
        <v>1054</v>
      </c>
      <c r="BT74" s="38" t="s">
        <v>1055</v>
      </c>
      <c r="BU74" s="39" t="s">
        <v>1054</v>
      </c>
      <c r="BV74" s="38" t="s">
        <v>1054</v>
      </c>
      <c r="BW74" s="38" t="s">
        <v>1055</v>
      </c>
      <c r="BX74" s="38" t="s">
        <v>1055</v>
      </c>
      <c r="BY74" s="38" t="s">
        <v>1055</v>
      </c>
      <c r="BZ74" s="38" t="s">
        <v>1054</v>
      </c>
      <c r="CA74" s="38" t="s">
        <v>1055</v>
      </c>
      <c r="CB74" s="21" t="s">
        <v>1054</v>
      </c>
      <c r="CC74" s="39" t="s">
        <v>1055</v>
      </c>
      <c r="CD74" s="38" t="s">
        <v>1055</v>
      </c>
      <c r="CE74" s="41" t="s">
        <v>1055</v>
      </c>
      <c r="CF74" s="42" t="s">
        <v>1054</v>
      </c>
      <c r="CG74" s="42" t="s">
        <v>1055</v>
      </c>
      <c r="CH74" s="42" t="s">
        <v>1055</v>
      </c>
      <c r="CI74" s="42" t="s">
        <v>1054</v>
      </c>
      <c r="CJ74" s="42" t="s">
        <v>1054</v>
      </c>
    </row>
    <row r="75" spans="1:88" ht="15" x14ac:dyDescent="0.2">
      <c r="A75" s="34" t="s">
        <v>1171</v>
      </c>
      <c r="B75" s="35">
        <v>2021</v>
      </c>
      <c r="C75" s="25" t="s">
        <v>1054</v>
      </c>
      <c r="D75" s="25" t="s">
        <v>1054</v>
      </c>
      <c r="E75" s="23" t="s">
        <v>1055</v>
      </c>
      <c r="F75" s="23" t="s">
        <v>1055</v>
      </c>
      <c r="G75" s="38" t="s">
        <v>1054</v>
      </c>
      <c r="H75" s="38" t="s">
        <v>1054</v>
      </c>
      <c r="I75" s="23" t="s">
        <v>1054</v>
      </c>
      <c r="J75" s="39" t="s">
        <v>1054</v>
      </c>
      <c r="K75" s="21" t="s">
        <v>1055</v>
      </c>
      <c r="L75" s="25" t="s">
        <v>1058</v>
      </c>
      <c r="M75" s="25" t="s">
        <v>1056</v>
      </c>
      <c r="N75" s="20" t="s">
        <v>1054</v>
      </c>
      <c r="O75" s="39" t="s">
        <v>1054</v>
      </c>
      <c r="P75" s="38" t="s">
        <v>1054</v>
      </c>
      <c r="Q75" s="21" t="s">
        <v>1054</v>
      </c>
      <c r="R75" s="39" t="s">
        <v>1054</v>
      </c>
      <c r="S75" s="38" t="s">
        <v>1054</v>
      </c>
      <c r="T75" s="38" t="s">
        <v>1055</v>
      </c>
      <c r="U75" s="38" t="s">
        <v>1055</v>
      </c>
      <c r="W75" s="38" t="s">
        <v>1055</v>
      </c>
      <c r="Y75" s="38" t="s">
        <v>1055</v>
      </c>
      <c r="Z75" s="38" t="s">
        <v>1055</v>
      </c>
      <c r="AA75" s="38" t="s">
        <v>1055</v>
      </c>
      <c r="AB75" s="38" t="s">
        <v>1054</v>
      </c>
      <c r="AC75" s="38" t="s">
        <v>1055</v>
      </c>
      <c r="AD75" s="38" t="s">
        <v>1055</v>
      </c>
      <c r="AE75" s="38" t="s">
        <v>1055</v>
      </c>
      <c r="AF75" s="38" t="s">
        <v>1055</v>
      </c>
      <c r="AG75" s="38" t="s">
        <v>1055</v>
      </c>
      <c r="AH75" s="38" t="s">
        <v>1055</v>
      </c>
      <c r="AI75" s="38" t="s">
        <v>1055</v>
      </c>
      <c r="AJ75" s="38" t="s">
        <v>1055</v>
      </c>
      <c r="AK75" s="38" t="s">
        <v>1055</v>
      </c>
      <c r="AL75" s="38" t="s">
        <v>1055</v>
      </c>
      <c r="AM75" s="38" t="s">
        <v>1055</v>
      </c>
      <c r="AN75" s="38" t="s">
        <v>1055</v>
      </c>
      <c r="AO75" s="38" t="s">
        <v>1055</v>
      </c>
      <c r="AP75" s="38" t="s">
        <v>1055</v>
      </c>
      <c r="AQ75" s="38" t="s">
        <v>1055</v>
      </c>
      <c r="AR75" s="21" t="s">
        <v>1055</v>
      </c>
      <c r="AS75" s="20" t="s">
        <v>1054</v>
      </c>
      <c r="AT75" s="39" t="s">
        <v>1055</v>
      </c>
      <c r="AU75" s="38" t="s">
        <v>1054</v>
      </c>
      <c r="AV75" s="38" t="s">
        <v>1055</v>
      </c>
      <c r="AW75" s="38" t="s">
        <v>1054</v>
      </c>
      <c r="AX75" s="38" t="s">
        <v>1054</v>
      </c>
      <c r="AY75" s="39" t="s">
        <v>1054</v>
      </c>
      <c r="AZ75" s="38" t="s">
        <v>1054</v>
      </c>
      <c r="BA75" s="38" t="s">
        <v>1054</v>
      </c>
      <c r="BB75" s="38" t="s">
        <v>1054</v>
      </c>
      <c r="BC75" s="21" t="s">
        <v>1054</v>
      </c>
      <c r="BD75" s="39" t="s">
        <v>1054</v>
      </c>
      <c r="BE75" s="38" t="s">
        <v>1054</v>
      </c>
      <c r="BF75" s="38" t="s">
        <v>1055</v>
      </c>
      <c r="BG75" s="21" t="s">
        <v>1054</v>
      </c>
      <c r="BH75" s="39" t="s">
        <v>1054</v>
      </c>
      <c r="BI75" s="38" t="s">
        <v>1054</v>
      </c>
      <c r="BJ75" s="38" t="s">
        <v>1054</v>
      </c>
      <c r="BK75" s="38" t="s">
        <v>1054</v>
      </c>
      <c r="BL75" s="21" t="s">
        <v>1055</v>
      </c>
      <c r="BM75" s="20" t="s">
        <v>1054</v>
      </c>
      <c r="BN75" s="39" t="s">
        <v>1054</v>
      </c>
      <c r="BO75" s="38" t="s">
        <v>1054</v>
      </c>
      <c r="BP75" s="38" t="s">
        <v>1054</v>
      </c>
      <c r="BQ75" s="38" t="s">
        <v>1054</v>
      </c>
      <c r="BR75" s="38" t="s">
        <v>1055</v>
      </c>
      <c r="BT75" s="38" t="s">
        <v>1054</v>
      </c>
      <c r="BU75" s="39" t="s">
        <v>1054</v>
      </c>
      <c r="BV75" s="38" t="s">
        <v>1054</v>
      </c>
      <c r="BW75" s="38" t="s">
        <v>1054</v>
      </c>
      <c r="BX75" s="38" t="s">
        <v>1054</v>
      </c>
      <c r="BY75" s="38" t="s">
        <v>1055</v>
      </c>
      <c r="BZ75" s="38" t="s">
        <v>1054</v>
      </c>
      <c r="CA75" s="38" t="s">
        <v>1054</v>
      </c>
      <c r="CB75" s="21" t="s">
        <v>1054</v>
      </c>
      <c r="CC75" s="39" t="s">
        <v>1054</v>
      </c>
      <c r="CD75" s="38" t="s">
        <v>1055</v>
      </c>
      <c r="CE75" s="41" t="s">
        <v>1055</v>
      </c>
      <c r="CF75" s="42" t="s">
        <v>1055</v>
      </c>
      <c r="CG75" s="42" t="s">
        <v>1054</v>
      </c>
      <c r="CH75" s="42" t="s">
        <v>1054</v>
      </c>
      <c r="CI75" s="42" t="s">
        <v>1054</v>
      </c>
      <c r="CJ75" s="42" t="s">
        <v>1054</v>
      </c>
    </row>
    <row r="76" spans="1:88" ht="15" x14ac:dyDescent="0.2">
      <c r="A76" s="34" t="s">
        <v>1172</v>
      </c>
      <c r="B76" s="35">
        <v>2021</v>
      </c>
      <c r="C76" s="25" t="s">
        <v>1054</v>
      </c>
      <c r="D76" s="25" t="s">
        <v>1054</v>
      </c>
      <c r="E76" s="23" t="s">
        <v>1055</v>
      </c>
      <c r="F76" s="23" t="s">
        <v>1055</v>
      </c>
      <c r="G76" s="38" t="s">
        <v>1054</v>
      </c>
      <c r="H76" s="38" t="s">
        <v>1054</v>
      </c>
      <c r="I76" s="23" t="s">
        <v>1054</v>
      </c>
      <c r="J76" s="39" t="s">
        <v>1054</v>
      </c>
      <c r="K76" s="21" t="s">
        <v>1055</v>
      </c>
      <c r="L76" s="25" t="s">
        <v>1058</v>
      </c>
      <c r="M76" s="25" t="s">
        <v>1056</v>
      </c>
      <c r="N76" s="20" t="s">
        <v>1054</v>
      </c>
      <c r="O76" s="39" t="s">
        <v>1054</v>
      </c>
      <c r="P76" s="38" t="s">
        <v>1055</v>
      </c>
      <c r="Q76" s="21" t="s">
        <v>1054</v>
      </c>
      <c r="R76" s="39" t="s">
        <v>1054</v>
      </c>
      <c r="S76" s="38" t="s">
        <v>1054</v>
      </c>
      <c r="T76" s="38" t="s">
        <v>1055</v>
      </c>
      <c r="U76" s="38" t="s">
        <v>1055</v>
      </c>
      <c r="W76" s="38" t="s">
        <v>1055</v>
      </c>
      <c r="Y76" s="38" t="s">
        <v>1055</v>
      </c>
      <c r="Z76" s="38" t="s">
        <v>1055</v>
      </c>
      <c r="AA76" s="38" t="s">
        <v>1055</v>
      </c>
      <c r="AB76" s="38" t="s">
        <v>1054</v>
      </c>
      <c r="AC76" s="38" t="s">
        <v>1055</v>
      </c>
      <c r="AD76" s="38" t="s">
        <v>1054</v>
      </c>
      <c r="AE76" s="38" t="s">
        <v>1055</v>
      </c>
      <c r="AF76" s="38" t="s">
        <v>1054</v>
      </c>
      <c r="AG76" s="38" t="s">
        <v>1055</v>
      </c>
      <c r="AH76" s="38" t="s">
        <v>1054</v>
      </c>
      <c r="AI76" s="38" t="s">
        <v>1055</v>
      </c>
      <c r="AJ76" s="38" t="s">
        <v>1054</v>
      </c>
      <c r="AK76" s="38" t="s">
        <v>1055</v>
      </c>
      <c r="AL76" s="38" t="s">
        <v>1055</v>
      </c>
      <c r="AM76" s="38" t="s">
        <v>1055</v>
      </c>
      <c r="AN76" s="38" t="s">
        <v>1054</v>
      </c>
      <c r="AO76" s="38" t="s">
        <v>1055</v>
      </c>
      <c r="AP76" s="38" t="s">
        <v>1055</v>
      </c>
      <c r="AQ76" s="38" t="s">
        <v>1055</v>
      </c>
      <c r="AR76" s="21" t="s">
        <v>1055</v>
      </c>
      <c r="AS76" s="20" t="s">
        <v>1054</v>
      </c>
      <c r="AT76" s="39" t="s">
        <v>1054</v>
      </c>
      <c r="AU76" s="38" t="s">
        <v>1054</v>
      </c>
      <c r="AV76" s="38" t="s">
        <v>1054</v>
      </c>
      <c r="AW76" s="38" t="s">
        <v>1055</v>
      </c>
      <c r="AX76" s="38" t="s">
        <v>1054</v>
      </c>
      <c r="AY76" s="39" t="s">
        <v>1054</v>
      </c>
      <c r="AZ76" s="38" t="s">
        <v>1054</v>
      </c>
      <c r="BA76" s="38" t="s">
        <v>1054</v>
      </c>
      <c r="BB76" s="38" t="s">
        <v>1054</v>
      </c>
      <c r="BC76" s="21" t="s">
        <v>1054</v>
      </c>
      <c r="BD76" s="39" t="s">
        <v>1054</v>
      </c>
      <c r="BE76" s="38" t="s">
        <v>1054</v>
      </c>
      <c r="BF76" s="38" t="s">
        <v>1055</v>
      </c>
      <c r="BG76" s="21" t="s">
        <v>1054</v>
      </c>
      <c r="BH76" s="39" t="s">
        <v>1054</v>
      </c>
      <c r="BI76" s="38" t="s">
        <v>1055</v>
      </c>
      <c r="BJ76" s="38" t="s">
        <v>1054</v>
      </c>
      <c r="BK76" s="38" t="s">
        <v>1054</v>
      </c>
      <c r="BL76" s="21" t="s">
        <v>1055</v>
      </c>
      <c r="BM76" s="20" t="s">
        <v>1054</v>
      </c>
      <c r="BN76" s="39" t="s">
        <v>1054</v>
      </c>
      <c r="BO76" s="38" t="s">
        <v>1054</v>
      </c>
      <c r="BP76" s="38" t="s">
        <v>1055</v>
      </c>
      <c r="BQ76" s="38" t="s">
        <v>1055</v>
      </c>
      <c r="BR76" s="38" t="s">
        <v>1054</v>
      </c>
      <c r="BT76" s="38" t="s">
        <v>1055</v>
      </c>
      <c r="BU76" s="39" t="s">
        <v>1055</v>
      </c>
      <c r="BV76" s="38" t="s">
        <v>1055</v>
      </c>
      <c r="BW76" s="38" t="s">
        <v>1055</v>
      </c>
      <c r="BX76" s="38" t="s">
        <v>1055</v>
      </c>
      <c r="BY76" s="38" t="s">
        <v>1055</v>
      </c>
      <c r="BZ76" s="38" t="s">
        <v>1054</v>
      </c>
      <c r="CA76" s="38" t="s">
        <v>1054</v>
      </c>
      <c r="CB76" s="21" t="s">
        <v>1054</v>
      </c>
      <c r="CC76" s="39" t="s">
        <v>1054</v>
      </c>
      <c r="CD76" s="38" t="s">
        <v>1055</v>
      </c>
      <c r="CE76" s="41" t="s">
        <v>1055</v>
      </c>
      <c r="CF76" s="42" t="s">
        <v>1055</v>
      </c>
      <c r="CG76" s="42" t="s">
        <v>1054</v>
      </c>
      <c r="CH76" s="42" t="s">
        <v>1055</v>
      </c>
      <c r="CI76" s="42" t="s">
        <v>1054</v>
      </c>
      <c r="CJ76" s="42" t="s">
        <v>1054</v>
      </c>
    </row>
    <row r="77" spans="1:88" ht="15" x14ac:dyDescent="0.2">
      <c r="A77" s="34" t="s">
        <v>1173</v>
      </c>
      <c r="B77" s="35">
        <v>2021</v>
      </c>
      <c r="C77" s="25" t="s">
        <v>1054</v>
      </c>
      <c r="D77" s="25" t="s">
        <v>1054</v>
      </c>
      <c r="E77" s="23" t="s">
        <v>1055</v>
      </c>
      <c r="F77" s="23" t="s">
        <v>1055</v>
      </c>
      <c r="G77" s="38" t="s">
        <v>1055</v>
      </c>
      <c r="H77" s="38" t="s">
        <v>1054</v>
      </c>
      <c r="I77" s="23" t="s">
        <v>1055</v>
      </c>
      <c r="J77" s="39" t="s">
        <v>1055</v>
      </c>
      <c r="K77" s="21" t="s">
        <v>1055</v>
      </c>
      <c r="L77" s="25" t="s">
        <v>1055</v>
      </c>
      <c r="M77" s="25" t="s">
        <v>1056</v>
      </c>
      <c r="N77" s="20" t="s">
        <v>1054</v>
      </c>
      <c r="O77" s="39" t="s">
        <v>1054</v>
      </c>
      <c r="P77" s="38" t="s">
        <v>1055</v>
      </c>
      <c r="Q77" s="21" t="s">
        <v>1054</v>
      </c>
      <c r="R77" s="39" t="s">
        <v>1054</v>
      </c>
      <c r="S77" s="38" t="s">
        <v>1054</v>
      </c>
      <c r="T77" s="38" t="s">
        <v>1055</v>
      </c>
      <c r="U77" s="38" t="s">
        <v>1055</v>
      </c>
      <c r="W77" s="38" t="s">
        <v>1055</v>
      </c>
      <c r="Y77" s="38" t="s">
        <v>1055</v>
      </c>
      <c r="Z77" s="38" t="s">
        <v>1055</v>
      </c>
      <c r="AA77" s="38" t="s">
        <v>1055</v>
      </c>
      <c r="AB77" s="38" t="s">
        <v>1054</v>
      </c>
      <c r="AC77" s="38" t="s">
        <v>1055</v>
      </c>
      <c r="AD77" s="38" t="s">
        <v>1054</v>
      </c>
      <c r="AE77" s="38" t="s">
        <v>1055</v>
      </c>
      <c r="AF77" s="38" t="s">
        <v>1054</v>
      </c>
      <c r="AG77" s="38" t="s">
        <v>1055</v>
      </c>
      <c r="AH77" s="38" t="s">
        <v>1055</v>
      </c>
      <c r="AI77" s="38" t="s">
        <v>1055</v>
      </c>
      <c r="AJ77" s="38" t="s">
        <v>1055</v>
      </c>
      <c r="AK77" s="38" t="s">
        <v>1055</v>
      </c>
      <c r="AL77" s="38" t="s">
        <v>1055</v>
      </c>
      <c r="AM77" s="38" t="s">
        <v>1055</v>
      </c>
      <c r="AN77" s="38" t="s">
        <v>1055</v>
      </c>
      <c r="AO77" s="38" t="s">
        <v>1055</v>
      </c>
      <c r="AP77" s="38" t="s">
        <v>1055</v>
      </c>
      <c r="AQ77" s="38" t="s">
        <v>1055</v>
      </c>
      <c r="AR77" s="21" t="s">
        <v>1055</v>
      </c>
      <c r="AS77" s="20" t="s">
        <v>1054</v>
      </c>
      <c r="AT77" s="39" t="s">
        <v>1055</v>
      </c>
      <c r="AU77" s="38" t="s">
        <v>1054</v>
      </c>
      <c r="AV77" s="38" t="s">
        <v>1055</v>
      </c>
      <c r="AW77" s="38" t="s">
        <v>1055</v>
      </c>
      <c r="AX77" s="38" t="s">
        <v>1054</v>
      </c>
      <c r="AY77" s="39" t="s">
        <v>1054</v>
      </c>
      <c r="AZ77" s="38" t="s">
        <v>1054</v>
      </c>
      <c r="BA77" s="38" t="s">
        <v>1054</v>
      </c>
      <c r="BB77" s="38" t="s">
        <v>1054</v>
      </c>
      <c r="BC77" s="21" t="s">
        <v>1054</v>
      </c>
      <c r="BD77" s="39" t="s">
        <v>1055</v>
      </c>
      <c r="BE77" s="38" t="s">
        <v>1055</v>
      </c>
      <c r="BF77" s="38" t="s">
        <v>1055</v>
      </c>
      <c r="BG77" s="21" t="s">
        <v>1055</v>
      </c>
      <c r="BH77" s="39" t="s">
        <v>1054</v>
      </c>
      <c r="BI77" s="38" t="s">
        <v>1054</v>
      </c>
      <c r="BJ77" s="38" t="s">
        <v>1055</v>
      </c>
      <c r="BK77" s="38" t="s">
        <v>1054</v>
      </c>
      <c r="BL77" s="21" t="s">
        <v>1055</v>
      </c>
      <c r="BM77" s="20" t="s">
        <v>1055</v>
      </c>
      <c r="BN77" s="39" t="s">
        <v>1055</v>
      </c>
      <c r="BO77" s="38" t="s">
        <v>1055</v>
      </c>
      <c r="BP77" s="38" t="s">
        <v>1055</v>
      </c>
      <c r="BQ77" s="38" t="s">
        <v>1055</v>
      </c>
      <c r="BR77" s="38" t="s">
        <v>1055</v>
      </c>
      <c r="BT77" s="38" t="s">
        <v>1055</v>
      </c>
      <c r="BU77" s="39" t="s">
        <v>1055</v>
      </c>
      <c r="BV77" s="38" t="s">
        <v>1054</v>
      </c>
      <c r="BW77" s="38" t="s">
        <v>1055</v>
      </c>
      <c r="BX77" s="38" t="s">
        <v>1055</v>
      </c>
      <c r="BY77" s="38" t="s">
        <v>1055</v>
      </c>
      <c r="BZ77" s="38" t="s">
        <v>1055</v>
      </c>
      <c r="CA77" s="38" t="s">
        <v>1055</v>
      </c>
      <c r="CB77" s="21" t="s">
        <v>1054</v>
      </c>
      <c r="CC77" s="39" t="s">
        <v>1055</v>
      </c>
      <c r="CD77" s="38" t="s">
        <v>1055</v>
      </c>
      <c r="CE77" s="41" t="s">
        <v>1055</v>
      </c>
      <c r="CF77" s="42" t="s">
        <v>1055</v>
      </c>
      <c r="CG77" s="42" t="s">
        <v>1055</v>
      </c>
      <c r="CH77" s="42" t="s">
        <v>1055</v>
      </c>
      <c r="CI77" s="42" t="s">
        <v>1055</v>
      </c>
      <c r="CJ77" s="42" t="s">
        <v>1055</v>
      </c>
    </row>
    <row r="78" spans="1:88" ht="15" x14ac:dyDescent="0.2">
      <c r="A78" s="34" t="s">
        <v>1174</v>
      </c>
      <c r="B78" s="35">
        <v>2021</v>
      </c>
      <c r="C78" s="25" t="s">
        <v>1054</v>
      </c>
      <c r="D78" s="25" t="s">
        <v>1055</v>
      </c>
      <c r="E78" s="23" t="s">
        <v>1054</v>
      </c>
      <c r="F78" s="23" t="s">
        <v>1054</v>
      </c>
      <c r="G78" s="38" t="s">
        <v>1054</v>
      </c>
      <c r="H78" s="38" t="s">
        <v>1054</v>
      </c>
      <c r="I78" s="23" t="s">
        <v>1054</v>
      </c>
      <c r="J78" s="39" t="s">
        <v>1055</v>
      </c>
      <c r="K78" s="21" t="s">
        <v>1054</v>
      </c>
      <c r="L78" s="25" t="s">
        <v>1054</v>
      </c>
      <c r="M78" s="25" t="s">
        <v>1056</v>
      </c>
      <c r="N78" s="20" t="s">
        <v>1054</v>
      </c>
      <c r="O78" s="39" t="s">
        <v>1054</v>
      </c>
      <c r="P78" s="38" t="s">
        <v>1055</v>
      </c>
      <c r="Q78" s="21" t="s">
        <v>1054</v>
      </c>
      <c r="R78" s="39" t="s">
        <v>1055</v>
      </c>
      <c r="S78" s="38" t="s">
        <v>1055</v>
      </c>
      <c r="T78" s="38" t="s">
        <v>1055</v>
      </c>
      <c r="U78" s="38" t="s">
        <v>1055</v>
      </c>
      <c r="W78" s="38" t="s">
        <v>1055</v>
      </c>
      <c r="Y78" s="38" t="s">
        <v>1055</v>
      </c>
      <c r="Z78" s="38" t="s">
        <v>1055</v>
      </c>
      <c r="AA78" s="38" t="s">
        <v>1055</v>
      </c>
      <c r="AB78" s="38" t="s">
        <v>1055</v>
      </c>
      <c r="AC78" s="38" t="s">
        <v>1055</v>
      </c>
      <c r="AD78" s="38" t="s">
        <v>1055</v>
      </c>
      <c r="AE78" s="38" t="s">
        <v>1055</v>
      </c>
      <c r="AF78" s="38" t="s">
        <v>1055</v>
      </c>
      <c r="AG78" s="38" t="s">
        <v>1055</v>
      </c>
      <c r="AH78" s="38" t="s">
        <v>1055</v>
      </c>
      <c r="AI78" s="38" t="s">
        <v>1055</v>
      </c>
      <c r="AJ78" s="38" t="s">
        <v>1055</v>
      </c>
      <c r="AK78" s="38" t="s">
        <v>1055</v>
      </c>
      <c r="AL78" s="38" t="s">
        <v>1055</v>
      </c>
      <c r="AM78" s="38" t="s">
        <v>1055</v>
      </c>
      <c r="AN78" s="38" t="s">
        <v>1055</v>
      </c>
      <c r="AO78" s="38" t="s">
        <v>1055</v>
      </c>
      <c r="AP78" s="38" t="s">
        <v>1055</v>
      </c>
      <c r="AQ78" s="38" t="s">
        <v>1055</v>
      </c>
      <c r="AR78" s="21" t="s">
        <v>1055</v>
      </c>
      <c r="AS78" s="20" t="s">
        <v>1054</v>
      </c>
      <c r="AT78" s="39" t="s">
        <v>1055</v>
      </c>
      <c r="AU78" s="38" t="s">
        <v>1054</v>
      </c>
      <c r="AV78" s="38" t="s">
        <v>1055</v>
      </c>
      <c r="AW78" s="38" t="s">
        <v>1055</v>
      </c>
      <c r="AX78" s="38" t="s">
        <v>1054</v>
      </c>
      <c r="AY78" s="39" t="s">
        <v>1054</v>
      </c>
      <c r="AZ78" s="38" t="s">
        <v>1054</v>
      </c>
      <c r="BA78" s="38" t="s">
        <v>1054</v>
      </c>
      <c r="BB78" s="38" t="s">
        <v>1054</v>
      </c>
      <c r="BC78" s="21" t="s">
        <v>1054</v>
      </c>
      <c r="BD78" s="39" t="s">
        <v>1054</v>
      </c>
      <c r="BE78" s="38" t="s">
        <v>1054</v>
      </c>
      <c r="BF78" s="38" t="s">
        <v>1055</v>
      </c>
      <c r="BG78" s="21" t="s">
        <v>1055</v>
      </c>
      <c r="BH78" s="39" t="s">
        <v>1054</v>
      </c>
      <c r="BI78" s="38" t="s">
        <v>1055</v>
      </c>
      <c r="BJ78" s="38" t="s">
        <v>1055</v>
      </c>
      <c r="BK78" s="38" t="s">
        <v>1054</v>
      </c>
      <c r="BL78" s="21" t="s">
        <v>1055</v>
      </c>
      <c r="BM78" s="20" t="s">
        <v>1054</v>
      </c>
      <c r="BN78" s="39" t="s">
        <v>1054</v>
      </c>
      <c r="BO78" s="38" t="s">
        <v>1055</v>
      </c>
      <c r="BP78" s="38" t="s">
        <v>1054</v>
      </c>
      <c r="BQ78" s="38" t="s">
        <v>1054</v>
      </c>
      <c r="BR78" s="38" t="s">
        <v>1055</v>
      </c>
      <c r="BT78" s="38" t="s">
        <v>1055</v>
      </c>
      <c r="BU78" s="39" t="s">
        <v>1055</v>
      </c>
      <c r="BV78" s="38" t="s">
        <v>1055</v>
      </c>
      <c r="BW78" s="38" t="s">
        <v>1055</v>
      </c>
      <c r="BX78" s="38" t="s">
        <v>1054</v>
      </c>
      <c r="BY78" s="38" t="s">
        <v>1055</v>
      </c>
      <c r="BZ78" s="38" t="s">
        <v>1055</v>
      </c>
      <c r="CA78" s="38" t="s">
        <v>1055</v>
      </c>
      <c r="CB78" s="21" t="s">
        <v>1054</v>
      </c>
      <c r="CC78" s="39" t="s">
        <v>1054</v>
      </c>
      <c r="CD78" s="38" t="s">
        <v>1055</v>
      </c>
      <c r="CE78" s="41" t="s">
        <v>1054</v>
      </c>
      <c r="CF78" s="42" t="s">
        <v>1055</v>
      </c>
      <c r="CG78" s="42" t="s">
        <v>1055</v>
      </c>
      <c r="CH78" s="42" t="s">
        <v>1055</v>
      </c>
      <c r="CI78" s="42" t="s">
        <v>1054</v>
      </c>
      <c r="CJ78" s="42" t="s">
        <v>1054</v>
      </c>
    </row>
    <row r="79" spans="1:88" ht="15" x14ac:dyDescent="0.2">
      <c r="A79" s="34" t="s">
        <v>1175</v>
      </c>
      <c r="B79" s="35">
        <v>2021</v>
      </c>
      <c r="C79" s="25" t="s">
        <v>1054</v>
      </c>
      <c r="D79" s="25" t="s">
        <v>1055</v>
      </c>
      <c r="E79" s="23" t="s">
        <v>1054</v>
      </c>
      <c r="F79" s="23" t="s">
        <v>1055</v>
      </c>
      <c r="G79" s="38" t="s">
        <v>1054</v>
      </c>
      <c r="H79" s="38" t="s">
        <v>1054</v>
      </c>
      <c r="I79" s="23" t="s">
        <v>1054</v>
      </c>
      <c r="J79" s="39" t="s">
        <v>1055</v>
      </c>
      <c r="K79" s="21" t="s">
        <v>1055</v>
      </c>
      <c r="L79" s="25" t="s">
        <v>1054</v>
      </c>
      <c r="M79" s="25" t="s">
        <v>1056</v>
      </c>
      <c r="N79" s="20" t="s">
        <v>1054</v>
      </c>
      <c r="O79" s="39" t="s">
        <v>1054</v>
      </c>
      <c r="P79" s="38" t="s">
        <v>1055</v>
      </c>
      <c r="Q79" s="21" t="s">
        <v>1054</v>
      </c>
      <c r="R79" s="39" t="s">
        <v>1055</v>
      </c>
      <c r="S79" s="38" t="s">
        <v>1054</v>
      </c>
      <c r="T79" s="38" t="s">
        <v>1054</v>
      </c>
      <c r="U79" s="38" t="s">
        <v>1054</v>
      </c>
      <c r="W79" s="38" t="s">
        <v>1055</v>
      </c>
      <c r="Y79" s="38" t="s">
        <v>1055</v>
      </c>
      <c r="Z79" s="38" t="s">
        <v>1055</v>
      </c>
      <c r="AA79" s="38" t="s">
        <v>1055</v>
      </c>
      <c r="AB79" s="38" t="s">
        <v>1055</v>
      </c>
      <c r="AC79" s="38" t="s">
        <v>1055</v>
      </c>
      <c r="AD79" s="38" t="s">
        <v>1055</v>
      </c>
      <c r="AE79" s="38" t="s">
        <v>1055</v>
      </c>
      <c r="AF79" s="38" t="s">
        <v>1055</v>
      </c>
      <c r="AG79" s="38" t="s">
        <v>1055</v>
      </c>
      <c r="AH79" s="38" t="s">
        <v>1055</v>
      </c>
      <c r="AI79" s="38" t="s">
        <v>1055</v>
      </c>
      <c r="AJ79" s="38" t="s">
        <v>1055</v>
      </c>
      <c r="AK79" s="38" t="s">
        <v>1055</v>
      </c>
      <c r="AL79" s="38" t="s">
        <v>1055</v>
      </c>
      <c r="AM79" s="38" t="s">
        <v>1055</v>
      </c>
      <c r="AN79" s="38" t="s">
        <v>1055</v>
      </c>
      <c r="AO79" s="38" t="s">
        <v>1055</v>
      </c>
      <c r="AP79" s="38" t="s">
        <v>1055</v>
      </c>
      <c r="AQ79" s="38" t="s">
        <v>1055</v>
      </c>
      <c r="AR79" s="21" t="s">
        <v>1055</v>
      </c>
      <c r="AS79" s="20" t="s">
        <v>1054</v>
      </c>
      <c r="AT79" s="39" t="s">
        <v>1054</v>
      </c>
      <c r="AU79" s="38" t="s">
        <v>1054</v>
      </c>
      <c r="AV79" s="38" t="s">
        <v>1055</v>
      </c>
      <c r="AW79" s="38" t="s">
        <v>1055</v>
      </c>
      <c r="AX79" s="38" t="s">
        <v>1054</v>
      </c>
      <c r="AY79" s="39" t="s">
        <v>1054</v>
      </c>
      <c r="AZ79" s="38" t="s">
        <v>1054</v>
      </c>
      <c r="BA79" s="38" t="s">
        <v>1055</v>
      </c>
      <c r="BB79" s="38" t="s">
        <v>1054</v>
      </c>
      <c r="BC79" s="21" t="s">
        <v>1054</v>
      </c>
      <c r="BD79" s="39" t="s">
        <v>1055</v>
      </c>
      <c r="BE79" s="38" t="s">
        <v>1055</v>
      </c>
      <c r="BF79" s="38" t="s">
        <v>1055</v>
      </c>
      <c r="BG79" s="21" t="s">
        <v>1055</v>
      </c>
      <c r="BH79" s="39" t="s">
        <v>1054</v>
      </c>
      <c r="BI79" s="38" t="s">
        <v>1055</v>
      </c>
      <c r="BJ79" s="38" t="s">
        <v>1054</v>
      </c>
      <c r="BK79" s="38" t="s">
        <v>1054</v>
      </c>
      <c r="BL79" s="21" t="s">
        <v>1055</v>
      </c>
      <c r="BM79" s="20" t="s">
        <v>1054</v>
      </c>
      <c r="BN79" s="39" t="s">
        <v>1054</v>
      </c>
      <c r="BO79" s="38" t="s">
        <v>1054</v>
      </c>
      <c r="BP79" s="38" t="s">
        <v>1054</v>
      </c>
      <c r="BQ79" s="38" t="s">
        <v>1055</v>
      </c>
      <c r="BR79" s="38" t="s">
        <v>1054</v>
      </c>
      <c r="BT79" s="38" t="s">
        <v>1054</v>
      </c>
      <c r="BU79" s="39" t="s">
        <v>1055</v>
      </c>
      <c r="BV79" s="38" t="s">
        <v>1054</v>
      </c>
      <c r="BW79" s="38" t="s">
        <v>1054</v>
      </c>
      <c r="BX79" s="38" t="s">
        <v>1054</v>
      </c>
      <c r="BY79" s="38" t="s">
        <v>1055</v>
      </c>
      <c r="BZ79" s="38" t="s">
        <v>1054</v>
      </c>
      <c r="CA79" s="38" t="s">
        <v>1055</v>
      </c>
      <c r="CB79" s="21" t="s">
        <v>1054</v>
      </c>
      <c r="CC79" s="39" t="s">
        <v>1055</v>
      </c>
      <c r="CD79" s="38" t="s">
        <v>1055</v>
      </c>
      <c r="CE79" s="41" t="s">
        <v>1055</v>
      </c>
      <c r="CF79" s="42" t="s">
        <v>1055</v>
      </c>
      <c r="CG79" s="42" t="s">
        <v>1055</v>
      </c>
      <c r="CH79" s="42" t="s">
        <v>1054</v>
      </c>
      <c r="CI79" s="42" t="s">
        <v>1055</v>
      </c>
      <c r="CJ79" s="42" t="s">
        <v>1054</v>
      </c>
    </row>
    <row r="80" spans="1:88" ht="15" x14ac:dyDescent="0.2">
      <c r="A80" s="34" t="s">
        <v>1176</v>
      </c>
      <c r="B80" s="35">
        <v>2021</v>
      </c>
      <c r="C80" s="25" t="s">
        <v>1054</v>
      </c>
      <c r="D80" s="25" t="s">
        <v>1055</v>
      </c>
      <c r="E80" s="23" t="s">
        <v>1054</v>
      </c>
      <c r="F80" s="23" t="s">
        <v>1055</v>
      </c>
      <c r="G80" s="38" t="s">
        <v>1054</v>
      </c>
      <c r="H80" s="38" t="s">
        <v>1054</v>
      </c>
      <c r="I80" s="23" t="s">
        <v>1054</v>
      </c>
      <c r="J80" s="39" t="s">
        <v>1055</v>
      </c>
      <c r="K80" s="21" t="s">
        <v>1054</v>
      </c>
      <c r="L80" s="25" t="s">
        <v>1054</v>
      </c>
      <c r="M80" s="25" t="s">
        <v>1056</v>
      </c>
      <c r="N80" s="20" t="s">
        <v>1054</v>
      </c>
      <c r="O80" s="39" t="s">
        <v>1054</v>
      </c>
      <c r="P80" s="38" t="s">
        <v>1055</v>
      </c>
      <c r="Q80" s="21" t="s">
        <v>1054</v>
      </c>
      <c r="R80" s="39" t="s">
        <v>1054</v>
      </c>
      <c r="S80" s="38" t="s">
        <v>1054</v>
      </c>
      <c r="T80" s="38" t="s">
        <v>1055</v>
      </c>
      <c r="U80" s="38" t="s">
        <v>1055</v>
      </c>
      <c r="W80" s="38" t="s">
        <v>1055</v>
      </c>
      <c r="Y80" s="38" t="s">
        <v>1055</v>
      </c>
      <c r="Z80" s="38" t="s">
        <v>1055</v>
      </c>
      <c r="AA80" s="38" t="s">
        <v>1055</v>
      </c>
      <c r="AB80" s="38" t="s">
        <v>1054</v>
      </c>
      <c r="AC80" s="38" t="s">
        <v>1055</v>
      </c>
      <c r="AD80" s="38" t="s">
        <v>1054</v>
      </c>
      <c r="AE80" s="38" t="s">
        <v>1055</v>
      </c>
      <c r="AF80" s="38" t="s">
        <v>1054</v>
      </c>
      <c r="AG80" s="38" t="s">
        <v>1055</v>
      </c>
      <c r="AH80" s="38" t="s">
        <v>1054</v>
      </c>
      <c r="AI80" s="38" t="s">
        <v>1055</v>
      </c>
      <c r="AJ80" s="38" t="s">
        <v>1054</v>
      </c>
      <c r="AK80" s="38" t="s">
        <v>1055</v>
      </c>
      <c r="AL80" s="38" t="s">
        <v>1055</v>
      </c>
      <c r="AM80" s="38" t="s">
        <v>1055</v>
      </c>
      <c r="AN80" s="38" t="s">
        <v>1054</v>
      </c>
      <c r="AO80" s="38" t="s">
        <v>1055</v>
      </c>
      <c r="AP80" s="38" t="s">
        <v>1055</v>
      </c>
      <c r="AQ80" s="38" t="s">
        <v>1055</v>
      </c>
      <c r="AR80" s="21" t="s">
        <v>1055</v>
      </c>
      <c r="AS80" s="20" t="s">
        <v>1054</v>
      </c>
      <c r="AT80" s="39" t="s">
        <v>1054</v>
      </c>
      <c r="AU80" s="38" t="s">
        <v>1054</v>
      </c>
      <c r="AV80" s="38" t="s">
        <v>1055</v>
      </c>
      <c r="AW80" s="38" t="s">
        <v>1054</v>
      </c>
      <c r="AX80" s="38" t="s">
        <v>1054</v>
      </c>
      <c r="AY80" s="39" t="s">
        <v>1054</v>
      </c>
      <c r="AZ80" s="38" t="s">
        <v>1054</v>
      </c>
      <c r="BA80" s="38" t="s">
        <v>1054</v>
      </c>
      <c r="BB80" s="38" t="s">
        <v>1054</v>
      </c>
      <c r="BC80" s="21" t="s">
        <v>1054</v>
      </c>
      <c r="BD80" s="39" t="s">
        <v>1054</v>
      </c>
      <c r="BE80" s="38" t="s">
        <v>1054</v>
      </c>
      <c r="BF80" s="38" t="s">
        <v>1055</v>
      </c>
      <c r="BG80" s="21" t="s">
        <v>1054</v>
      </c>
      <c r="BH80" s="39" t="s">
        <v>1054</v>
      </c>
      <c r="BI80" s="38" t="s">
        <v>1054</v>
      </c>
      <c r="BJ80" s="38" t="s">
        <v>1054</v>
      </c>
      <c r="BK80" s="38" t="s">
        <v>1054</v>
      </c>
      <c r="BL80" s="21" t="s">
        <v>1055</v>
      </c>
      <c r="BM80" s="20" t="s">
        <v>1054</v>
      </c>
      <c r="BN80" s="39" t="s">
        <v>1054</v>
      </c>
      <c r="BO80" s="38" t="s">
        <v>1054</v>
      </c>
      <c r="BP80" s="38" t="s">
        <v>1054</v>
      </c>
      <c r="BQ80" s="38" t="s">
        <v>1054</v>
      </c>
      <c r="BR80" s="38" t="s">
        <v>1054</v>
      </c>
      <c r="BT80" s="38" t="s">
        <v>1054</v>
      </c>
      <c r="BU80" s="39" t="s">
        <v>1055</v>
      </c>
      <c r="BV80" s="38" t="s">
        <v>1054</v>
      </c>
      <c r="BW80" s="38" t="s">
        <v>1054</v>
      </c>
      <c r="BX80" s="38" t="s">
        <v>1054</v>
      </c>
      <c r="BY80" s="38" t="s">
        <v>1055</v>
      </c>
      <c r="BZ80" s="38" t="s">
        <v>1054</v>
      </c>
      <c r="CA80" s="38" t="s">
        <v>1055</v>
      </c>
      <c r="CB80" s="21" t="s">
        <v>1054</v>
      </c>
      <c r="CC80" s="39" t="s">
        <v>1054</v>
      </c>
      <c r="CD80" s="38" t="s">
        <v>1055</v>
      </c>
      <c r="CE80" s="41" t="s">
        <v>1054</v>
      </c>
      <c r="CF80" s="42" t="s">
        <v>1054</v>
      </c>
      <c r="CG80" s="42" t="s">
        <v>1054</v>
      </c>
      <c r="CH80" s="42" t="s">
        <v>1055</v>
      </c>
      <c r="CI80" s="42" t="s">
        <v>1054</v>
      </c>
      <c r="CJ80" s="42" t="s">
        <v>1054</v>
      </c>
    </row>
    <row r="81" spans="1:88" ht="15" x14ac:dyDescent="0.2">
      <c r="A81" s="34" t="s">
        <v>1177</v>
      </c>
      <c r="B81" s="35">
        <v>2021</v>
      </c>
      <c r="C81" s="25" t="s">
        <v>1054</v>
      </c>
      <c r="D81" s="25" t="s">
        <v>1054</v>
      </c>
      <c r="E81" s="23" t="s">
        <v>1055</v>
      </c>
      <c r="F81" s="23" t="s">
        <v>1054</v>
      </c>
      <c r="G81" s="38" t="s">
        <v>1054</v>
      </c>
      <c r="H81" s="38" t="s">
        <v>1054</v>
      </c>
      <c r="I81" s="23" t="s">
        <v>1054</v>
      </c>
      <c r="J81" s="39" t="s">
        <v>1054</v>
      </c>
      <c r="K81" s="21" t="s">
        <v>1055</v>
      </c>
      <c r="L81" s="25" t="s">
        <v>1058</v>
      </c>
      <c r="M81" s="25" t="s">
        <v>1056</v>
      </c>
      <c r="N81" s="20" t="s">
        <v>1054</v>
      </c>
      <c r="O81" s="39" t="s">
        <v>1054</v>
      </c>
      <c r="P81" s="38" t="s">
        <v>1054</v>
      </c>
      <c r="Q81" s="21" t="s">
        <v>1054</v>
      </c>
      <c r="R81" s="39" t="s">
        <v>1054</v>
      </c>
      <c r="S81" s="38" t="s">
        <v>1054</v>
      </c>
      <c r="T81" s="38" t="s">
        <v>1055</v>
      </c>
      <c r="U81" s="38" t="s">
        <v>1055</v>
      </c>
      <c r="W81" s="38" t="s">
        <v>1055</v>
      </c>
      <c r="Y81" s="38" t="s">
        <v>1054</v>
      </c>
      <c r="Z81" s="38" t="s">
        <v>1054</v>
      </c>
      <c r="AA81" s="38" t="s">
        <v>1055</v>
      </c>
      <c r="AB81" s="38" t="s">
        <v>1054</v>
      </c>
      <c r="AC81" s="38" t="s">
        <v>1055</v>
      </c>
      <c r="AD81" s="38" t="s">
        <v>1054</v>
      </c>
      <c r="AE81" s="38" t="s">
        <v>1055</v>
      </c>
      <c r="AF81" s="38" t="s">
        <v>1054</v>
      </c>
      <c r="AG81" s="38" t="s">
        <v>1055</v>
      </c>
      <c r="AH81" s="38" t="s">
        <v>1054</v>
      </c>
      <c r="AI81" s="38" t="s">
        <v>1055</v>
      </c>
      <c r="AJ81" s="38" t="s">
        <v>1054</v>
      </c>
      <c r="AK81" s="38" t="s">
        <v>1055</v>
      </c>
      <c r="AL81" s="38" t="s">
        <v>1055</v>
      </c>
      <c r="AM81" s="38" t="s">
        <v>1055</v>
      </c>
      <c r="AN81" s="38" t="s">
        <v>1055</v>
      </c>
      <c r="AO81" s="38" t="s">
        <v>1055</v>
      </c>
      <c r="AP81" s="38" t="s">
        <v>1054</v>
      </c>
      <c r="AQ81" s="38" t="s">
        <v>1055</v>
      </c>
      <c r="AR81" s="21" t="s">
        <v>1054</v>
      </c>
      <c r="AS81" s="20" t="s">
        <v>1054</v>
      </c>
      <c r="AT81" s="39" t="s">
        <v>1054</v>
      </c>
      <c r="AU81" s="38" t="s">
        <v>1054</v>
      </c>
      <c r="AV81" s="38" t="s">
        <v>1055</v>
      </c>
      <c r="AW81" s="38" t="s">
        <v>1054</v>
      </c>
      <c r="AX81" s="38" t="s">
        <v>1054</v>
      </c>
      <c r="AY81" s="39" t="s">
        <v>1054</v>
      </c>
      <c r="AZ81" s="38" t="s">
        <v>1055</v>
      </c>
      <c r="BA81" s="38" t="s">
        <v>1054</v>
      </c>
      <c r="BB81" s="38" t="s">
        <v>1054</v>
      </c>
      <c r="BC81" s="21" t="s">
        <v>1054</v>
      </c>
      <c r="BD81" s="39" t="s">
        <v>1054</v>
      </c>
      <c r="BE81" s="38" t="s">
        <v>1054</v>
      </c>
      <c r="BF81" s="38" t="s">
        <v>1054</v>
      </c>
      <c r="BG81" s="21" t="s">
        <v>1054</v>
      </c>
      <c r="BH81" s="39" t="s">
        <v>1054</v>
      </c>
      <c r="BI81" s="38" t="s">
        <v>1054</v>
      </c>
      <c r="BJ81" s="38" t="s">
        <v>1054</v>
      </c>
      <c r="BK81" s="38" t="s">
        <v>1054</v>
      </c>
      <c r="BL81" s="21" t="s">
        <v>1055</v>
      </c>
      <c r="BM81" s="20" t="s">
        <v>1054</v>
      </c>
      <c r="BN81" s="39" t="s">
        <v>1054</v>
      </c>
      <c r="BO81" s="38" t="s">
        <v>1054</v>
      </c>
      <c r="BP81" s="38" t="s">
        <v>1054</v>
      </c>
      <c r="BQ81" s="38" t="s">
        <v>1054</v>
      </c>
      <c r="BR81" s="38" t="s">
        <v>1054</v>
      </c>
      <c r="BT81" s="38" t="s">
        <v>1054</v>
      </c>
      <c r="BU81" s="39" t="s">
        <v>1055</v>
      </c>
      <c r="BV81" s="38" t="s">
        <v>1055</v>
      </c>
      <c r="BW81" s="38" t="s">
        <v>1055</v>
      </c>
      <c r="BX81" s="38" t="s">
        <v>1055</v>
      </c>
      <c r="BY81" s="38" t="s">
        <v>1054</v>
      </c>
      <c r="BZ81" s="38" t="s">
        <v>1055</v>
      </c>
      <c r="CA81" s="38" t="s">
        <v>1054</v>
      </c>
      <c r="CB81" s="21" t="s">
        <v>1054</v>
      </c>
      <c r="CC81" s="39" t="s">
        <v>1054</v>
      </c>
      <c r="CD81" s="38" t="s">
        <v>1055</v>
      </c>
      <c r="CE81" s="41" t="s">
        <v>1055</v>
      </c>
      <c r="CF81" s="42" t="s">
        <v>1054</v>
      </c>
      <c r="CG81" s="42" t="s">
        <v>1054</v>
      </c>
      <c r="CH81" s="42" t="s">
        <v>1055</v>
      </c>
      <c r="CI81" s="42" t="s">
        <v>1054</v>
      </c>
      <c r="CJ81" s="42" t="s">
        <v>1054</v>
      </c>
    </row>
    <row r="82" spans="1:88" ht="15" x14ac:dyDescent="0.2">
      <c r="A82" s="34" t="s">
        <v>1178</v>
      </c>
      <c r="B82" s="35">
        <v>2021</v>
      </c>
      <c r="C82" s="25" t="s">
        <v>1054</v>
      </c>
      <c r="D82" s="25" t="s">
        <v>1054</v>
      </c>
      <c r="E82" s="23" t="s">
        <v>1055</v>
      </c>
      <c r="F82" s="23" t="s">
        <v>1055</v>
      </c>
      <c r="G82" s="38" t="s">
        <v>1055</v>
      </c>
      <c r="H82" s="38" t="s">
        <v>1054</v>
      </c>
      <c r="I82" s="23" t="s">
        <v>1054</v>
      </c>
      <c r="J82" s="39" t="s">
        <v>1055</v>
      </c>
      <c r="K82" s="21" t="s">
        <v>1055</v>
      </c>
      <c r="L82" s="25" t="s">
        <v>1055</v>
      </c>
      <c r="M82" s="25" t="s">
        <v>1056</v>
      </c>
      <c r="N82" s="20" t="s">
        <v>1054</v>
      </c>
      <c r="O82" s="39" t="s">
        <v>1054</v>
      </c>
      <c r="P82" s="38" t="s">
        <v>1054</v>
      </c>
      <c r="Q82" s="21" t="s">
        <v>1054</v>
      </c>
      <c r="R82" s="39" t="s">
        <v>1054</v>
      </c>
      <c r="S82" s="38" t="s">
        <v>1054</v>
      </c>
      <c r="T82" s="38" t="s">
        <v>1055</v>
      </c>
      <c r="U82" s="38" t="s">
        <v>1055</v>
      </c>
      <c r="W82" s="38" t="s">
        <v>1055</v>
      </c>
      <c r="Y82" s="38" t="s">
        <v>1055</v>
      </c>
      <c r="Z82" s="38" t="s">
        <v>1055</v>
      </c>
      <c r="AA82" s="38" t="s">
        <v>1055</v>
      </c>
      <c r="AB82" s="38" t="s">
        <v>1054</v>
      </c>
      <c r="AC82" s="38" t="s">
        <v>1055</v>
      </c>
      <c r="AD82" s="38" t="s">
        <v>1054</v>
      </c>
      <c r="AE82" s="38" t="s">
        <v>1055</v>
      </c>
      <c r="AF82" s="38" t="s">
        <v>1054</v>
      </c>
      <c r="AG82" s="38" t="s">
        <v>1055</v>
      </c>
      <c r="AH82" s="38" t="s">
        <v>1055</v>
      </c>
      <c r="AI82" s="38" t="s">
        <v>1055</v>
      </c>
      <c r="AJ82" s="38" t="s">
        <v>1055</v>
      </c>
      <c r="AK82" s="38" t="s">
        <v>1055</v>
      </c>
      <c r="AL82" s="38" t="s">
        <v>1055</v>
      </c>
      <c r="AM82" s="38" t="s">
        <v>1055</v>
      </c>
      <c r="AN82" s="38" t="s">
        <v>1054</v>
      </c>
      <c r="AO82" s="38" t="s">
        <v>1055</v>
      </c>
      <c r="AP82" s="38" t="s">
        <v>1054</v>
      </c>
      <c r="AQ82" s="38" t="s">
        <v>1055</v>
      </c>
      <c r="AR82" s="21" t="s">
        <v>1054</v>
      </c>
      <c r="AS82" s="20" t="s">
        <v>1054</v>
      </c>
      <c r="AT82" s="39" t="s">
        <v>1054</v>
      </c>
      <c r="AU82" s="38" t="s">
        <v>1054</v>
      </c>
      <c r="AV82" s="38" t="s">
        <v>1054</v>
      </c>
      <c r="AW82" s="38" t="s">
        <v>1054</v>
      </c>
      <c r="AX82" s="38" t="s">
        <v>1054</v>
      </c>
      <c r="AY82" s="39" t="s">
        <v>1054</v>
      </c>
      <c r="AZ82" s="38" t="s">
        <v>1054</v>
      </c>
      <c r="BA82" s="38" t="s">
        <v>1055</v>
      </c>
      <c r="BB82" s="38" t="s">
        <v>1054</v>
      </c>
      <c r="BC82" s="21" t="s">
        <v>1054</v>
      </c>
      <c r="BD82" s="39" t="s">
        <v>1055</v>
      </c>
      <c r="BE82" s="38" t="s">
        <v>1055</v>
      </c>
      <c r="BF82" s="38" t="s">
        <v>1055</v>
      </c>
      <c r="BG82" s="21" t="s">
        <v>1055</v>
      </c>
      <c r="BH82" s="39" t="s">
        <v>1054</v>
      </c>
      <c r="BI82" s="38" t="s">
        <v>1054</v>
      </c>
      <c r="BJ82" s="38" t="s">
        <v>1055</v>
      </c>
      <c r="BK82" s="38" t="s">
        <v>1055</v>
      </c>
      <c r="BL82" s="21" t="s">
        <v>1055</v>
      </c>
      <c r="BM82" s="20" t="s">
        <v>1054</v>
      </c>
      <c r="BN82" s="39" t="s">
        <v>1054</v>
      </c>
      <c r="BO82" s="38" t="s">
        <v>1054</v>
      </c>
      <c r="BP82" s="38" t="s">
        <v>1054</v>
      </c>
      <c r="BQ82" s="38" t="s">
        <v>1055</v>
      </c>
      <c r="BR82" s="38" t="s">
        <v>1055</v>
      </c>
      <c r="BT82" s="38" t="s">
        <v>1054</v>
      </c>
      <c r="BU82" s="39" t="s">
        <v>1055</v>
      </c>
      <c r="BV82" s="38" t="s">
        <v>1054</v>
      </c>
      <c r="BW82" s="38" t="s">
        <v>1055</v>
      </c>
      <c r="BX82" s="38" t="s">
        <v>1055</v>
      </c>
      <c r="BY82" s="38" t="s">
        <v>1055</v>
      </c>
      <c r="BZ82" s="38" t="s">
        <v>1054</v>
      </c>
      <c r="CA82" s="38" t="s">
        <v>1055</v>
      </c>
      <c r="CB82" s="21" t="s">
        <v>1054</v>
      </c>
      <c r="CC82" s="39" t="s">
        <v>1054</v>
      </c>
      <c r="CD82" s="38" t="s">
        <v>1055</v>
      </c>
      <c r="CE82" s="41" t="s">
        <v>1055</v>
      </c>
      <c r="CF82" s="42" t="s">
        <v>1055</v>
      </c>
      <c r="CG82" s="42" t="s">
        <v>1054</v>
      </c>
      <c r="CH82" s="42" t="s">
        <v>1055</v>
      </c>
      <c r="CI82" s="42" t="s">
        <v>1054</v>
      </c>
      <c r="CJ82" s="42" t="s">
        <v>1054</v>
      </c>
    </row>
    <row r="83" spans="1:88" ht="15" x14ac:dyDescent="0.2">
      <c r="A83" s="34" t="s">
        <v>1179</v>
      </c>
      <c r="B83" s="35">
        <v>2021</v>
      </c>
      <c r="C83" s="25" t="s">
        <v>1054</v>
      </c>
      <c r="D83" s="25" t="s">
        <v>1054</v>
      </c>
      <c r="E83" s="23" t="s">
        <v>1054</v>
      </c>
      <c r="F83" s="23" t="s">
        <v>1055</v>
      </c>
      <c r="G83" s="38" t="s">
        <v>1054</v>
      </c>
      <c r="H83" s="38" t="s">
        <v>1054</v>
      </c>
      <c r="I83" s="23" t="s">
        <v>1054</v>
      </c>
      <c r="J83" s="39" t="s">
        <v>1054</v>
      </c>
      <c r="K83" s="21" t="s">
        <v>1055</v>
      </c>
      <c r="L83" s="25" t="s">
        <v>1058</v>
      </c>
      <c r="M83" s="25" t="s">
        <v>1056</v>
      </c>
      <c r="N83" s="20" t="s">
        <v>1054</v>
      </c>
      <c r="O83" s="39" t="s">
        <v>1054</v>
      </c>
      <c r="P83" s="38" t="s">
        <v>1055</v>
      </c>
      <c r="Q83" s="21" t="s">
        <v>1054</v>
      </c>
      <c r="R83" s="39" t="s">
        <v>1054</v>
      </c>
      <c r="S83" s="38" t="s">
        <v>1054</v>
      </c>
      <c r="T83" s="38" t="s">
        <v>1054</v>
      </c>
      <c r="U83" s="38" t="s">
        <v>1055</v>
      </c>
      <c r="W83" s="38" t="s">
        <v>1055</v>
      </c>
      <c r="Y83" s="38" t="s">
        <v>1054</v>
      </c>
      <c r="Z83" s="38" t="s">
        <v>1054</v>
      </c>
      <c r="AA83" s="38" t="s">
        <v>1055</v>
      </c>
      <c r="AB83" s="38" t="s">
        <v>1055</v>
      </c>
      <c r="AC83" s="38" t="s">
        <v>1055</v>
      </c>
      <c r="AD83" s="38" t="s">
        <v>1054</v>
      </c>
      <c r="AE83" s="38" t="s">
        <v>1055</v>
      </c>
      <c r="AF83" s="38" t="s">
        <v>1054</v>
      </c>
      <c r="AG83" s="38" t="s">
        <v>1055</v>
      </c>
      <c r="AH83" s="38" t="s">
        <v>1054</v>
      </c>
      <c r="AI83" s="38" t="s">
        <v>1055</v>
      </c>
      <c r="AJ83" s="38" t="s">
        <v>1055</v>
      </c>
      <c r="AK83" s="38" t="s">
        <v>1055</v>
      </c>
      <c r="AL83" s="38" t="s">
        <v>1055</v>
      </c>
      <c r="AM83" s="38" t="s">
        <v>1055</v>
      </c>
      <c r="AN83" s="38" t="s">
        <v>1054</v>
      </c>
      <c r="AO83" s="38" t="s">
        <v>1055</v>
      </c>
      <c r="AP83" s="38" t="s">
        <v>1055</v>
      </c>
      <c r="AQ83" s="38" t="s">
        <v>1055</v>
      </c>
      <c r="AR83" s="21" t="s">
        <v>1055</v>
      </c>
      <c r="AS83" s="20" t="s">
        <v>1054</v>
      </c>
      <c r="AT83" s="39" t="s">
        <v>1055</v>
      </c>
      <c r="AU83" s="38" t="s">
        <v>1054</v>
      </c>
      <c r="AV83" s="38" t="s">
        <v>1055</v>
      </c>
      <c r="AW83" s="38" t="s">
        <v>1054</v>
      </c>
      <c r="AX83" s="38" t="s">
        <v>1054</v>
      </c>
      <c r="AY83" s="39" t="s">
        <v>1054</v>
      </c>
      <c r="AZ83" s="38" t="s">
        <v>1054</v>
      </c>
      <c r="BA83" s="38" t="s">
        <v>1054</v>
      </c>
      <c r="BB83" s="38" t="s">
        <v>1054</v>
      </c>
      <c r="BC83" s="21" t="s">
        <v>1054</v>
      </c>
      <c r="BD83" s="39" t="s">
        <v>1055</v>
      </c>
      <c r="BE83" s="38" t="s">
        <v>1055</v>
      </c>
      <c r="BF83" s="38" t="s">
        <v>1055</v>
      </c>
      <c r="BG83" s="21" t="s">
        <v>1055</v>
      </c>
      <c r="BH83" s="39" t="s">
        <v>1054</v>
      </c>
      <c r="BI83" s="38" t="s">
        <v>1054</v>
      </c>
      <c r="BJ83" s="38" t="s">
        <v>1055</v>
      </c>
      <c r="BK83" s="38" t="s">
        <v>1054</v>
      </c>
      <c r="BL83" s="21" t="s">
        <v>1055</v>
      </c>
      <c r="BM83" s="20" t="s">
        <v>1054</v>
      </c>
      <c r="BN83" s="39" t="s">
        <v>1054</v>
      </c>
      <c r="BO83" s="38" t="s">
        <v>1055</v>
      </c>
      <c r="BP83" s="38" t="s">
        <v>1055</v>
      </c>
      <c r="BQ83" s="38" t="s">
        <v>1054</v>
      </c>
      <c r="BR83" s="38" t="s">
        <v>1055</v>
      </c>
      <c r="BT83" s="38" t="s">
        <v>1055</v>
      </c>
      <c r="BU83" s="39" t="s">
        <v>1055</v>
      </c>
      <c r="BV83" s="38" t="s">
        <v>1054</v>
      </c>
      <c r="BW83" s="38" t="s">
        <v>1055</v>
      </c>
      <c r="BX83" s="38" t="s">
        <v>1054</v>
      </c>
      <c r="BY83" s="38" t="s">
        <v>1055</v>
      </c>
      <c r="BZ83" s="38" t="s">
        <v>1055</v>
      </c>
      <c r="CA83" s="38" t="s">
        <v>1055</v>
      </c>
      <c r="CB83" s="21" t="s">
        <v>1054</v>
      </c>
      <c r="CC83" s="39" t="s">
        <v>1055</v>
      </c>
      <c r="CD83" s="38" t="s">
        <v>1055</v>
      </c>
      <c r="CE83" s="41" t="s">
        <v>1055</v>
      </c>
      <c r="CF83" s="42" t="s">
        <v>1054</v>
      </c>
      <c r="CG83" s="42" t="s">
        <v>1055</v>
      </c>
      <c r="CH83" s="42" t="s">
        <v>1055</v>
      </c>
      <c r="CI83" s="42" t="s">
        <v>1054</v>
      </c>
      <c r="CJ83" s="42" t="s">
        <v>1054</v>
      </c>
    </row>
    <row r="84" spans="1:88" ht="15" x14ac:dyDescent="0.2">
      <c r="A84" s="34" t="s">
        <v>1180</v>
      </c>
      <c r="B84" s="35">
        <v>2021</v>
      </c>
      <c r="C84" s="25" t="s">
        <v>1054</v>
      </c>
      <c r="D84" s="25" t="s">
        <v>1055</v>
      </c>
      <c r="E84" s="23" t="s">
        <v>1054</v>
      </c>
      <c r="F84" s="23" t="s">
        <v>1055</v>
      </c>
      <c r="G84" s="38" t="s">
        <v>1054</v>
      </c>
      <c r="H84" s="38" t="s">
        <v>1054</v>
      </c>
      <c r="I84" s="23" t="s">
        <v>1054</v>
      </c>
      <c r="J84" s="39" t="s">
        <v>1055</v>
      </c>
      <c r="K84" s="21" t="s">
        <v>1054</v>
      </c>
      <c r="L84" s="25" t="s">
        <v>1054</v>
      </c>
      <c r="M84" s="25" t="s">
        <v>1056</v>
      </c>
      <c r="N84" s="20" t="s">
        <v>1054</v>
      </c>
      <c r="O84" s="39" t="s">
        <v>1054</v>
      </c>
      <c r="P84" s="38" t="s">
        <v>1055</v>
      </c>
      <c r="Q84" s="21" t="s">
        <v>1054</v>
      </c>
      <c r="R84" s="39" t="s">
        <v>1054</v>
      </c>
      <c r="S84" s="38" t="s">
        <v>1054</v>
      </c>
      <c r="T84" s="38" t="s">
        <v>1055</v>
      </c>
      <c r="U84" s="38" t="s">
        <v>1055</v>
      </c>
      <c r="W84" s="38" t="s">
        <v>1055</v>
      </c>
      <c r="Y84" s="38" t="s">
        <v>1055</v>
      </c>
      <c r="Z84" s="38" t="s">
        <v>1055</v>
      </c>
      <c r="AA84" s="38" t="s">
        <v>1055</v>
      </c>
      <c r="AB84" s="38" t="s">
        <v>1054</v>
      </c>
      <c r="AC84" s="38" t="s">
        <v>1055</v>
      </c>
      <c r="AD84" s="38" t="s">
        <v>1055</v>
      </c>
      <c r="AE84" s="38" t="s">
        <v>1055</v>
      </c>
      <c r="AF84" s="38" t="s">
        <v>1055</v>
      </c>
      <c r="AG84" s="38" t="s">
        <v>1055</v>
      </c>
      <c r="AH84" s="38" t="s">
        <v>1055</v>
      </c>
      <c r="AI84" s="38" t="s">
        <v>1055</v>
      </c>
      <c r="AJ84" s="38" t="s">
        <v>1055</v>
      </c>
      <c r="AK84" s="38" t="s">
        <v>1055</v>
      </c>
      <c r="AL84" s="38" t="s">
        <v>1055</v>
      </c>
      <c r="AM84" s="38" t="s">
        <v>1055</v>
      </c>
      <c r="AN84" s="38" t="s">
        <v>1055</v>
      </c>
      <c r="AO84" s="38" t="s">
        <v>1055</v>
      </c>
      <c r="AP84" s="38" t="s">
        <v>1055</v>
      </c>
      <c r="AQ84" s="38" t="s">
        <v>1055</v>
      </c>
      <c r="AR84" s="21" t="s">
        <v>1055</v>
      </c>
      <c r="AS84" s="20" t="s">
        <v>1054</v>
      </c>
      <c r="AT84" s="39" t="s">
        <v>1055</v>
      </c>
      <c r="AU84" s="38" t="s">
        <v>1054</v>
      </c>
      <c r="AV84" s="38" t="s">
        <v>1055</v>
      </c>
      <c r="AW84" s="38" t="s">
        <v>1055</v>
      </c>
      <c r="AX84" s="38" t="s">
        <v>1054</v>
      </c>
      <c r="AY84" s="39" t="s">
        <v>1054</v>
      </c>
      <c r="AZ84" s="38" t="s">
        <v>1054</v>
      </c>
      <c r="BA84" s="38" t="s">
        <v>1054</v>
      </c>
      <c r="BB84" s="38" t="s">
        <v>1054</v>
      </c>
      <c r="BC84" s="21" t="s">
        <v>1054</v>
      </c>
      <c r="BD84" s="39" t="s">
        <v>1054</v>
      </c>
      <c r="BE84" s="38" t="s">
        <v>1055</v>
      </c>
      <c r="BF84" s="38" t="s">
        <v>1055</v>
      </c>
      <c r="BG84" s="21" t="s">
        <v>1054</v>
      </c>
      <c r="BH84" s="39" t="s">
        <v>1054</v>
      </c>
      <c r="BI84" s="38" t="s">
        <v>1054</v>
      </c>
      <c r="BJ84" s="38" t="s">
        <v>1054</v>
      </c>
      <c r="BK84" s="38" t="s">
        <v>1055</v>
      </c>
      <c r="BL84" s="21" t="s">
        <v>1055</v>
      </c>
      <c r="BM84" s="20" t="s">
        <v>1054</v>
      </c>
      <c r="BN84" s="39" t="s">
        <v>1054</v>
      </c>
      <c r="BO84" s="38" t="s">
        <v>1054</v>
      </c>
      <c r="BP84" s="38" t="s">
        <v>1054</v>
      </c>
      <c r="BQ84" s="38" t="s">
        <v>1055</v>
      </c>
      <c r="BR84" s="38" t="s">
        <v>1055</v>
      </c>
      <c r="BT84" s="38" t="s">
        <v>1055</v>
      </c>
      <c r="BU84" s="39" t="s">
        <v>1055</v>
      </c>
      <c r="BV84" s="38" t="s">
        <v>1054</v>
      </c>
      <c r="BW84" s="38" t="s">
        <v>1054</v>
      </c>
      <c r="BX84" s="38" t="s">
        <v>1054</v>
      </c>
      <c r="BY84" s="38" t="s">
        <v>1054</v>
      </c>
      <c r="BZ84" s="38" t="s">
        <v>1055</v>
      </c>
      <c r="CA84" s="38" t="s">
        <v>1055</v>
      </c>
      <c r="CB84" s="21" t="s">
        <v>1054</v>
      </c>
      <c r="CC84" s="39" t="s">
        <v>1054</v>
      </c>
      <c r="CD84" s="38" t="s">
        <v>1055</v>
      </c>
      <c r="CE84" s="41" t="s">
        <v>1055</v>
      </c>
      <c r="CF84" s="42" t="s">
        <v>1054</v>
      </c>
      <c r="CG84" s="42" t="s">
        <v>1055</v>
      </c>
      <c r="CH84" s="42" t="s">
        <v>1054</v>
      </c>
      <c r="CI84" s="42" t="s">
        <v>1055</v>
      </c>
      <c r="CJ84" s="42" t="s">
        <v>1054</v>
      </c>
    </row>
    <row r="85" spans="1:88" ht="15" x14ac:dyDescent="0.2">
      <c r="A85" s="34" t="s">
        <v>1181</v>
      </c>
      <c r="B85" s="35">
        <v>2021</v>
      </c>
      <c r="C85" s="25" t="s">
        <v>1054</v>
      </c>
      <c r="D85" s="25" t="s">
        <v>1054</v>
      </c>
      <c r="E85" s="23" t="s">
        <v>1055</v>
      </c>
      <c r="F85" s="23" t="s">
        <v>1054</v>
      </c>
      <c r="G85" s="38" t="s">
        <v>1054</v>
      </c>
      <c r="H85" s="38" t="s">
        <v>1054</v>
      </c>
      <c r="I85" s="23" t="s">
        <v>1055</v>
      </c>
      <c r="J85" s="39" t="s">
        <v>1055</v>
      </c>
      <c r="K85" s="21" t="s">
        <v>1055</v>
      </c>
      <c r="L85" s="25" t="s">
        <v>1055</v>
      </c>
      <c r="M85" s="25" t="s">
        <v>1056</v>
      </c>
      <c r="N85" s="20" t="s">
        <v>1054</v>
      </c>
      <c r="O85" s="39" t="s">
        <v>1054</v>
      </c>
      <c r="P85" s="38" t="s">
        <v>1055</v>
      </c>
      <c r="Q85" s="21" t="s">
        <v>1054</v>
      </c>
      <c r="R85" s="39" t="s">
        <v>1054</v>
      </c>
      <c r="S85" s="38" t="s">
        <v>1054</v>
      </c>
      <c r="T85" s="38" t="s">
        <v>1055</v>
      </c>
      <c r="U85" s="38" t="s">
        <v>1055</v>
      </c>
      <c r="W85" s="38" t="s">
        <v>1055</v>
      </c>
      <c r="Y85" s="38" t="s">
        <v>1055</v>
      </c>
      <c r="Z85" s="38" t="s">
        <v>1055</v>
      </c>
      <c r="AA85" s="38" t="s">
        <v>1055</v>
      </c>
      <c r="AB85" s="38" t="s">
        <v>1054</v>
      </c>
      <c r="AC85" s="38" t="s">
        <v>1055</v>
      </c>
      <c r="AD85" s="38" t="s">
        <v>1055</v>
      </c>
      <c r="AE85" s="38" t="s">
        <v>1055</v>
      </c>
      <c r="AF85" s="38" t="s">
        <v>1055</v>
      </c>
      <c r="AG85" s="38" t="s">
        <v>1055</v>
      </c>
      <c r="AH85" s="38" t="s">
        <v>1055</v>
      </c>
      <c r="AI85" s="38" t="s">
        <v>1055</v>
      </c>
      <c r="AJ85" s="38" t="s">
        <v>1055</v>
      </c>
      <c r="AK85" s="38" t="s">
        <v>1055</v>
      </c>
      <c r="AL85" s="38" t="s">
        <v>1055</v>
      </c>
      <c r="AM85" s="38" t="s">
        <v>1055</v>
      </c>
      <c r="AN85" s="38" t="s">
        <v>1055</v>
      </c>
      <c r="AO85" s="38" t="s">
        <v>1055</v>
      </c>
      <c r="AP85" s="38" t="s">
        <v>1055</v>
      </c>
      <c r="AQ85" s="38" t="s">
        <v>1055</v>
      </c>
      <c r="AR85" s="21" t="s">
        <v>1055</v>
      </c>
      <c r="AS85" s="20" t="s">
        <v>1054</v>
      </c>
      <c r="AT85" s="39" t="s">
        <v>1054</v>
      </c>
      <c r="AU85" s="38" t="s">
        <v>1054</v>
      </c>
      <c r="AV85" s="38" t="s">
        <v>1054</v>
      </c>
      <c r="AW85" s="38" t="s">
        <v>1055</v>
      </c>
      <c r="AX85" s="38" t="s">
        <v>1054</v>
      </c>
      <c r="AY85" s="39" t="s">
        <v>1054</v>
      </c>
      <c r="AZ85" s="38" t="s">
        <v>1054</v>
      </c>
      <c r="BA85" s="38" t="s">
        <v>1055</v>
      </c>
      <c r="BB85" s="38" t="s">
        <v>1054</v>
      </c>
      <c r="BC85" s="21" t="s">
        <v>1054</v>
      </c>
      <c r="BD85" s="39" t="s">
        <v>1055</v>
      </c>
      <c r="BE85" s="38" t="s">
        <v>1055</v>
      </c>
      <c r="BF85" s="38" t="s">
        <v>1055</v>
      </c>
      <c r="BG85" s="21" t="s">
        <v>1055</v>
      </c>
      <c r="BH85" s="39" t="s">
        <v>1055</v>
      </c>
      <c r="BI85" s="38" t="s">
        <v>1055</v>
      </c>
      <c r="BJ85" s="38" t="s">
        <v>1055</v>
      </c>
      <c r="BK85" s="38" t="s">
        <v>1055</v>
      </c>
      <c r="BL85" s="21" t="s">
        <v>1055</v>
      </c>
      <c r="BM85" s="20" t="s">
        <v>1055</v>
      </c>
      <c r="BN85" s="39" t="s">
        <v>1055</v>
      </c>
      <c r="BO85" s="38" t="s">
        <v>1055</v>
      </c>
      <c r="BP85" s="38" t="s">
        <v>1055</v>
      </c>
      <c r="BQ85" s="38" t="s">
        <v>1055</v>
      </c>
      <c r="BR85" s="38" t="s">
        <v>1055</v>
      </c>
      <c r="BT85" s="38" t="s">
        <v>1054</v>
      </c>
      <c r="BU85" s="39" t="s">
        <v>1055</v>
      </c>
      <c r="BV85" s="38" t="s">
        <v>1055</v>
      </c>
      <c r="BW85" s="38" t="s">
        <v>1055</v>
      </c>
      <c r="BX85" s="38" t="s">
        <v>1055</v>
      </c>
      <c r="BY85" s="38" t="s">
        <v>1055</v>
      </c>
      <c r="BZ85" s="38" t="s">
        <v>1054</v>
      </c>
      <c r="CA85" s="38" t="s">
        <v>1055</v>
      </c>
      <c r="CB85" s="21" t="s">
        <v>1054</v>
      </c>
      <c r="CC85" s="39" t="s">
        <v>1054</v>
      </c>
      <c r="CD85" s="38" t="s">
        <v>1055</v>
      </c>
      <c r="CE85" s="41" t="s">
        <v>1055</v>
      </c>
      <c r="CF85" s="42" t="s">
        <v>1055</v>
      </c>
      <c r="CG85" s="42" t="s">
        <v>1055</v>
      </c>
      <c r="CH85" s="42" t="s">
        <v>1055</v>
      </c>
      <c r="CI85" s="42" t="s">
        <v>1055</v>
      </c>
      <c r="CJ85" s="42" t="s">
        <v>1055</v>
      </c>
    </row>
    <row r="86" spans="1:88" ht="15" x14ac:dyDescent="0.2">
      <c r="A86" s="34" t="s">
        <v>1182</v>
      </c>
      <c r="B86" s="35">
        <v>2021</v>
      </c>
      <c r="C86" s="25" t="s">
        <v>1054</v>
      </c>
      <c r="D86" s="25" t="s">
        <v>1054</v>
      </c>
      <c r="E86" s="23" t="s">
        <v>1054</v>
      </c>
      <c r="F86" s="23" t="s">
        <v>1054</v>
      </c>
      <c r="G86" s="38" t="s">
        <v>1054</v>
      </c>
      <c r="H86" s="38" t="s">
        <v>1054</v>
      </c>
      <c r="I86" s="23" t="s">
        <v>1054</v>
      </c>
      <c r="J86" s="39" t="s">
        <v>1054</v>
      </c>
      <c r="K86" s="21" t="s">
        <v>1054</v>
      </c>
      <c r="L86" s="25" t="s">
        <v>1054</v>
      </c>
      <c r="M86" s="25" t="s">
        <v>1056</v>
      </c>
      <c r="N86" s="20" t="s">
        <v>1054</v>
      </c>
      <c r="O86" s="39" t="s">
        <v>1054</v>
      </c>
      <c r="P86" s="38" t="s">
        <v>1055</v>
      </c>
      <c r="Q86" s="21" t="s">
        <v>1054</v>
      </c>
      <c r="R86" s="39" t="s">
        <v>1054</v>
      </c>
      <c r="S86" s="38" t="s">
        <v>1054</v>
      </c>
      <c r="T86" s="38" t="s">
        <v>1055</v>
      </c>
      <c r="U86" s="38" t="s">
        <v>1055</v>
      </c>
      <c r="W86" s="38" t="s">
        <v>1055</v>
      </c>
      <c r="Y86" s="38" t="s">
        <v>1055</v>
      </c>
      <c r="Z86" s="38" t="s">
        <v>1055</v>
      </c>
      <c r="AA86" s="38" t="s">
        <v>1055</v>
      </c>
      <c r="AB86" s="38" t="s">
        <v>1055</v>
      </c>
      <c r="AC86" s="38" t="s">
        <v>1055</v>
      </c>
      <c r="AD86" s="38" t="s">
        <v>1054</v>
      </c>
      <c r="AE86" s="38" t="s">
        <v>1055</v>
      </c>
      <c r="AF86" s="38" t="s">
        <v>1054</v>
      </c>
      <c r="AG86" s="38" t="s">
        <v>1055</v>
      </c>
      <c r="AH86" s="38" t="s">
        <v>1055</v>
      </c>
      <c r="AI86" s="38" t="s">
        <v>1055</v>
      </c>
      <c r="AJ86" s="38" t="s">
        <v>1055</v>
      </c>
      <c r="AK86" s="38" t="s">
        <v>1055</v>
      </c>
      <c r="AL86" s="38" t="s">
        <v>1055</v>
      </c>
      <c r="AM86" s="38" t="s">
        <v>1055</v>
      </c>
      <c r="AN86" s="38" t="s">
        <v>1055</v>
      </c>
      <c r="AO86" s="38" t="s">
        <v>1055</v>
      </c>
      <c r="AP86" s="38" t="s">
        <v>1055</v>
      </c>
      <c r="AQ86" s="38" t="s">
        <v>1055</v>
      </c>
      <c r="AR86" s="21" t="s">
        <v>1055</v>
      </c>
      <c r="AS86" s="20" t="s">
        <v>1054</v>
      </c>
      <c r="AT86" s="39" t="s">
        <v>1054</v>
      </c>
      <c r="AU86" s="38" t="s">
        <v>1055</v>
      </c>
      <c r="AV86" s="38" t="s">
        <v>1055</v>
      </c>
      <c r="AW86" s="38" t="s">
        <v>1055</v>
      </c>
      <c r="AX86" s="38" t="s">
        <v>1054</v>
      </c>
      <c r="AY86" s="39" t="s">
        <v>1054</v>
      </c>
      <c r="AZ86" s="38" t="s">
        <v>1054</v>
      </c>
      <c r="BA86" s="38" t="s">
        <v>1054</v>
      </c>
      <c r="BB86" s="38" t="s">
        <v>1054</v>
      </c>
      <c r="BC86" s="21" t="s">
        <v>1054</v>
      </c>
      <c r="BD86" s="39" t="s">
        <v>1054</v>
      </c>
      <c r="BE86" s="38" t="s">
        <v>1054</v>
      </c>
      <c r="BF86" s="38" t="s">
        <v>1055</v>
      </c>
      <c r="BG86" s="21" t="s">
        <v>1055</v>
      </c>
      <c r="BH86" s="39" t="s">
        <v>1054</v>
      </c>
      <c r="BI86" s="38" t="s">
        <v>1055</v>
      </c>
      <c r="BJ86" s="38" t="s">
        <v>1054</v>
      </c>
      <c r="BK86" s="38" t="s">
        <v>1054</v>
      </c>
      <c r="BL86" s="21" t="s">
        <v>1055</v>
      </c>
      <c r="BM86" s="20" t="s">
        <v>1054</v>
      </c>
      <c r="BN86" s="39" t="s">
        <v>1054</v>
      </c>
      <c r="BO86" s="38" t="s">
        <v>1055</v>
      </c>
      <c r="BP86" s="38" t="s">
        <v>1054</v>
      </c>
      <c r="BQ86" s="38" t="s">
        <v>1054</v>
      </c>
      <c r="BR86" s="38" t="s">
        <v>1054</v>
      </c>
      <c r="BT86" s="38" t="s">
        <v>1055</v>
      </c>
      <c r="BU86" s="39" t="s">
        <v>1055</v>
      </c>
      <c r="BV86" s="38" t="s">
        <v>1054</v>
      </c>
      <c r="BW86" s="38" t="s">
        <v>1055</v>
      </c>
      <c r="BX86" s="38" t="s">
        <v>1054</v>
      </c>
      <c r="BY86" s="38" t="s">
        <v>1055</v>
      </c>
      <c r="BZ86" s="38" t="s">
        <v>1055</v>
      </c>
      <c r="CA86" s="38" t="s">
        <v>1055</v>
      </c>
      <c r="CB86" s="21" t="s">
        <v>1054</v>
      </c>
      <c r="CC86" s="39" t="s">
        <v>1054</v>
      </c>
      <c r="CD86" s="38" t="s">
        <v>1055</v>
      </c>
      <c r="CE86" s="41" t="s">
        <v>1055</v>
      </c>
      <c r="CF86" s="42" t="s">
        <v>1055</v>
      </c>
      <c r="CG86" s="42" t="s">
        <v>1055</v>
      </c>
      <c r="CH86" s="42" t="s">
        <v>1054</v>
      </c>
      <c r="CI86" s="42" t="s">
        <v>1054</v>
      </c>
      <c r="CJ86" s="42" t="s">
        <v>1054</v>
      </c>
    </row>
    <row r="87" spans="1:88" ht="15" x14ac:dyDescent="0.2">
      <c r="A87" s="34" t="s">
        <v>1183</v>
      </c>
      <c r="B87" s="35">
        <v>2021</v>
      </c>
      <c r="C87" s="25" t="s">
        <v>1054</v>
      </c>
      <c r="D87" s="25" t="s">
        <v>1054</v>
      </c>
      <c r="E87" s="23" t="s">
        <v>1055</v>
      </c>
      <c r="F87" s="23" t="s">
        <v>1054</v>
      </c>
      <c r="G87" s="38" t="s">
        <v>1054</v>
      </c>
      <c r="H87" s="38" t="s">
        <v>1054</v>
      </c>
      <c r="I87" s="23" t="s">
        <v>1054</v>
      </c>
      <c r="J87" s="39" t="s">
        <v>1054</v>
      </c>
      <c r="K87" s="21" t="s">
        <v>1055</v>
      </c>
      <c r="L87" s="25" t="s">
        <v>1058</v>
      </c>
      <c r="M87" s="25" t="s">
        <v>1056</v>
      </c>
      <c r="N87" s="20" t="s">
        <v>1054</v>
      </c>
      <c r="O87" s="39" t="s">
        <v>1054</v>
      </c>
      <c r="P87" s="38" t="s">
        <v>1054</v>
      </c>
      <c r="Q87" s="21" t="s">
        <v>1054</v>
      </c>
      <c r="R87" s="39" t="s">
        <v>1054</v>
      </c>
      <c r="S87" s="38" t="s">
        <v>1054</v>
      </c>
      <c r="T87" s="38" t="s">
        <v>1055</v>
      </c>
      <c r="U87" s="38" t="s">
        <v>1055</v>
      </c>
      <c r="W87" s="38" t="s">
        <v>1055</v>
      </c>
      <c r="Y87" s="38" t="s">
        <v>1054</v>
      </c>
      <c r="Z87" s="38" t="s">
        <v>1054</v>
      </c>
      <c r="AA87" s="38" t="s">
        <v>1055</v>
      </c>
      <c r="AB87" s="38" t="s">
        <v>1054</v>
      </c>
      <c r="AC87" s="38" t="s">
        <v>1055</v>
      </c>
      <c r="AD87" s="38" t="s">
        <v>1054</v>
      </c>
      <c r="AE87" s="38" t="s">
        <v>1055</v>
      </c>
      <c r="AF87" s="38" t="s">
        <v>1055</v>
      </c>
      <c r="AG87" s="38" t="s">
        <v>1055</v>
      </c>
      <c r="AH87" s="38" t="s">
        <v>1054</v>
      </c>
      <c r="AI87" s="38" t="s">
        <v>1055</v>
      </c>
      <c r="AJ87" s="38" t="s">
        <v>1055</v>
      </c>
      <c r="AK87" s="38" t="s">
        <v>1055</v>
      </c>
      <c r="AL87" s="38" t="s">
        <v>1055</v>
      </c>
      <c r="AM87" s="38" t="s">
        <v>1055</v>
      </c>
      <c r="AN87" s="38" t="s">
        <v>1054</v>
      </c>
      <c r="AO87" s="38" t="s">
        <v>1055</v>
      </c>
      <c r="AP87" s="38" t="s">
        <v>1055</v>
      </c>
      <c r="AQ87" s="38" t="s">
        <v>1055</v>
      </c>
      <c r="AR87" s="21" t="s">
        <v>1055</v>
      </c>
      <c r="AS87" s="20" t="s">
        <v>1054</v>
      </c>
      <c r="AT87" s="39" t="s">
        <v>1054</v>
      </c>
      <c r="AU87" s="38" t="s">
        <v>1054</v>
      </c>
      <c r="AV87" s="38" t="s">
        <v>1054</v>
      </c>
      <c r="AW87" s="38" t="s">
        <v>1054</v>
      </c>
      <c r="AX87" s="38" t="s">
        <v>1054</v>
      </c>
      <c r="AY87" s="39" t="s">
        <v>1054</v>
      </c>
      <c r="AZ87" s="38" t="s">
        <v>1054</v>
      </c>
      <c r="BA87" s="38" t="s">
        <v>1054</v>
      </c>
      <c r="BB87" s="38" t="s">
        <v>1054</v>
      </c>
      <c r="BC87" s="21" t="s">
        <v>1054</v>
      </c>
      <c r="BD87" s="39" t="s">
        <v>1054</v>
      </c>
      <c r="BE87" s="38" t="s">
        <v>1054</v>
      </c>
      <c r="BF87" s="38" t="s">
        <v>1055</v>
      </c>
      <c r="BG87" s="21" t="s">
        <v>1054</v>
      </c>
      <c r="BH87" s="39" t="s">
        <v>1054</v>
      </c>
      <c r="BI87" s="38" t="s">
        <v>1054</v>
      </c>
      <c r="BJ87" s="38" t="s">
        <v>1055</v>
      </c>
      <c r="BK87" s="38" t="s">
        <v>1055</v>
      </c>
      <c r="BL87" s="21" t="s">
        <v>1055</v>
      </c>
      <c r="BM87" s="20" t="s">
        <v>1054</v>
      </c>
      <c r="BN87" s="39" t="s">
        <v>1054</v>
      </c>
      <c r="BO87" s="38" t="s">
        <v>1054</v>
      </c>
      <c r="BP87" s="38" t="s">
        <v>1054</v>
      </c>
      <c r="BQ87" s="38" t="s">
        <v>1054</v>
      </c>
      <c r="BR87" s="38" t="s">
        <v>1054</v>
      </c>
      <c r="BT87" s="38" t="s">
        <v>1054</v>
      </c>
      <c r="BU87" s="39" t="s">
        <v>1054</v>
      </c>
      <c r="BV87" s="38" t="s">
        <v>1054</v>
      </c>
      <c r="BW87" s="38" t="s">
        <v>1054</v>
      </c>
      <c r="BX87" s="38" t="s">
        <v>1055</v>
      </c>
      <c r="BY87" s="38" t="s">
        <v>1055</v>
      </c>
      <c r="BZ87" s="38" t="s">
        <v>1054</v>
      </c>
      <c r="CA87" s="38" t="s">
        <v>1055</v>
      </c>
      <c r="CB87" s="21" t="s">
        <v>1054</v>
      </c>
      <c r="CC87" s="39" t="s">
        <v>1054</v>
      </c>
      <c r="CD87" s="38" t="s">
        <v>1054</v>
      </c>
      <c r="CE87" s="41" t="s">
        <v>1054</v>
      </c>
      <c r="CF87" s="42" t="s">
        <v>1054</v>
      </c>
      <c r="CG87" s="42" t="s">
        <v>1054</v>
      </c>
      <c r="CH87" s="42" t="s">
        <v>1054</v>
      </c>
      <c r="CI87" s="42" t="s">
        <v>1054</v>
      </c>
      <c r="CJ87" s="42" t="s">
        <v>1054</v>
      </c>
    </row>
    <row r="88" spans="1:88" ht="15" x14ac:dyDescent="0.2">
      <c r="A88" s="34" t="s">
        <v>1184</v>
      </c>
      <c r="B88" s="35">
        <v>2021</v>
      </c>
      <c r="C88" s="25" t="s">
        <v>1054</v>
      </c>
      <c r="D88" s="25" t="s">
        <v>1055</v>
      </c>
      <c r="E88" s="23" t="s">
        <v>1054</v>
      </c>
      <c r="F88" s="23" t="s">
        <v>1054</v>
      </c>
      <c r="G88" s="38" t="s">
        <v>1054</v>
      </c>
      <c r="H88" s="38" t="s">
        <v>1054</v>
      </c>
      <c r="I88" s="23" t="s">
        <v>1054</v>
      </c>
      <c r="J88" s="39" t="s">
        <v>1055</v>
      </c>
      <c r="K88" s="21" t="s">
        <v>1055</v>
      </c>
      <c r="L88" s="25" t="s">
        <v>1055</v>
      </c>
      <c r="M88" s="25" t="s">
        <v>1056</v>
      </c>
      <c r="N88" s="20" t="s">
        <v>1054</v>
      </c>
      <c r="O88" s="39" t="s">
        <v>1054</v>
      </c>
      <c r="P88" s="38" t="s">
        <v>1055</v>
      </c>
      <c r="Q88" s="21" t="s">
        <v>1054</v>
      </c>
      <c r="R88" s="39" t="s">
        <v>1054</v>
      </c>
      <c r="S88" s="38" t="s">
        <v>1054</v>
      </c>
      <c r="T88" s="38" t="s">
        <v>1055</v>
      </c>
      <c r="U88" s="38" t="s">
        <v>1055</v>
      </c>
      <c r="W88" s="38" t="s">
        <v>1055</v>
      </c>
      <c r="Y88" s="38" t="s">
        <v>1055</v>
      </c>
      <c r="Z88" s="38" t="s">
        <v>1055</v>
      </c>
      <c r="AA88" s="38" t="s">
        <v>1055</v>
      </c>
      <c r="AB88" s="38" t="s">
        <v>1054</v>
      </c>
      <c r="AC88" s="38" t="s">
        <v>1055</v>
      </c>
      <c r="AD88" s="38" t="s">
        <v>1054</v>
      </c>
      <c r="AE88" s="38" t="s">
        <v>1055</v>
      </c>
      <c r="AF88" s="38" t="s">
        <v>1054</v>
      </c>
      <c r="AG88" s="38" t="s">
        <v>1055</v>
      </c>
      <c r="AH88" s="38" t="s">
        <v>1054</v>
      </c>
      <c r="AI88" s="38" t="s">
        <v>1055</v>
      </c>
      <c r="AJ88" s="38" t="s">
        <v>1055</v>
      </c>
      <c r="AK88" s="38" t="s">
        <v>1055</v>
      </c>
      <c r="AL88" s="38" t="s">
        <v>1055</v>
      </c>
      <c r="AM88" s="38" t="s">
        <v>1055</v>
      </c>
      <c r="AN88" s="38" t="s">
        <v>1055</v>
      </c>
      <c r="AO88" s="38" t="s">
        <v>1055</v>
      </c>
      <c r="AP88" s="38" t="s">
        <v>1055</v>
      </c>
      <c r="AQ88" s="38" t="s">
        <v>1055</v>
      </c>
      <c r="AR88" s="21" t="s">
        <v>1055</v>
      </c>
      <c r="AS88" s="20" t="s">
        <v>1054</v>
      </c>
      <c r="AT88" s="39" t="s">
        <v>1055</v>
      </c>
      <c r="AU88" s="38" t="s">
        <v>1054</v>
      </c>
      <c r="AV88" s="38" t="s">
        <v>1055</v>
      </c>
      <c r="AW88" s="38" t="s">
        <v>1054</v>
      </c>
      <c r="AX88" s="38" t="s">
        <v>1054</v>
      </c>
      <c r="AY88" s="39" t="s">
        <v>1054</v>
      </c>
      <c r="AZ88" s="38" t="s">
        <v>1055</v>
      </c>
      <c r="BA88" s="38" t="s">
        <v>1054</v>
      </c>
      <c r="BB88" s="38" t="s">
        <v>1054</v>
      </c>
      <c r="BC88" s="21" t="s">
        <v>1054</v>
      </c>
      <c r="BD88" s="39" t="s">
        <v>1054</v>
      </c>
      <c r="BE88" s="38" t="s">
        <v>1054</v>
      </c>
      <c r="BF88" s="38" t="s">
        <v>1054</v>
      </c>
      <c r="BG88" s="21" t="s">
        <v>1054</v>
      </c>
      <c r="BH88" s="39" t="s">
        <v>1054</v>
      </c>
      <c r="BI88" s="38" t="s">
        <v>1054</v>
      </c>
      <c r="BJ88" s="38" t="s">
        <v>1054</v>
      </c>
      <c r="BK88" s="38" t="s">
        <v>1054</v>
      </c>
      <c r="BL88" s="21" t="s">
        <v>1055</v>
      </c>
      <c r="BM88" s="20" t="s">
        <v>1054</v>
      </c>
      <c r="BN88" s="39" t="s">
        <v>1054</v>
      </c>
      <c r="BO88" s="38" t="s">
        <v>1054</v>
      </c>
      <c r="BP88" s="38" t="s">
        <v>1054</v>
      </c>
      <c r="BQ88" s="38" t="s">
        <v>1054</v>
      </c>
      <c r="BR88" s="38" t="s">
        <v>1054</v>
      </c>
      <c r="BT88" s="38" t="s">
        <v>1055</v>
      </c>
      <c r="BU88" s="39" t="s">
        <v>1055</v>
      </c>
      <c r="BV88" s="38" t="s">
        <v>1054</v>
      </c>
      <c r="BW88" s="38" t="s">
        <v>1055</v>
      </c>
      <c r="BX88" s="38" t="s">
        <v>1054</v>
      </c>
      <c r="BY88" s="38" t="s">
        <v>1054</v>
      </c>
      <c r="BZ88" s="38" t="s">
        <v>1054</v>
      </c>
      <c r="CA88" s="38" t="s">
        <v>1054</v>
      </c>
      <c r="CB88" s="21" t="s">
        <v>1054</v>
      </c>
      <c r="CC88" s="39" t="s">
        <v>1054</v>
      </c>
      <c r="CD88" s="38" t="s">
        <v>1055</v>
      </c>
      <c r="CE88" s="41" t="s">
        <v>1055</v>
      </c>
      <c r="CF88" s="42" t="s">
        <v>1055</v>
      </c>
      <c r="CG88" s="42" t="s">
        <v>1055</v>
      </c>
      <c r="CH88" s="42" t="s">
        <v>1054</v>
      </c>
      <c r="CI88" s="42" t="s">
        <v>1054</v>
      </c>
      <c r="CJ88" s="42" t="s">
        <v>1054</v>
      </c>
    </row>
    <row r="89" spans="1:88" ht="15" x14ac:dyDescent="0.2">
      <c r="A89" s="34" t="s">
        <v>1185</v>
      </c>
      <c r="B89" s="35">
        <v>2020</v>
      </c>
      <c r="C89" s="25" t="s">
        <v>1054</v>
      </c>
      <c r="D89" s="25" t="s">
        <v>1054</v>
      </c>
      <c r="E89" s="23" t="s">
        <v>1054</v>
      </c>
      <c r="F89" s="23" t="s">
        <v>1055</v>
      </c>
      <c r="G89" s="38" t="s">
        <v>1054</v>
      </c>
      <c r="H89" s="38" t="s">
        <v>1054</v>
      </c>
      <c r="I89" s="23" t="s">
        <v>1055</v>
      </c>
      <c r="J89" s="39" t="s">
        <v>1055</v>
      </c>
      <c r="K89" s="21" t="s">
        <v>1054</v>
      </c>
      <c r="L89" s="25" t="s">
        <v>1054</v>
      </c>
      <c r="M89" s="25" t="s">
        <v>1056</v>
      </c>
      <c r="N89" s="20" t="s">
        <v>1054</v>
      </c>
      <c r="O89" s="39" t="s">
        <v>1054</v>
      </c>
      <c r="P89" s="38" t="s">
        <v>1054</v>
      </c>
      <c r="Q89" s="21" t="s">
        <v>1054</v>
      </c>
      <c r="R89" s="39" t="s">
        <v>1054</v>
      </c>
      <c r="S89" s="38" t="s">
        <v>1054</v>
      </c>
      <c r="T89" s="38" t="s">
        <v>1055</v>
      </c>
      <c r="U89" s="38" t="s">
        <v>1055</v>
      </c>
      <c r="W89" s="38" t="s">
        <v>1054</v>
      </c>
      <c r="Y89" s="38" t="s">
        <v>1054</v>
      </c>
      <c r="Z89" s="38" t="s">
        <v>1055</v>
      </c>
      <c r="AA89" s="38" t="s">
        <v>1054</v>
      </c>
      <c r="AB89" s="38" t="s">
        <v>1055</v>
      </c>
      <c r="AC89" s="38" t="s">
        <v>1054</v>
      </c>
      <c r="AD89" s="38" t="s">
        <v>1055</v>
      </c>
      <c r="AE89" s="38" t="s">
        <v>1054</v>
      </c>
      <c r="AF89" s="38" t="s">
        <v>1055</v>
      </c>
      <c r="AG89" s="38" t="s">
        <v>1054</v>
      </c>
      <c r="AH89" s="38" t="s">
        <v>1055</v>
      </c>
      <c r="AI89" s="38" t="s">
        <v>1054</v>
      </c>
      <c r="AJ89" s="38" t="s">
        <v>1055</v>
      </c>
      <c r="AK89" s="38" t="s">
        <v>1055</v>
      </c>
      <c r="AL89" s="38" t="s">
        <v>1055</v>
      </c>
      <c r="AM89" s="38" t="s">
        <v>1055</v>
      </c>
      <c r="AN89" s="38" t="s">
        <v>1055</v>
      </c>
      <c r="AO89" s="38" t="s">
        <v>1055</v>
      </c>
      <c r="AP89" s="38" t="s">
        <v>1055</v>
      </c>
      <c r="AQ89" s="38" t="s">
        <v>1054</v>
      </c>
      <c r="AR89" s="21" t="s">
        <v>1054</v>
      </c>
      <c r="AS89" s="20" t="s">
        <v>1054</v>
      </c>
      <c r="AT89" s="39" t="s">
        <v>1054</v>
      </c>
      <c r="AU89" s="38" t="s">
        <v>1054</v>
      </c>
      <c r="AV89" s="38" t="s">
        <v>1055</v>
      </c>
      <c r="AW89" s="38" t="s">
        <v>1054</v>
      </c>
      <c r="AX89" s="38" t="s">
        <v>1054</v>
      </c>
      <c r="AY89" s="39" t="s">
        <v>1054</v>
      </c>
      <c r="AZ89" s="38" t="s">
        <v>1054</v>
      </c>
      <c r="BA89" s="38" t="s">
        <v>1055</v>
      </c>
      <c r="BB89" s="38" t="s">
        <v>1054</v>
      </c>
      <c r="BC89" s="21" t="s">
        <v>1054</v>
      </c>
      <c r="BD89" s="39" t="s">
        <v>1054</v>
      </c>
      <c r="BE89" s="38" t="s">
        <v>1054</v>
      </c>
      <c r="BF89" s="38" t="s">
        <v>1055</v>
      </c>
      <c r="BG89" s="21" t="s">
        <v>1055</v>
      </c>
      <c r="BH89" s="39" t="s">
        <v>1054</v>
      </c>
      <c r="BI89" s="38" t="s">
        <v>1055</v>
      </c>
      <c r="BJ89" s="38" t="s">
        <v>1055</v>
      </c>
      <c r="BK89" s="38" t="s">
        <v>1054</v>
      </c>
      <c r="BL89" s="21" t="s">
        <v>1055</v>
      </c>
      <c r="BM89" s="20" t="s">
        <v>1054</v>
      </c>
      <c r="BN89" s="39" t="s">
        <v>1054</v>
      </c>
      <c r="BO89" s="38" t="s">
        <v>1054</v>
      </c>
      <c r="BP89" s="38" t="s">
        <v>1055</v>
      </c>
      <c r="BQ89" s="38" t="s">
        <v>1054</v>
      </c>
      <c r="BR89" s="38" t="s">
        <v>1055</v>
      </c>
      <c r="BT89" s="38" t="s">
        <v>1055</v>
      </c>
      <c r="BU89" s="39" t="s">
        <v>1055</v>
      </c>
      <c r="BV89" s="38" t="s">
        <v>1055</v>
      </c>
      <c r="BW89" s="38" t="s">
        <v>1055</v>
      </c>
      <c r="BX89" s="38" t="s">
        <v>1055</v>
      </c>
      <c r="BY89" s="38" t="s">
        <v>1055</v>
      </c>
      <c r="BZ89" s="38" t="s">
        <v>1055</v>
      </c>
      <c r="CA89" s="38" t="s">
        <v>1055</v>
      </c>
      <c r="CB89" s="21" t="s">
        <v>1055</v>
      </c>
      <c r="CC89" s="39" t="s">
        <v>1054</v>
      </c>
      <c r="CD89" s="38" t="s">
        <v>1055</v>
      </c>
      <c r="CE89" s="41" t="s">
        <v>1055</v>
      </c>
      <c r="CF89" s="42" t="s">
        <v>1054</v>
      </c>
      <c r="CG89" s="42" t="s">
        <v>1054</v>
      </c>
      <c r="CH89" s="42" t="s">
        <v>1054</v>
      </c>
      <c r="CI89" s="42" t="s">
        <v>1054</v>
      </c>
      <c r="CJ89" s="42" t="s">
        <v>1054</v>
      </c>
    </row>
    <row r="90" spans="1:88" ht="15" x14ac:dyDescent="0.2">
      <c r="A90" s="34" t="s">
        <v>1186</v>
      </c>
      <c r="B90" s="35">
        <v>2021</v>
      </c>
      <c r="C90" s="25" t="s">
        <v>1054</v>
      </c>
      <c r="D90" s="25" t="s">
        <v>1055</v>
      </c>
      <c r="E90" s="23" t="s">
        <v>1054</v>
      </c>
      <c r="F90" s="23" t="s">
        <v>1055</v>
      </c>
      <c r="G90" s="38" t="s">
        <v>1054</v>
      </c>
      <c r="H90" s="38" t="s">
        <v>1054</v>
      </c>
      <c r="I90" s="23" t="s">
        <v>1054</v>
      </c>
      <c r="J90" s="39" t="s">
        <v>1055</v>
      </c>
      <c r="K90" s="21" t="s">
        <v>1055</v>
      </c>
      <c r="L90" s="25" t="s">
        <v>1055</v>
      </c>
      <c r="M90" s="25" t="s">
        <v>1056</v>
      </c>
      <c r="N90" s="20" t="s">
        <v>1054</v>
      </c>
      <c r="O90" s="39" t="s">
        <v>1054</v>
      </c>
      <c r="P90" s="38" t="s">
        <v>1055</v>
      </c>
      <c r="Q90" s="21" t="s">
        <v>1054</v>
      </c>
      <c r="R90" s="39" t="s">
        <v>1054</v>
      </c>
      <c r="S90" s="38" t="s">
        <v>1054</v>
      </c>
      <c r="T90" s="38" t="s">
        <v>1055</v>
      </c>
      <c r="U90" s="38" t="s">
        <v>1055</v>
      </c>
      <c r="W90" s="38" t="s">
        <v>1055</v>
      </c>
      <c r="Y90" s="38" t="s">
        <v>1055</v>
      </c>
      <c r="Z90" s="38" t="s">
        <v>1055</v>
      </c>
      <c r="AA90" s="38" t="s">
        <v>1055</v>
      </c>
      <c r="AB90" s="38" t="s">
        <v>1054</v>
      </c>
      <c r="AC90" s="38" t="s">
        <v>1055</v>
      </c>
      <c r="AD90" s="38" t="s">
        <v>1055</v>
      </c>
      <c r="AE90" s="38" t="s">
        <v>1055</v>
      </c>
      <c r="AF90" s="38" t="s">
        <v>1055</v>
      </c>
      <c r="AG90" s="38" t="s">
        <v>1055</v>
      </c>
      <c r="AH90" s="38" t="s">
        <v>1055</v>
      </c>
      <c r="AI90" s="38" t="s">
        <v>1055</v>
      </c>
      <c r="AJ90" s="38" t="s">
        <v>1054</v>
      </c>
      <c r="AK90" s="38" t="s">
        <v>1055</v>
      </c>
      <c r="AL90" s="38" t="s">
        <v>1055</v>
      </c>
      <c r="AM90" s="38" t="s">
        <v>1055</v>
      </c>
      <c r="AN90" s="38" t="s">
        <v>1055</v>
      </c>
      <c r="AO90" s="38" t="s">
        <v>1055</v>
      </c>
      <c r="AP90" s="38" t="s">
        <v>1055</v>
      </c>
      <c r="AQ90" s="38" t="s">
        <v>1055</v>
      </c>
      <c r="AR90" s="21" t="s">
        <v>1055</v>
      </c>
      <c r="AS90" s="20" t="s">
        <v>1054</v>
      </c>
      <c r="AT90" s="39" t="s">
        <v>1054</v>
      </c>
      <c r="AU90" s="38" t="s">
        <v>1054</v>
      </c>
      <c r="AV90" s="38" t="s">
        <v>1055</v>
      </c>
      <c r="AW90" s="38" t="s">
        <v>1055</v>
      </c>
      <c r="AX90" s="38" t="s">
        <v>1054</v>
      </c>
      <c r="AY90" s="39" t="s">
        <v>1054</v>
      </c>
      <c r="AZ90" s="38" t="s">
        <v>1055</v>
      </c>
      <c r="BA90" s="38" t="s">
        <v>1054</v>
      </c>
      <c r="BB90" s="38" t="s">
        <v>1055</v>
      </c>
      <c r="BC90" s="21" t="s">
        <v>1054</v>
      </c>
      <c r="BD90" s="39" t="s">
        <v>1055</v>
      </c>
      <c r="BE90" s="38" t="s">
        <v>1055</v>
      </c>
      <c r="BF90" s="38" t="s">
        <v>1055</v>
      </c>
      <c r="BG90" s="21" t="s">
        <v>1055</v>
      </c>
      <c r="BH90" s="39" t="s">
        <v>1054</v>
      </c>
      <c r="BI90" s="38" t="s">
        <v>1055</v>
      </c>
      <c r="BJ90" s="38" t="s">
        <v>1055</v>
      </c>
      <c r="BK90" s="38" t="s">
        <v>1054</v>
      </c>
      <c r="BL90" s="21" t="s">
        <v>1055</v>
      </c>
      <c r="BM90" s="20" t="s">
        <v>1054</v>
      </c>
      <c r="BN90" s="39" t="s">
        <v>1054</v>
      </c>
      <c r="BO90" s="38" t="s">
        <v>1055</v>
      </c>
      <c r="BP90" s="38" t="s">
        <v>1054</v>
      </c>
      <c r="BQ90" s="38" t="s">
        <v>1054</v>
      </c>
      <c r="BR90" s="38" t="s">
        <v>1054</v>
      </c>
      <c r="BT90" s="38" t="s">
        <v>1055</v>
      </c>
      <c r="BU90" s="39" t="s">
        <v>1054</v>
      </c>
      <c r="BV90" s="38" t="s">
        <v>1055</v>
      </c>
      <c r="BW90" s="38" t="s">
        <v>1055</v>
      </c>
      <c r="BX90" s="38" t="s">
        <v>1055</v>
      </c>
      <c r="BY90" s="38" t="s">
        <v>1055</v>
      </c>
      <c r="BZ90" s="38" t="s">
        <v>1054</v>
      </c>
      <c r="CA90" s="38" t="s">
        <v>1055</v>
      </c>
      <c r="CB90" s="21" t="s">
        <v>1054</v>
      </c>
      <c r="CC90" s="39" t="s">
        <v>1055</v>
      </c>
      <c r="CD90" s="38" t="s">
        <v>1055</v>
      </c>
      <c r="CE90" s="41" t="s">
        <v>1055</v>
      </c>
      <c r="CF90" s="42" t="s">
        <v>1055</v>
      </c>
      <c r="CG90" s="42" t="s">
        <v>1055</v>
      </c>
      <c r="CH90" s="42" t="s">
        <v>1055</v>
      </c>
      <c r="CI90" s="42" t="s">
        <v>1055</v>
      </c>
      <c r="CJ90" s="42" t="s">
        <v>1055</v>
      </c>
    </row>
    <row r="91" spans="1:88" ht="15" x14ac:dyDescent="0.2">
      <c r="A91" s="34" t="s">
        <v>1187</v>
      </c>
      <c r="B91" s="35">
        <v>2021</v>
      </c>
      <c r="C91" s="25" t="s">
        <v>1054</v>
      </c>
      <c r="D91" s="25" t="s">
        <v>1055</v>
      </c>
      <c r="E91" s="23" t="s">
        <v>1054</v>
      </c>
      <c r="F91" s="23" t="s">
        <v>1055</v>
      </c>
      <c r="G91" s="38" t="s">
        <v>1054</v>
      </c>
      <c r="H91" s="38" t="s">
        <v>1054</v>
      </c>
      <c r="I91" s="23" t="s">
        <v>1055</v>
      </c>
      <c r="J91" s="39" t="s">
        <v>1055</v>
      </c>
      <c r="K91" s="21" t="s">
        <v>1055</v>
      </c>
      <c r="L91" s="25" t="s">
        <v>1058</v>
      </c>
      <c r="M91" s="25" t="s">
        <v>1056</v>
      </c>
      <c r="N91" s="20" t="s">
        <v>1054</v>
      </c>
      <c r="O91" s="39" t="s">
        <v>1055</v>
      </c>
      <c r="P91" s="38" t="s">
        <v>1055</v>
      </c>
      <c r="Q91" s="21" t="s">
        <v>1055</v>
      </c>
      <c r="R91" s="39" t="s">
        <v>1054</v>
      </c>
      <c r="S91" s="38" t="s">
        <v>1054</v>
      </c>
      <c r="T91" s="38" t="s">
        <v>1055</v>
      </c>
      <c r="U91" s="38" t="s">
        <v>1055</v>
      </c>
      <c r="W91" s="38" t="s">
        <v>1055</v>
      </c>
      <c r="Y91" s="38" t="s">
        <v>1055</v>
      </c>
      <c r="Z91" s="38" t="s">
        <v>1055</v>
      </c>
      <c r="AA91" s="38" t="s">
        <v>1055</v>
      </c>
      <c r="AB91" s="38" t="s">
        <v>1055</v>
      </c>
      <c r="AC91" s="38" t="s">
        <v>1055</v>
      </c>
      <c r="AD91" s="38" t="s">
        <v>1054</v>
      </c>
      <c r="AE91" s="38" t="s">
        <v>1055</v>
      </c>
      <c r="AF91" s="38" t="s">
        <v>1054</v>
      </c>
      <c r="AG91" s="38" t="s">
        <v>1055</v>
      </c>
      <c r="AH91" s="38" t="s">
        <v>1054</v>
      </c>
      <c r="AI91" s="38" t="s">
        <v>1055</v>
      </c>
      <c r="AJ91" s="38" t="s">
        <v>1054</v>
      </c>
      <c r="AK91" s="38" t="s">
        <v>1055</v>
      </c>
      <c r="AL91" s="38" t="s">
        <v>1055</v>
      </c>
      <c r="AM91" s="38" t="s">
        <v>1055</v>
      </c>
      <c r="AN91" s="38" t="s">
        <v>1055</v>
      </c>
      <c r="AO91" s="38" t="s">
        <v>1055</v>
      </c>
      <c r="AP91" s="38" t="s">
        <v>1054</v>
      </c>
      <c r="AQ91" s="38" t="s">
        <v>1055</v>
      </c>
      <c r="AR91" s="21" t="s">
        <v>1054</v>
      </c>
      <c r="AS91" s="20" t="s">
        <v>1054</v>
      </c>
      <c r="AT91" s="39" t="s">
        <v>1054</v>
      </c>
      <c r="AU91" s="38" t="s">
        <v>1054</v>
      </c>
      <c r="AV91" s="38" t="s">
        <v>1054</v>
      </c>
      <c r="AW91" s="38" t="s">
        <v>1055</v>
      </c>
      <c r="AX91" s="38" t="s">
        <v>1054</v>
      </c>
      <c r="AY91" s="39" t="s">
        <v>1054</v>
      </c>
      <c r="AZ91" s="38" t="s">
        <v>1054</v>
      </c>
      <c r="BA91" s="38" t="s">
        <v>1054</v>
      </c>
      <c r="BB91" s="38" t="s">
        <v>1055</v>
      </c>
      <c r="BC91" s="21" t="s">
        <v>1054</v>
      </c>
      <c r="BD91" s="39" t="s">
        <v>1054</v>
      </c>
      <c r="BE91" s="38" t="s">
        <v>1054</v>
      </c>
      <c r="BF91" s="38" t="s">
        <v>1055</v>
      </c>
      <c r="BG91" s="21" t="s">
        <v>1054</v>
      </c>
      <c r="BH91" s="39" t="s">
        <v>1054</v>
      </c>
      <c r="BI91" s="38" t="s">
        <v>1054</v>
      </c>
      <c r="BJ91" s="38" t="s">
        <v>1055</v>
      </c>
      <c r="BK91" s="38" t="s">
        <v>1054</v>
      </c>
      <c r="BL91" s="21" t="s">
        <v>1055</v>
      </c>
      <c r="BM91" s="20" t="s">
        <v>1055</v>
      </c>
      <c r="BN91" s="39" t="s">
        <v>1055</v>
      </c>
      <c r="BO91" s="38" t="s">
        <v>1055</v>
      </c>
      <c r="BP91" s="38" t="s">
        <v>1055</v>
      </c>
      <c r="BQ91" s="38" t="s">
        <v>1055</v>
      </c>
      <c r="BR91" s="38" t="s">
        <v>1055</v>
      </c>
      <c r="BT91" s="38" t="s">
        <v>1055</v>
      </c>
      <c r="BU91" s="39" t="s">
        <v>1055</v>
      </c>
      <c r="BV91" s="38" t="s">
        <v>1054</v>
      </c>
      <c r="BW91" s="38" t="s">
        <v>1055</v>
      </c>
      <c r="BX91" s="38" t="s">
        <v>1054</v>
      </c>
      <c r="BY91" s="38" t="s">
        <v>1055</v>
      </c>
      <c r="BZ91" s="38" t="s">
        <v>1054</v>
      </c>
      <c r="CA91" s="38" t="s">
        <v>1054</v>
      </c>
      <c r="CB91" s="21" t="s">
        <v>1054</v>
      </c>
      <c r="CC91" s="39" t="s">
        <v>1054</v>
      </c>
      <c r="CD91" s="38" t="s">
        <v>1055</v>
      </c>
      <c r="CE91" s="41" t="s">
        <v>1055</v>
      </c>
      <c r="CF91" s="42" t="s">
        <v>1055</v>
      </c>
      <c r="CG91" s="42" t="s">
        <v>1055</v>
      </c>
      <c r="CH91" s="42" t="s">
        <v>1054</v>
      </c>
      <c r="CI91" s="42" t="s">
        <v>1054</v>
      </c>
      <c r="CJ91" s="42" t="s">
        <v>1054</v>
      </c>
    </row>
    <row r="92" spans="1:88" ht="15" x14ac:dyDescent="0.2">
      <c r="A92" s="34" t="s">
        <v>1188</v>
      </c>
      <c r="B92" s="35">
        <v>2018</v>
      </c>
      <c r="C92" s="25" t="s">
        <v>1054</v>
      </c>
      <c r="D92" s="25" t="s">
        <v>1054</v>
      </c>
      <c r="E92" s="23" t="s">
        <v>1055</v>
      </c>
      <c r="F92" s="23" t="s">
        <v>1055</v>
      </c>
      <c r="G92" s="38" t="s">
        <v>1055</v>
      </c>
      <c r="H92" s="38" t="s">
        <v>1055</v>
      </c>
      <c r="I92" s="23" t="s">
        <v>1055</v>
      </c>
      <c r="J92" s="39" t="s">
        <v>1055</v>
      </c>
      <c r="K92" s="21" t="s">
        <v>1055</v>
      </c>
      <c r="L92" s="25" t="s">
        <v>1055</v>
      </c>
      <c r="M92" s="25" t="s">
        <v>1056</v>
      </c>
      <c r="N92" s="20" t="s">
        <v>1054</v>
      </c>
      <c r="O92" s="39" t="s">
        <v>1055</v>
      </c>
      <c r="P92" s="38" t="s">
        <v>1055</v>
      </c>
      <c r="Q92" s="21" t="s">
        <v>1055</v>
      </c>
      <c r="R92" s="39" t="s">
        <v>1054</v>
      </c>
      <c r="S92" s="38" t="s">
        <v>1054</v>
      </c>
      <c r="T92" s="38" t="s">
        <v>1055</v>
      </c>
      <c r="U92" s="38" t="s">
        <v>1055</v>
      </c>
      <c r="W92" s="38" t="s">
        <v>1054</v>
      </c>
      <c r="Y92" s="38" t="s">
        <v>1054</v>
      </c>
      <c r="Z92" s="38" t="s">
        <v>1055</v>
      </c>
      <c r="AA92" s="38" t="s">
        <v>1054</v>
      </c>
      <c r="AB92" s="38" t="s">
        <v>1055</v>
      </c>
      <c r="AC92" s="38" t="s">
        <v>1054</v>
      </c>
      <c r="AD92" s="38" t="s">
        <v>1055</v>
      </c>
      <c r="AE92" s="38" t="s">
        <v>1054</v>
      </c>
      <c r="AF92" s="38" t="s">
        <v>1055</v>
      </c>
      <c r="AG92" s="38" t="s">
        <v>1054</v>
      </c>
      <c r="AH92" s="38" t="s">
        <v>1055</v>
      </c>
      <c r="AI92" s="38" t="s">
        <v>1055</v>
      </c>
      <c r="AJ92" s="38" t="s">
        <v>1055</v>
      </c>
      <c r="AK92" s="38" t="s">
        <v>1055</v>
      </c>
      <c r="AL92" s="38" t="s">
        <v>1055</v>
      </c>
      <c r="AM92" s="38" t="s">
        <v>1055</v>
      </c>
      <c r="AN92" s="38" t="s">
        <v>1055</v>
      </c>
      <c r="AO92" s="38" t="s">
        <v>1054</v>
      </c>
      <c r="AP92" s="38" t="s">
        <v>1055</v>
      </c>
      <c r="AQ92" s="38" t="s">
        <v>1055</v>
      </c>
      <c r="AR92" s="21" t="s">
        <v>1055</v>
      </c>
      <c r="AS92" s="20" t="s">
        <v>1054</v>
      </c>
      <c r="AT92" s="39" t="s">
        <v>1055</v>
      </c>
      <c r="AU92" s="38" t="s">
        <v>1055</v>
      </c>
      <c r="AV92" s="38" t="s">
        <v>1055</v>
      </c>
      <c r="AW92" s="38" t="s">
        <v>1055</v>
      </c>
      <c r="AX92" s="38" t="s">
        <v>1055</v>
      </c>
      <c r="AY92" s="39" t="s">
        <v>1054</v>
      </c>
      <c r="AZ92" s="38" t="s">
        <v>1055</v>
      </c>
      <c r="BA92" s="38" t="s">
        <v>1054</v>
      </c>
      <c r="BB92" s="38" t="s">
        <v>1055</v>
      </c>
      <c r="BC92" s="21" t="s">
        <v>1054</v>
      </c>
      <c r="BD92" s="39" t="s">
        <v>1055</v>
      </c>
      <c r="BE92" s="38" t="s">
        <v>1055</v>
      </c>
      <c r="BF92" s="38" t="s">
        <v>1055</v>
      </c>
      <c r="BG92" s="21" t="s">
        <v>1055</v>
      </c>
      <c r="BH92" s="39" t="s">
        <v>1055</v>
      </c>
      <c r="BI92" s="38" t="s">
        <v>1055</v>
      </c>
      <c r="BJ92" s="38" t="s">
        <v>1055</v>
      </c>
      <c r="BK92" s="38" t="s">
        <v>1055</v>
      </c>
      <c r="BL92" s="21" t="s">
        <v>1055</v>
      </c>
      <c r="BM92" s="20" t="s">
        <v>1055</v>
      </c>
      <c r="BN92" s="39" t="s">
        <v>1055</v>
      </c>
      <c r="BO92" s="38" t="s">
        <v>1055</v>
      </c>
      <c r="BP92" s="38" t="s">
        <v>1055</v>
      </c>
      <c r="BQ92" s="38" t="s">
        <v>1055</v>
      </c>
      <c r="BR92" s="38" t="s">
        <v>1055</v>
      </c>
      <c r="BT92" s="38" t="s">
        <v>1055</v>
      </c>
      <c r="BU92" s="39" t="s">
        <v>1054</v>
      </c>
      <c r="BV92" s="38" t="s">
        <v>1055</v>
      </c>
      <c r="BW92" s="38" t="s">
        <v>1055</v>
      </c>
      <c r="BX92" s="38" t="s">
        <v>1055</v>
      </c>
      <c r="BY92" s="38" t="s">
        <v>1055</v>
      </c>
      <c r="BZ92" s="38" t="s">
        <v>1055</v>
      </c>
      <c r="CA92" s="38" t="s">
        <v>1055</v>
      </c>
      <c r="CB92" s="21" t="s">
        <v>1054</v>
      </c>
      <c r="CC92" s="39" t="s">
        <v>1055</v>
      </c>
      <c r="CD92" s="38" t="s">
        <v>1055</v>
      </c>
      <c r="CE92" s="41" t="s">
        <v>1054</v>
      </c>
      <c r="CF92" s="42" t="s">
        <v>1055</v>
      </c>
      <c r="CG92" s="42" t="s">
        <v>1055</v>
      </c>
      <c r="CH92" s="42" t="s">
        <v>1055</v>
      </c>
      <c r="CI92" s="42" t="s">
        <v>1055</v>
      </c>
      <c r="CJ92" s="42" t="s">
        <v>1054</v>
      </c>
    </row>
    <row r="93" spans="1:88" ht="15" x14ac:dyDescent="0.2">
      <c r="A93" s="34" t="s">
        <v>1189</v>
      </c>
      <c r="B93" s="35">
        <v>2021</v>
      </c>
      <c r="C93" s="25" t="s">
        <v>1054</v>
      </c>
      <c r="D93" s="25" t="s">
        <v>1055</v>
      </c>
      <c r="E93" s="23" t="s">
        <v>1054</v>
      </c>
      <c r="F93" s="23" t="s">
        <v>1054</v>
      </c>
      <c r="G93" s="38" t="s">
        <v>1054</v>
      </c>
      <c r="H93" s="38" t="s">
        <v>1054</v>
      </c>
      <c r="I93" s="23" t="s">
        <v>1054</v>
      </c>
      <c r="J93" s="39" t="s">
        <v>1055</v>
      </c>
      <c r="K93" s="21" t="s">
        <v>1055</v>
      </c>
      <c r="L93" s="25" t="s">
        <v>1055</v>
      </c>
      <c r="M93" s="25" t="s">
        <v>1056</v>
      </c>
      <c r="N93" s="20" t="s">
        <v>1054</v>
      </c>
      <c r="O93" s="39" t="s">
        <v>1054</v>
      </c>
      <c r="P93" s="38" t="s">
        <v>1055</v>
      </c>
      <c r="Q93" s="21" t="s">
        <v>1054</v>
      </c>
      <c r="R93" s="39" t="s">
        <v>1054</v>
      </c>
      <c r="S93" s="38" t="s">
        <v>1054</v>
      </c>
      <c r="T93" s="38" t="s">
        <v>1055</v>
      </c>
      <c r="U93" s="38" t="s">
        <v>1055</v>
      </c>
      <c r="W93" s="38" t="s">
        <v>1055</v>
      </c>
      <c r="Y93" s="38" t="s">
        <v>1055</v>
      </c>
      <c r="Z93" s="38" t="s">
        <v>1055</v>
      </c>
      <c r="AA93" s="38" t="s">
        <v>1055</v>
      </c>
      <c r="AB93" s="38" t="s">
        <v>1054</v>
      </c>
      <c r="AC93" s="38" t="s">
        <v>1055</v>
      </c>
      <c r="AD93" s="38" t="s">
        <v>1054</v>
      </c>
      <c r="AE93" s="38" t="s">
        <v>1055</v>
      </c>
      <c r="AF93" s="38" t="s">
        <v>1054</v>
      </c>
      <c r="AG93" s="38" t="s">
        <v>1055</v>
      </c>
      <c r="AH93" s="38" t="s">
        <v>1055</v>
      </c>
      <c r="AI93" s="38" t="s">
        <v>1055</v>
      </c>
      <c r="AJ93" s="38" t="s">
        <v>1055</v>
      </c>
      <c r="AK93" s="38" t="s">
        <v>1055</v>
      </c>
      <c r="AL93" s="38" t="s">
        <v>1055</v>
      </c>
      <c r="AM93" s="38" t="s">
        <v>1055</v>
      </c>
      <c r="AN93" s="38" t="s">
        <v>1054</v>
      </c>
      <c r="AO93" s="38" t="s">
        <v>1055</v>
      </c>
      <c r="AP93" s="38" t="s">
        <v>1055</v>
      </c>
      <c r="AQ93" s="38" t="s">
        <v>1055</v>
      </c>
      <c r="AR93" s="21" t="s">
        <v>1055</v>
      </c>
      <c r="AS93" s="20" t="s">
        <v>1054</v>
      </c>
      <c r="AT93" s="39" t="s">
        <v>1055</v>
      </c>
      <c r="AU93" s="38" t="s">
        <v>1054</v>
      </c>
      <c r="AV93" s="38" t="s">
        <v>1054</v>
      </c>
      <c r="AW93" s="38" t="s">
        <v>1054</v>
      </c>
      <c r="AX93" s="38" t="s">
        <v>1054</v>
      </c>
      <c r="AY93" s="39" t="s">
        <v>1054</v>
      </c>
      <c r="AZ93" s="38" t="s">
        <v>1055</v>
      </c>
      <c r="BA93" s="38" t="s">
        <v>1054</v>
      </c>
      <c r="BB93" s="38" t="s">
        <v>1055</v>
      </c>
      <c r="BC93" s="21" t="s">
        <v>1054</v>
      </c>
      <c r="BD93" s="39" t="s">
        <v>1054</v>
      </c>
      <c r="BE93" s="38" t="s">
        <v>1054</v>
      </c>
      <c r="BF93" s="38" t="s">
        <v>1055</v>
      </c>
      <c r="BG93" s="21" t="s">
        <v>1054</v>
      </c>
      <c r="BH93" s="39" t="s">
        <v>1055</v>
      </c>
      <c r="BI93" s="38" t="s">
        <v>1055</v>
      </c>
      <c r="BJ93" s="38" t="s">
        <v>1055</v>
      </c>
      <c r="BK93" s="38" t="s">
        <v>1055</v>
      </c>
      <c r="BL93" s="21" t="s">
        <v>1055</v>
      </c>
      <c r="BM93" s="20" t="s">
        <v>1055</v>
      </c>
      <c r="BN93" s="39" t="s">
        <v>1054</v>
      </c>
      <c r="BO93" s="38" t="s">
        <v>1054</v>
      </c>
      <c r="BP93" s="38" t="s">
        <v>1054</v>
      </c>
      <c r="BQ93" s="38" t="s">
        <v>1054</v>
      </c>
      <c r="BR93" s="38" t="s">
        <v>1054</v>
      </c>
      <c r="BT93" s="38" t="s">
        <v>1054</v>
      </c>
      <c r="BU93" s="39" t="s">
        <v>1055</v>
      </c>
      <c r="BV93" s="38" t="s">
        <v>1055</v>
      </c>
      <c r="BW93" s="38" t="s">
        <v>1055</v>
      </c>
      <c r="BX93" s="38" t="s">
        <v>1055</v>
      </c>
      <c r="BY93" s="38" t="s">
        <v>1054</v>
      </c>
      <c r="BZ93" s="38" t="s">
        <v>1054</v>
      </c>
      <c r="CA93" s="38" t="s">
        <v>1055</v>
      </c>
      <c r="CB93" s="21" t="s">
        <v>1054</v>
      </c>
      <c r="CC93" s="39" t="s">
        <v>1054</v>
      </c>
      <c r="CD93" s="38" t="s">
        <v>1055</v>
      </c>
      <c r="CE93" s="41" t="s">
        <v>1055</v>
      </c>
      <c r="CF93" s="42" t="s">
        <v>1055</v>
      </c>
      <c r="CG93" s="42" t="s">
        <v>1055</v>
      </c>
      <c r="CH93" s="42" t="s">
        <v>1055</v>
      </c>
      <c r="CI93" s="42" t="s">
        <v>1054</v>
      </c>
      <c r="CJ93" s="42" t="s">
        <v>1054</v>
      </c>
    </row>
    <row r="94" spans="1:88" ht="15" x14ac:dyDescent="0.2">
      <c r="A94" s="34" t="s">
        <v>1190</v>
      </c>
      <c r="B94" s="35">
        <v>2021</v>
      </c>
      <c r="C94" s="25" t="s">
        <v>1054</v>
      </c>
      <c r="D94" s="25" t="s">
        <v>1055</v>
      </c>
      <c r="E94" s="23" t="s">
        <v>1054</v>
      </c>
      <c r="F94" s="23" t="s">
        <v>1055</v>
      </c>
      <c r="G94" s="38" t="s">
        <v>1054</v>
      </c>
      <c r="H94" s="38" t="s">
        <v>1055</v>
      </c>
      <c r="I94" s="23" t="s">
        <v>1054</v>
      </c>
      <c r="J94" s="39" t="s">
        <v>1055</v>
      </c>
      <c r="K94" s="21" t="s">
        <v>1055</v>
      </c>
      <c r="L94" s="25" t="s">
        <v>1054</v>
      </c>
      <c r="M94" s="25" t="s">
        <v>1056</v>
      </c>
      <c r="N94" s="20" t="s">
        <v>1054</v>
      </c>
      <c r="O94" s="39" t="s">
        <v>1054</v>
      </c>
      <c r="P94" s="38" t="s">
        <v>1055</v>
      </c>
      <c r="Q94" s="21" t="s">
        <v>1054</v>
      </c>
      <c r="R94" s="39" t="s">
        <v>1054</v>
      </c>
      <c r="S94" s="38" t="s">
        <v>1054</v>
      </c>
      <c r="T94" s="38" t="s">
        <v>1055</v>
      </c>
      <c r="U94" s="38" t="s">
        <v>1055</v>
      </c>
      <c r="W94" s="38" t="s">
        <v>1054</v>
      </c>
      <c r="Y94" s="38" t="s">
        <v>1055</v>
      </c>
      <c r="Z94" s="38" t="s">
        <v>1055</v>
      </c>
      <c r="AA94" s="38" t="s">
        <v>1055</v>
      </c>
      <c r="AB94" s="38" t="s">
        <v>1054</v>
      </c>
      <c r="AC94" s="38" t="s">
        <v>1054</v>
      </c>
      <c r="AD94" s="38" t="s">
        <v>1054</v>
      </c>
      <c r="AE94" s="38" t="s">
        <v>1055</v>
      </c>
      <c r="AF94" s="38" t="s">
        <v>1055</v>
      </c>
      <c r="AG94" s="38" t="s">
        <v>1055</v>
      </c>
      <c r="AH94" s="38" t="s">
        <v>1054</v>
      </c>
      <c r="AI94" s="38" t="s">
        <v>1055</v>
      </c>
      <c r="AJ94" s="38" t="s">
        <v>1055</v>
      </c>
      <c r="AK94" s="38" t="s">
        <v>1055</v>
      </c>
      <c r="AL94" s="38" t="s">
        <v>1055</v>
      </c>
      <c r="AM94" s="38" t="s">
        <v>1055</v>
      </c>
      <c r="AN94" s="38" t="s">
        <v>1054</v>
      </c>
      <c r="AO94" s="38" t="s">
        <v>1055</v>
      </c>
      <c r="AP94" s="38" t="s">
        <v>1055</v>
      </c>
      <c r="AQ94" s="38" t="s">
        <v>1055</v>
      </c>
      <c r="AR94" s="21" t="s">
        <v>1055</v>
      </c>
      <c r="AS94" s="20" t="s">
        <v>1054</v>
      </c>
      <c r="AT94" s="39" t="s">
        <v>1055</v>
      </c>
      <c r="AU94" s="38" t="s">
        <v>1054</v>
      </c>
      <c r="AV94" s="38" t="s">
        <v>1054</v>
      </c>
      <c r="AW94" s="38" t="s">
        <v>1055</v>
      </c>
      <c r="AX94" s="38" t="s">
        <v>1054</v>
      </c>
      <c r="AY94" s="39" t="s">
        <v>1054</v>
      </c>
      <c r="AZ94" s="38" t="s">
        <v>1054</v>
      </c>
      <c r="BA94" s="38" t="s">
        <v>1054</v>
      </c>
      <c r="BB94" s="38" t="s">
        <v>1055</v>
      </c>
      <c r="BC94" s="21" t="s">
        <v>1054</v>
      </c>
      <c r="BD94" s="39" t="s">
        <v>1054</v>
      </c>
      <c r="BE94" s="38" t="s">
        <v>1054</v>
      </c>
      <c r="BF94" s="38" t="s">
        <v>1055</v>
      </c>
      <c r="BG94" s="21" t="s">
        <v>1054</v>
      </c>
      <c r="BH94" s="39" t="s">
        <v>1055</v>
      </c>
      <c r="BI94" s="38" t="s">
        <v>1055</v>
      </c>
      <c r="BJ94" s="38" t="s">
        <v>1055</v>
      </c>
      <c r="BK94" s="38" t="s">
        <v>1055</v>
      </c>
      <c r="BL94" s="21" t="s">
        <v>1054</v>
      </c>
      <c r="BM94" s="20" t="s">
        <v>1055</v>
      </c>
      <c r="BN94" s="39" t="s">
        <v>1055</v>
      </c>
      <c r="BO94" s="38" t="s">
        <v>1055</v>
      </c>
      <c r="BP94" s="38" t="s">
        <v>1055</v>
      </c>
      <c r="BQ94" s="38" t="s">
        <v>1055</v>
      </c>
      <c r="BR94" s="38" t="s">
        <v>1055</v>
      </c>
      <c r="BT94" s="38" t="s">
        <v>1055</v>
      </c>
      <c r="BU94" s="39" t="s">
        <v>1055</v>
      </c>
      <c r="BV94" s="38" t="s">
        <v>1055</v>
      </c>
      <c r="BW94" s="38" t="s">
        <v>1055</v>
      </c>
      <c r="BX94" s="38" t="s">
        <v>1055</v>
      </c>
      <c r="BY94" s="38" t="s">
        <v>1055</v>
      </c>
      <c r="BZ94" s="38" t="s">
        <v>1055</v>
      </c>
      <c r="CA94" s="38" t="s">
        <v>1055</v>
      </c>
      <c r="CB94" s="21" t="s">
        <v>1055</v>
      </c>
      <c r="CC94" s="39" t="s">
        <v>1054</v>
      </c>
      <c r="CD94" s="38" t="s">
        <v>1055</v>
      </c>
      <c r="CE94" s="41" t="s">
        <v>1055</v>
      </c>
      <c r="CF94" s="42" t="s">
        <v>1054</v>
      </c>
      <c r="CG94" s="42" t="s">
        <v>1055</v>
      </c>
      <c r="CH94" s="42" t="s">
        <v>1054</v>
      </c>
      <c r="CI94" s="42" t="s">
        <v>1055</v>
      </c>
      <c r="CJ94" s="42" t="s">
        <v>1054</v>
      </c>
    </row>
    <row r="95" spans="1:88" ht="15" x14ac:dyDescent="0.2">
      <c r="A95" s="34" t="s">
        <v>1191</v>
      </c>
      <c r="B95" s="35">
        <v>2021</v>
      </c>
      <c r="C95" s="25" t="s">
        <v>1054</v>
      </c>
      <c r="D95" s="25" t="s">
        <v>1055</v>
      </c>
      <c r="E95" s="23" t="s">
        <v>1054</v>
      </c>
      <c r="F95" s="23" t="s">
        <v>1054</v>
      </c>
      <c r="G95" s="38" t="s">
        <v>1054</v>
      </c>
      <c r="H95" s="38" t="s">
        <v>1054</v>
      </c>
      <c r="I95" s="23" t="s">
        <v>1054</v>
      </c>
      <c r="J95" s="39" t="s">
        <v>1055</v>
      </c>
      <c r="K95" s="21" t="s">
        <v>1055</v>
      </c>
      <c r="L95" s="25" t="s">
        <v>1055</v>
      </c>
      <c r="M95" s="25" t="s">
        <v>1056</v>
      </c>
      <c r="N95" s="20" t="s">
        <v>1054</v>
      </c>
      <c r="O95" s="39" t="s">
        <v>1054</v>
      </c>
      <c r="P95" s="38" t="s">
        <v>1055</v>
      </c>
      <c r="Q95" s="21" t="s">
        <v>1054</v>
      </c>
      <c r="R95" s="39" t="s">
        <v>1054</v>
      </c>
      <c r="S95" s="38" t="s">
        <v>1054</v>
      </c>
      <c r="T95" s="38" t="s">
        <v>1055</v>
      </c>
      <c r="U95" s="38" t="s">
        <v>1055</v>
      </c>
      <c r="W95" s="38" t="s">
        <v>1055</v>
      </c>
      <c r="Y95" s="38" t="s">
        <v>1055</v>
      </c>
      <c r="Z95" s="38" t="s">
        <v>1055</v>
      </c>
      <c r="AA95" s="38" t="s">
        <v>1055</v>
      </c>
      <c r="AB95" s="38" t="s">
        <v>1054</v>
      </c>
      <c r="AC95" s="38" t="s">
        <v>1055</v>
      </c>
      <c r="AD95" s="38" t="s">
        <v>1054</v>
      </c>
      <c r="AE95" s="38" t="s">
        <v>1055</v>
      </c>
      <c r="AF95" s="38" t="s">
        <v>1055</v>
      </c>
      <c r="AG95" s="38" t="s">
        <v>1055</v>
      </c>
      <c r="AH95" s="38" t="s">
        <v>1054</v>
      </c>
      <c r="AI95" s="38" t="s">
        <v>1055</v>
      </c>
      <c r="AJ95" s="38" t="s">
        <v>1054</v>
      </c>
      <c r="AK95" s="38" t="s">
        <v>1055</v>
      </c>
      <c r="AL95" s="38" t="s">
        <v>1055</v>
      </c>
      <c r="AM95" s="38" t="s">
        <v>1055</v>
      </c>
      <c r="AN95" s="38" t="s">
        <v>1054</v>
      </c>
      <c r="AO95" s="38" t="s">
        <v>1055</v>
      </c>
      <c r="AP95" s="38" t="s">
        <v>1055</v>
      </c>
      <c r="AQ95" s="38" t="s">
        <v>1055</v>
      </c>
      <c r="AR95" s="21" t="s">
        <v>1055</v>
      </c>
      <c r="AS95" s="20" t="s">
        <v>1054</v>
      </c>
      <c r="AT95" s="39" t="s">
        <v>1055</v>
      </c>
      <c r="AU95" s="38" t="s">
        <v>1054</v>
      </c>
      <c r="AV95" s="38" t="s">
        <v>1055</v>
      </c>
      <c r="AW95" s="38" t="s">
        <v>1055</v>
      </c>
      <c r="AX95" s="38" t="s">
        <v>1054</v>
      </c>
      <c r="AY95" s="39" t="s">
        <v>1054</v>
      </c>
      <c r="AZ95" s="38" t="s">
        <v>1054</v>
      </c>
      <c r="BA95" s="38" t="s">
        <v>1054</v>
      </c>
      <c r="BB95" s="38" t="s">
        <v>1054</v>
      </c>
      <c r="BC95" s="21" t="s">
        <v>1054</v>
      </c>
      <c r="BD95" s="39" t="s">
        <v>1055</v>
      </c>
      <c r="BE95" s="38" t="s">
        <v>1055</v>
      </c>
      <c r="BF95" s="38" t="s">
        <v>1055</v>
      </c>
      <c r="BG95" s="21" t="s">
        <v>1055</v>
      </c>
      <c r="BH95" s="39" t="s">
        <v>1054</v>
      </c>
      <c r="BI95" s="38" t="s">
        <v>1054</v>
      </c>
      <c r="BJ95" s="38" t="s">
        <v>1055</v>
      </c>
      <c r="BK95" s="38" t="s">
        <v>1055</v>
      </c>
      <c r="BL95" s="21" t="s">
        <v>1055</v>
      </c>
      <c r="BM95" s="20" t="s">
        <v>1054</v>
      </c>
      <c r="BN95" s="39" t="s">
        <v>1054</v>
      </c>
      <c r="BO95" s="38" t="s">
        <v>1054</v>
      </c>
      <c r="BP95" s="38" t="s">
        <v>1055</v>
      </c>
      <c r="BQ95" s="38" t="s">
        <v>1055</v>
      </c>
      <c r="BR95" s="38" t="s">
        <v>1055</v>
      </c>
      <c r="BT95" s="38" t="s">
        <v>1055</v>
      </c>
      <c r="BU95" s="39" t="s">
        <v>1055</v>
      </c>
      <c r="BV95" s="38" t="s">
        <v>1055</v>
      </c>
      <c r="BW95" s="38" t="s">
        <v>1055</v>
      </c>
      <c r="BX95" s="38" t="s">
        <v>1055</v>
      </c>
      <c r="BY95" s="38" t="s">
        <v>1055</v>
      </c>
      <c r="BZ95" s="38" t="s">
        <v>1055</v>
      </c>
      <c r="CA95" s="38" t="s">
        <v>1055</v>
      </c>
      <c r="CB95" s="21" t="s">
        <v>1055</v>
      </c>
      <c r="CC95" s="39" t="s">
        <v>1054</v>
      </c>
      <c r="CD95" s="38" t="s">
        <v>1055</v>
      </c>
      <c r="CE95" s="41" t="s">
        <v>1055</v>
      </c>
      <c r="CF95" s="42" t="s">
        <v>1054</v>
      </c>
      <c r="CG95" s="42" t="s">
        <v>1055</v>
      </c>
      <c r="CH95" s="42" t="s">
        <v>1054</v>
      </c>
      <c r="CI95" s="42" t="s">
        <v>1054</v>
      </c>
      <c r="CJ95" s="42" t="s">
        <v>1054</v>
      </c>
    </row>
    <row r="96" spans="1:88" ht="15" x14ac:dyDescent="0.2">
      <c r="A96" s="34" t="s">
        <v>1192</v>
      </c>
      <c r="B96" s="35">
        <v>2021</v>
      </c>
      <c r="C96" s="25" t="s">
        <v>1054</v>
      </c>
      <c r="D96" s="25" t="s">
        <v>1055</v>
      </c>
      <c r="E96" s="23" t="s">
        <v>1054</v>
      </c>
      <c r="F96" s="23" t="s">
        <v>1054</v>
      </c>
      <c r="G96" s="38" t="s">
        <v>1054</v>
      </c>
      <c r="H96" s="38" t="s">
        <v>1054</v>
      </c>
      <c r="I96" s="23" t="s">
        <v>1054</v>
      </c>
      <c r="J96" s="39" t="s">
        <v>1055</v>
      </c>
      <c r="K96" s="21" t="s">
        <v>1054</v>
      </c>
      <c r="L96" s="25" t="s">
        <v>1054</v>
      </c>
      <c r="M96" s="25" t="s">
        <v>1056</v>
      </c>
      <c r="N96" s="20" t="s">
        <v>1054</v>
      </c>
      <c r="O96" s="39" t="s">
        <v>1054</v>
      </c>
      <c r="P96" s="38" t="s">
        <v>1054</v>
      </c>
      <c r="Q96" s="21" t="s">
        <v>1054</v>
      </c>
      <c r="R96" s="39" t="s">
        <v>1054</v>
      </c>
      <c r="S96" s="38" t="s">
        <v>1054</v>
      </c>
      <c r="T96" s="38" t="s">
        <v>1055</v>
      </c>
      <c r="U96" s="38" t="s">
        <v>1055</v>
      </c>
      <c r="W96" s="38" t="s">
        <v>1055</v>
      </c>
      <c r="Y96" s="38" t="s">
        <v>1055</v>
      </c>
      <c r="Z96" s="38" t="s">
        <v>1055</v>
      </c>
      <c r="AA96" s="38" t="s">
        <v>1055</v>
      </c>
      <c r="AB96" s="38" t="s">
        <v>1054</v>
      </c>
      <c r="AC96" s="38" t="s">
        <v>1055</v>
      </c>
      <c r="AD96" s="38" t="s">
        <v>1055</v>
      </c>
      <c r="AE96" s="38" t="s">
        <v>1055</v>
      </c>
      <c r="AF96" s="38" t="s">
        <v>1055</v>
      </c>
      <c r="AG96" s="38" t="s">
        <v>1055</v>
      </c>
      <c r="AH96" s="38" t="s">
        <v>1054</v>
      </c>
      <c r="AI96" s="38" t="s">
        <v>1055</v>
      </c>
      <c r="AJ96" s="38" t="s">
        <v>1054</v>
      </c>
      <c r="AK96" s="38" t="s">
        <v>1055</v>
      </c>
      <c r="AL96" s="38" t="s">
        <v>1055</v>
      </c>
      <c r="AM96" s="38" t="s">
        <v>1055</v>
      </c>
      <c r="AN96" s="38" t="s">
        <v>1055</v>
      </c>
      <c r="AO96" s="38" t="s">
        <v>1055</v>
      </c>
      <c r="AP96" s="38" t="s">
        <v>1055</v>
      </c>
      <c r="AQ96" s="38" t="s">
        <v>1055</v>
      </c>
      <c r="AR96" s="21" t="s">
        <v>1055</v>
      </c>
      <c r="AS96" s="20" t="s">
        <v>1054</v>
      </c>
      <c r="AT96" s="39" t="s">
        <v>1055</v>
      </c>
      <c r="AU96" s="38" t="s">
        <v>1054</v>
      </c>
      <c r="AV96" s="38" t="s">
        <v>1055</v>
      </c>
      <c r="AW96" s="38" t="s">
        <v>1055</v>
      </c>
      <c r="AX96" s="38" t="s">
        <v>1054</v>
      </c>
      <c r="AY96" s="39" t="s">
        <v>1054</v>
      </c>
      <c r="AZ96" s="38" t="s">
        <v>1055</v>
      </c>
      <c r="BA96" s="38" t="s">
        <v>1054</v>
      </c>
      <c r="BB96" s="38" t="s">
        <v>1054</v>
      </c>
      <c r="BC96" s="21" t="s">
        <v>1054</v>
      </c>
      <c r="BD96" s="39" t="s">
        <v>1054</v>
      </c>
      <c r="BE96" s="38" t="s">
        <v>1055</v>
      </c>
      <c r="BF96" s="38" t="s">
        <v>1055</v>
      </c>
      <c r="BG96" s="21" t="s">
        <v>1054</v>
      </c>
      <c r="BH96" s="39" t="s">
        <v>1054</v>
      </c>
      <c r="BI96" s="38" t="s">
        <v>1054</v>
      </c>
      <c r="BJ96" s="38" t="s">
        <v>1054</v>
      </c>
      <c r="BK96" s="38" t="s">
        <v>1054</v>
      </c>
      <c r="BL96" s="21" t="s">
        <v>1054</v>
      </c>
      <c r="BM96" s="20" t="s">
        <v>1054</v>
      </c>
      <c r="BN96" s="39" t="s">
        <v>1054</v>
      </c>
      <c r="BO96" s="38" t="s">
        <v>1054</v>
      </c>
      <c r="BP96" s="38" t="s">
        <v>1054</v>
      </c>
      <c r="BQ96" s="38" t="s">
        <v>1054</v>
      </c>
      <c r="BR96" s="38" t="s">
        <v>1054</v>
      </c>
      <c r="BT96" s="38" t="s">
        <v>1055</v>
      </c>
      <c r="BU96" s="39" t="s">
        <v>1055</v>
      </c>
      <c r="BV96" s="38" t="s">
        <v>1054</v>
      </c>
      <c r="BW96" s="38" t="s">
        <v>1055</v>
      </c>
      <c r="BX96" s="38" t="s">
        <v>1055</v>
      </c>
      <c r="BY96" s="38" t="s">
        <v>1054</v>
      </c>
      <c r="BZ96" s="38" t="s">
        <v>1055</v>
      </c>
      <c r="CA96" s="38" t="s">
        <v>1054</v>
      </c>
      <c r="CB96" s="21" t="s">
        <v>1054</v>
      </c>
      <c r="CC96" s="39" t="s">
        <v>1054</v>
      </c>
      <c r="CD96" s="38" t="s">
        <v>1055</v>
      </c>
      <c r="CE96" s="41" t="s">
        <v>1055</v>
      </c>
      <c r="CF96" s="42" t="s">
        <v>1055</v>
      </c>
      <c r="CG96" s="42" t="s">
        <v>1055</v>
      </c>
      <c r="CH96" s="42" t="s">
        <v>1054</v>
      </c>
      <c r="CI96" s="42" t="s">
        <v>1054</v>
      </c>
      <c r="CJ96" s="42" t="s">
        <v>1054</v>
      </c>
    </row>
    <row r="97" spans="1:88" ht="15" x14ac:dyDescent="0.2">
      <c r="A97" s="34" t="s">
        <v>1193</v>
      </c>
      <c r="B97" s="35">
        <v>2021</v>
      </c>
      <c r="C97" s="25" t="s">
        <v>1054</v>
      </c>
      <c r="D97" s="25" t="s">
        <v>1054</v>
      </c>
      <c r="E97" s="23" t="s">
        <v>1055</v>
      </c>
      <c r="F97" s="23" t="s">
        <v>1054</v>
      </c>
      <c r="G97" s="38" t="s">
        <v>1054</v>
      </c>
      <c r="H97" s="38" t="s">
        <v>1055</v>
      </c>
      <c r="I97" s="23" t="s">
        <v>1054</v>
      </c>
      <c r="J97" s="39" t="s">
        <v>1055</v>
      </c>
      <c r="K97" s="21" t="s">
        <v>1055</v>
      </c>
      <c r="L97" s="25" t="s">
        <v>1058</v>
      </c>
      <c r="M97" s="25" t="s">
        <v>1056</v>
      </c>
      <c r="N97" s="20" t="s">
        <v>1054</v>
      </c>
      <c r="O97" s="39" t="s">
        <v>1055</v>
      </c>
      <c r="P97" s="38" t="s">
        <v>1055</v>
      </c>
      <c r="Q97" s="21" t="s">
        <v>1055</v>
      </c>
      <c r="R97" s="39" t="s">
        <v>1054</v>
      </c>
      <c r="S97" s="38" t="s">
        <v>1054</v>
      </c>
      <c r="T97" s="38" t="s">
        <v>1055</v>
      </c>
      <c r="U97" s="38" t="s">
        <v>1055</v>
      </c>
      <c r="W97" s="38" t="s">
        <v>1054</v>
      </c>
      <c r="Y97" s="38" t="s">
        <v>1055</v>
      </c>
      <c r="Z97" s="38" t="s">
        <v>1055</v>
      </c>
      <c r="AA97" s="38" t="s">
        <v>1055</v>
      </c>
      <c r="AB97" s="38" t="s">
        <v>1054</v>
      </c>
      <c r="AC97" s="38" t="s">
        <v>1054</v>
      </c>
      <c r="AD97" s="38" t="s">
        <v>1055</v>
      </c>
      <c r="AE97" s="38" t="s">
        <v>1055</v>
      </c>
      <c r="AF97" s="38" t="s">
        <v>1055</v>
      </c>
      <c r="AG97" s="38" t="s">
        <v>1055</v>
      </c>
      <c r="AH97" s="38" t="s">
        <v>1054</v>
      </c>
      <c r="AI97" s="38" t="s">
        <v>1054</v>
      </c>
      <c r="AJ97" s="38" t="s">
        <v>1055</v>
      </c>
      <c r="AK97" s="38" t="s">
        <v>1055</v>
      </c>
      <c r="AL97" s="38" t="s">
        <v>1055</v>
      </c>
      <c r="AM97" s="38" t="s">
        <v>1055</v>
      </c>
      <c r="AN97" s="38" t="s">
        <v>1055</v>
      </c>
      <c r="AO97" s="38" t="s">
        <v>1055</v>
      </c>
      <c r="AP97" s="38" t="s">
        <v>1055</v>
      </c>
      <c r="AQ97" s="38" t="s">
        <v>1055</v>
      </c>
      <c r="AR97" s="21" t="s">
        <v>1055</v>
      </c>
      <c r="AS97" s="20" t="s">
        <v>1054</v>
      </c>
      <c r="AT97" s="39" t="s">
        <v>1055</v>
      </c>
      <c r="AU97" s="38" t="s">
        <v>1054</v>
      </c>
      <c r="AV97" s="38" t="s">
        <v>1055</v>
      </c>
      <c r="AW97" s="38" t="s">
        <v>1055</v>
      </c>
      <c r="AX97" s="38" t="s">
        <v>1054</v>
      </c>
      <c r="AY97" s="39" t="s">
        <v>1054</v>
      </c>
      <c r="AZ97" s="38" t="s">
        <v>1055</v>
      </c>
      <c r="BA97" s="38" t="s">
        <v>1054</v>
      </c>
      <c r="BB97" s="38" t="s">
        <v>1055</v>
      </c>
      <c r="BC97" s="21" t="s">
        <v>1054</v>
      </c>
      <c r="BD97" s="39" t="s">
        <v>1054</v>
      </c>
      <c r="BE97" s="38" t="s">
        <v>1054</v>
      </c>
      <c r="BF97" s="38" t="s">
        <v>1054</v>
      </c>
      <c r="BG97" s="21" t="s">
        <v>1055</v>
      </c>
      <c r="BH97" s="39" t="s">
        <v>1054</v>
      </c>
      <c r="BI97" s="38" t="s">
        <v>1054</v>
      </c>
      <c r="BJ97" s="38" t="s">
        <v>1054</v>
      </c>
      <c r="BK97" s="38" t="s">
        <v>1055</v>
      </c>
      <c r="BL97" s="21" t="s">
        <v>1054</v>
      </c>
      <c r="BM97" s="20" t="s">
        <v>1054</v>
      </c>
      <c r="BN97" s="39" t="s">
        <v>1054</v>
      </c>
      <c r="BO97" s="38" t="s">
        <v>1055</v>
      </c>
      <c r="BP97" s="38" t="s">
        <v>1054</v>
      </c>
      <c r="BQ97" s="38" t="s">
        <v>1055</v>
      </c>
      <c r="BR97" s="38" t="s">
        <v>1054</v>
      </c>
      <c r="BT97" s="38" t="s">
        <v>1055</v>
      </c>
      <c r="BU97" s="39" t="s">
        <v>1054</v>
      </c>
      <c r="BV97" s="38" t="s">
        <v>1054</v>
      </c>
      <c r="BW97" s="38" t="s">
        <v>1055</v>
      </c>
      <c r="BX97" s="38" t="s">
        <v>1055</v>
      </c>
      <c r="BY97" s="38" t="s">
        <v>1055</v>
      </c>
      <c r="BZ97" s="38" t="s">
        <v>1054</v>
      </c>
      <c r="CA97" s="38" t="s">
        <v>1054</v>
      </c>
      <c r="CB97" s="21" t="s">
        <v>1054</v>
      </c>
      <c r="CC97" s="39" t="s">
        <v>1054</v>
      </c>
      <c r="CD97" s="38" t="s">
        <v>1055</v>
      </c>
      <c r="CE97" s="41" t="s">
        <v>1055</v>
      </c>
      <c r="CF97" s="42" t="s">
        <v>1055</v>
      </c>
      <c r="CG97" s="42" t="s">
        <v>1055</v>
      </c>
      <c r="CH97" s="42" t="s">
        <v>1055</v>
      </c>
      <c r="CI97" s="42" t="s">
        <v>1054</v>
      </c>
      <c r="CJ97" s="42" t="s">
        <v>1054</v>
      </c>
    </row>
    <row r="98" spans="1:88" ht="15" x14ac:dyDescent="0.2">
      <c r="A98" s="34" t="s">
        <v>1194</v>
      </c>
      <c r="B98" s="35">
        <v>2020</v>
      </c>
      <c r="C98" s="25" t="s">
        <v>1054</v>
      </c>
      <c r="D98" s="25" t="s">
        <v>1054</v>
      </c>
      <c r="E98" s="23" t="s">
        <v>1055</v>
      </c>
      <c r="F98" s="23" t="s">
        <v>1055</v>
      </c>
      <c r="G98" s="38" t="s">
        <v>1054</v>
      </c>
      <c r="H98" s="38" t="s">
        <v>1054</v>
      </c>
      <c r="I98" s="23" t="s">
        <v>1055</v>
      </c>
      <c r="J98" s="39" t="s">
        <v>1055</v>
      </c>
      <c r="K98" s="21" t="s">
        <v>1055</v>
      </c>
      <c r="L98" s="25" t="s">
        <v>1058</v>
      </c>
      <c r="M98" s="25" t="s">
        <v>1056</v>
      </c>
      <c r="N98" s="20" t="s">
        <v>1055</v>
      </c>
      <c r="O98" s="39" t="s">
        <v>1055</v>
      </c>
      <c r="P98" s="38" t="s">
        <v>1055</v>
      </c>
      <c r="Q98" s="21" t="s">
        <v>1055</v>
      </c>
      <c r="R98" s="39" t="s">
        <v>1054</v>
      </c>
      <c r="S98" s="38" t="s">
        <v>1054</v>
      </c>
      <c r="T98" s="38" t="s">
        <v>1055</v>
      </c>
      <c r="U98" s="38" t="s">
        <v>1055</v>
      </c>
      <c r="W98" s="38" t="s">
        <v>1054</v>
      </c>
      <c r="Y98" s="38" t="s">
        <v>1055</v>
      </c>
      <c r="Z98" s="38" t="s">
        <v>1055</v>
      </c>
      <c r="AA98" s="38" t="s">
        <v>1055</v>
      </c>
      <c r="AB98" s="38" t="s">
        <v>1054</v>
      </c>
      <c r="AC98" s="38" t="s">
        <v>1054</v>
      </c>
      <c r="AD98" s="38" t="s">
        <v>1054</v>
      </c>
      <c r="AE98" s="38" t="s">
        <v>1055</v>
      </c>
      <c r="AF98" s="38" t="s">
        <v>1054</v>
      </c>
      <c r="AG98" s="38" t="s">
        <v>1055</v>
      </c>
      <c r="AH98" s="38" t="s">
        <v>1055</v>
      </c>
      <c r="AI98" s="38" t="s">
        <v>1055</v>
      </c>
      <c r="AJ98" s="38" t="s">
        <v>1055</v>
      </c>
      <c r="AK98" s="38" t="s">
        <v>1055</v>
      </c>
      <c r="AL98" s="38" t="s">
        <v>1055</v>
      </c>
      <c r="AM98" s="38" t="s">
        <v>1055</v>
      </c>
      <c r="AN98" s="38" t="s">
        <v>1055</v>
      </c>
      <c r="AO98" s="38" t="s">
        <v>1055</v>
      </c>
      <c r="AP98" s="38" t="s">
        <v>1055</v>
      </c>
      <c r="AQ98" s="38" t="s">
        <v>1055</v>
      </c>
      <c r="AR98" s="21" t="s">
        <v>1055</v>
      </c>
      <c r="AS98" s="20" t="s">
        <v>1054</v>
      </c>
      <c r="AT98" s="39" t="s">
        <v>1054</v>
      </c>
      <c r="AU98" s="38" t="s">
        <v>1055</v>
      </c>
      <c r="AV98" s="38" t="s">
        <v>1055</v>
      </c>
      <c r="AW98" s="38" t="s">
        <v>1055</v>
      </c>
      <c r="AX98" s="38" t="s">
        <v>1054</v>
      </c>
      <c r="AY98" s="39" t="s">
        <v>1054</v>
      </c>
      <c r="AZ98" s="38" t="s">
        <v>1054</v>
      </c>
      <c r="BA98" s="38" t="s">
        <v>1054</v>
      </c>
      <c r="BB98" s="38" t="s">
        <v>1054</v>
      </c>
      <c r="BC98" s="21" t="s">
        <v>1054</v>
      </c>
      <c r="BD98" s="39" t="s">
        <v>1055</v>
      </c>
      <c r="BE98" s="38" t="s">
        <v>1055</v>
      </c>
      <c r="BF98" s="38" t="s">
        <v>1055</v>
      </c>
      <c r="BG98" s="21" t="s">
        <v>1055</v>
      </c>
      <c r="BH98" s="39" t="s">
        <v>1055</v>
      </c>
      <c r="BI98" s="38" t="s">
        <v>1055</v>
      </c>
      <c r="BJ98" s="38" t="s">
        <v>1055</v>
      </c>
      <c r="BK98" s="38" t="s">
        <v>1055</v>
      </c>
      <c r="BL98" s="21" t="s">
        <v>1055</v>
      </c>
      <c r="BM98" s="20" t="s">
        <v>1055</v>
      </c>
      <c r="BN98" s="39" t="s">
        <v>1055</v>
      </c>
      <c r="BO98" s="38" t="s">
        <v>1055</v>
      </c>
      <c r="BP98" s="38" t="s">
        <v>1055</v>
      </c>
      <c r="BQ98" s="38" t="s">
        <v>1055</v>
      </c>
      <c r="BR98" s="38" t="s">
        <v>1055</v>
      </c>
      <c r="BT98" s="38" t="s">
        <v>1055</v>
      </c>
      <c r="BU98" s="39" t="s">
        <v>1055</v>
      </c>
      <c r="BV98" s="38" t="s">
        <v>1055</v>
      </c>
      <c r="BW98" s="38" t="s">
        <v>1055</v>
      </c>
      <c r="BX98" s="38" t="s">
        <v>1055</v>
      </c>
      <c r="BY98" s="38" t="s">
        <v>1055</v>
      </c>
      <c r="BZ98" s="38" t="s">
        <v>1054</v>
      </c>
      <c r="CA98" s="38" t="s">
        <v>1055</v>
      </c>
      <c r="CB98" s="21" t="s">
        <v>1054</v>
      </c>
      <c r="CC98" s="39" t="s">
        <v>1055</v>
      </c>
      <c r="CD98" s="38" t="s">
        <v>1055</v>
      </c>
      <c r="CE98" s="41" t="s">
        <v>1055</v>
      </c>
      <c r="CF98" s="42" t="s">
        <v>1055</v>
      </c>
      <c r="CG98" s="42" t="s">
        <v>1055</v>
      </c>
      <c r="CH98" s="42" t="s">
        <v>1054</v>
      </c>
      <c r="CI98" s="42" t="s">
        <v>1054</v>
      </c>
      <c r="CJ98" s="42" t="s">
        <v>1054</v>
      </c>
    </row>
    <row r="99" spans="1:88" ht="15" x14ac:dyDescent="0.2">
      <c r="A99" s="34" t="s">
        <v>1195</v>
      </c>
      <c r="B99" s="35">
        <v>2020</v>
      </c>
      <c r="C99" s="25" t="s">
        <v>1054</v>
      </c>
      <c r="D99" s="25" t="s">
        <v>1055</v>
      </c>
      <c r="E99" s="23" t="s">
        <v>1054</v>
      </c>
      <c r="F99" s="23" t="s">
        <v>1055</v>
      </c>
      <c r="G99" s="38" t="s">
        <v>1054</v>
      </c>
      <c r="H99" s="38" t="s">
        <v>1054</v>
      </c>
      <c r="I99" s="23" t="s">
        <v>1055</v>
      </c>
      <c r="J99" s="39" t="s">
        <v>1055</v>
      </c>
      <c r="K99" s="21" t="s">
        <v>1055</v>
      </c>
      <c r="L99" s="25" t="s">
        <v>1054</v>
      </c>
      <c r="M99" s="25" t="s">
        <v>1056</v>
      </c>
      <c r="N99" s="20" t="s">
        <v>1054</v>
      </c>
      <c r="O99" s="39" t="s">
        <v>1054</v>
      </c>
      <c r="P99" s="38" t="s">
        <v>1055</v>
      </c>
      <c r="Q99" s="21" t="s">
        <v>1054</v>
      </c>
      <c r="R99" s="39" t="s">
        <v>1054</v>
      </c>
      <c r="S99" s="38" t="s">
        <v>1054</v>
      </c>
      <c r="T99" s="38" t="s">
        <v>1054</v>
      </c>
      <c r="U99" s="38" t="s">
        <v>1055</v>
      </c>
      <c r="W99" s="38" t="s">
        <v>1055</v>
      </c>
      <c r="Y99" s="38" t="s">
        <v>1054</v>
      </c>
      <c r="Z99" s="38" t="s">
        <v>1054</v>
      </c>
      <c r="AA99" s="38" t="s">
        <v>1055</v>
      </c>
      <c r="AB99" s="38" t="s">
        <v>1055</v>
      </c>
      <c r="AC99" s="38" t="s">
        <v>1055</v>
      </c>
      <c r="AD99" s="38" t="s">
        <v>1054</v>
      </c>
      <c r="AE99" s="38" t="s">
        <v>1055</v>
      </c>
      <c r="AF99" s="38" t="s">
        <v>1054</v>
      </c>
      <c r="AG99" s="38" t="s">
        <v>1055</v>
      </c>
      <c r="AH99" s="38" t="s">
        <v>1054</v>
      </c>
      <c r="AI99" s="38" t="s">
        <v>1055</v>
      </c>
      <c r="AJ99" s="38" t="s">
        <v>1055</v>
      </c>
      <c r="AK99" s="38" t="s">
        <v>1055</v>
      </c>
      <c r="AL99" s="38" t="s">
        <v>1055</v>
      </c>
      <c r="AM99" s="38" t="s">
        <v>1055</v>
      </c>
      <c r="AN99" s="38" t="s">
        <v>1054</v>
      </c>
      <c r="AO99" s="38" t="s">
        <v>1055</v>
      </c>
      <c r="AP99" s="38" t="s">
        <v>1055</v>
      </c>
      <c r="AQ99" s="38" t="s">
        <v>1055</v>
      </c>
      <c r="AR99" s="21" t="s">
        <v>1055</v>
      </c>
      <c r="AS99" s="20" t="s">
        <v>1054</v>
      </c>
      <c r="AT99" s="39" t="s">
        <v>1055</v>
      </c>
      <c r="AU99" s="38" t="s">
        <v>1054</v>
      </c>
      <c r="AV99" s="38" t="s">
        <v>1055</v>
      </c>
      <c r="AW99" s="38" t="s">
        <v>1055</v>
      </c>
      <c r="AX99" s="38" t="s">
        <v>1054</v>
      </c>
      <c r="AY99" s="39" t="s">
        <v>1054</v>
      </c>
      <c r="AZ99" s="38" t="s">
        <v>1054</v>
      </c>
      <c r="BA99" s="38" t="s">
        <v>1054</v>
      </c>
      <c r="BB99" s="38" t="s">
        <v>1054</v>
      </c>
      <c r="BC99" s="21" t="s">
        <v>1054</v>
      </c>
      <c r="BD99" s="39" t="s">
        <v>1055</v>
      </c>
      <c r="BE99" s="38" t="s">
        <v>1055</v>
      </c>
      <c r="BF99" s="38" t="s">
        <v>1055</v>
      </c>
      <c r="BG99" s="21" t="s">
        <v>1055</v>
      </c>
      <c r="BH99" s="39" t="s">
        <v>1054</v>
      </c>
      <c r="BI99" s="38" t="s">
        <v>1054</v>
      </c>
      <c r="BJ99" s="38" t="s">
        <v>1055</v>
      </c>
      <c r="BK99" s="38" t="s">
        <v>1055</v>
      </c>
      <c r="BL99" s="21" t="s">
        <v>1055</v>
      </c>
      <c r="BM99" s="20" t="s">
        <v>1054</v>
      </c>
      <c r="BN99" s="39" t="s">
        <v>1054</v>
      </c>
      <c r="BO99" s="38" t="s">
        <v>1054</v>
      </c>
      <c r="BP99" s="38" t="s">
        <v>1054</v>
      </c>
      <c r="BQ99" s="38" t="s">
        <v>1055</v>
      </c>
      <c r="BR99" s="38" t="s">
        <v>1054</v>
      </c>
      <c r="BT99" s="38" t="s">
        <v>1055</v>
      </c>
      <c r="BU99" s="39" t="s">
        <v>1055</v>
      </c>
      <c r="BV99" s="38" t="s">
        <v>1054</v>
      </c>
      <c r="BW99" s="38" t="s">
        <v>1055</v>
      </c>
      <c r="BX99" s="38" t="s">
        <v>1055</v>
      </c>
      <c r="BY99" s="38" t="s">
        <v>1055</v>
      </c>
      <c r="BZ99" s="38" t="s">
        <v>1054</v>
      </c>
      <c r="CA99" s="38" t="s">
        <v>1055</v>
      </c>
      <c r="CB99" s="21" t="s">
        <v>1054</v>
      </c>
      <c r="CC99" s="39" t="s">
        <v>1055</v>
      </c>
      <c r="CD99" s="38" t="s">
        <v>1055</v>
      </c>
      <c r="CE99" s="41" t="s">
        <v>1054</v>
      </c>
      <c r="CF99" s="42" t="s">
        <v>1055</v>
      </c>
      <c r="CG99" s="42" t="s">
        <v>1054</v>
      </c>
      <c r="CH99" s="42" t="s">
        <v>1055</v>
      </c>
      <c r="CI99" s="42" t="s">
        <v>1055</v>
      </c>
      <c r="CJ99" s="42" t="s">
        <v>1054</v>
      </c>
    </row>
    <row r="100" spans="1:88" ht="15" x14ac:dyDescent="0.2">
      <c r="A100" s="34" t="s">
        <v>1196</v>
      </c>
      <c r="B100" s="35">
        <v>2021</v>
      </c>
      <c r="C100" s="25" t="s">
        <v>1054</v>
      </c>
      <c r="D100" s="25" t="s">
        <v>1055</v>
      </c>
      <c r="E100" s="23" t="s">
        <v>1054</v>
      </c>
      <c r="F100" s="23" t="s">
        <v>1054</v>
      </c>
      <c r="G100" s="38" t="s">
        <v>1054</v>
      </c>
      <c r="H100" s="38" t="s">
        <v>1054</v>
      </c>
      <c r="I100" s="23" t="s">
        <v>1054</v>
      </c>
      <c r="J100" s="39" t="s">
        <v>1055</v>
      </c>
      <c r="K100" s="21" t="s">
        <v>1054</v>
      </c>
      <c r="L100" s="25" t="s">
        <v>1054</v>
      </c>
      <c r="M100" s="25" t="s">
        <v>1056</v>
      </c>
      <c r="N100" s="20" t="s">
        <v>1054</v>
      </c>
      <c r="O100" s="39" t="s">
        <v>1054</v>
      </c>
      <c r="P100" s="38" t="s">
        <v>1055</v>
      </c>
      <c r="Q100" s="21" t="s">
        <v>1054</v>
      </c>
      <c r="R100" s="39" t="s">
        <v>1054</v>
      </c>
      <c r="S100" s="38" t="s">
        <v>1054</v>
      </c>
      <c r="T100" s="38" t="s">
        <v>1055</v>
      </c>
      <c r="U100" s="38" t="s">
        <v>1055</v>
      </c>
      <c r="W100" s="38" t="s">
        <v>1055</v>
      </c>
      <c r="Y100" s="38" t="s">
        <v>1054</v>
      </c>
      <c r="Z100" s="38" t="s">
        <v>1054</v>
      </c>
      <c r="AA100" s="38" t="s">
        <v>1055</v>
      </c>
      <c r="AB100" s="38" t="s">
        <v>1054</v>
      </c>
      <c r="AC100" s="38" t="s">
        <v>1055</v>
      </c>
      <c r="AD100" s="38" t="s">
        <v>1054</v>
      </c>
      <c r="AE100" s="38" t="s">
        <v>1055</v>
      </c>
      <c r="AF100" s="38" t="s">
        <v>1054</v>
      </c>
      <c r="AG100" s="38" t="s">
        <v>1055</v>
      </c>
      <c r="AH100" s="38" t="s">
        <v>1054</v>
      </c>
      <c r="AI100" s="38" t="s">
        <v>1055</v>
      </c>
      <c r="AJ100" s="38" t="s">
        <v>1054</v>
      </c>
      <c r="AK100" s="38" t="s">
        <v>1055</v>
      </c>
      <c r="AL100" s="38" t="s">
        <v>1054</v>
      </c>
      <c r="AM100" s="38" t="s">
        <v>1055</v>
      </c>
      <c r="AN100" s="38" t="s">
        <v>1054</v>
      </c>
      <c r="AO100" s="38" t="s">
        <v>1055</v>
      </c>
      <c r="AP100" s="38" t="s">
        <v>1055</v>
      </c>
      <c r="AQ100" s="38" t="s">
        <v>1055</v>
      </c>
      <c r="AR100" s="21" t="s">
        <v>1055</v>
      </c>
      <c r="AS100" s="20" t="s">
        <v>1054</v>
      </c>
      <c r="AT100" s="39" t="s">
        <v>1055</v>
      </c>
      <c r="AU100" s="38" t="s">
        <v>1054</v>
      </c>
      <c r="AV100" s="38" t="s">
        <v>1055</v>
      </c>
      <c r="AW100" s="38" t="s">
        <v>1055</v>
      </c>
      <c r="AX100" s="38" t="s">
        <v>1054</v>
      </c>
      <c r="AY100" s="39" t="s">
        <v>1054</v>
      </c>
      <c r="AZ100" s="38" t="s">
        <v>1054</v>
      </c>
      <c r="BA100" s="38" t="s">
        <v>1054</v>
      </c>
      <c r="BB100" s="38" t="s">
        <v>1054</v>
      </c>
      <c r="BC100" s="21" t="s">
        <v>1054</v>
      </c>
      <c r="BD100" s="39" t="s">
        <v>1054</v>
      </c>
      <c r="BE100" s="38" t="s">
        <v>1054</v>
      </c>
      <c r="BF100" s="38" t="s">
        <v>1054</v>
      </c>
      <c r="BG100" s="21" t="s">
        <v>1054</v>
      </c>
      <c r="BH100" s="39" t="s">
        <v>1054</v>
      </c>
      <c r="BI100" s="38" t="s">
        <v>1054</v>
      </c>
      <c r="BJ100" s="38" t="s">
        <v>1054</v>
      </c>
      <c r="BK100" s="38" t="s">
        <v>1054</v>
      </c>
      <c r="BL100" s="21" t="s">
        <v>1055</v>
      </c>
      <c r="BM100" s="20" t="s">
        <v>1054</v>
      </c>
      <c r="BN100" s="39" t="s">
        <v>1054</v>
      </c>
      <c r="BO100" s="38" t="s">
        <v>1054</v>
      </c>
      <c r="BP100" s="38" t="s">
        <v>1054</v>
      </c>
      <c r="BQ100" s="38" t="s">
        <v>1054</v>
      </c>
      <c r="BR100" s="38" t="s">
        <v>1054</v>
      </c>
      <c r="BT100" s="38" t="s">
        <v>1054</v>
      </c>
      <c r="BU100" s="39" t="s">
        <v>1055</v>
      </c>
      <c r="BV100" s="38" t="s">
        <v>1054</v>
      </c>
      <c r="BW100" s="38" t="s">
        <v>1055</v>
      </c>
      <c r="BX100" s="38" t="s">
        <v>1054</v>
      </c>
      <c r="BY100" s="38" t="s">
        <v>1055</v>
      </c>
      <c r="BZ100" s="38" t="s">
        <v>1055</v>
      </c>
      <c r="CA100" s="38" t="s">
        <v>1055</v>
      </c>
      <c r="CB100" s="21" t="s">
        <v>1054</v>
      </c>
      <c r="CC100" s="39" t="s">
        <v>1054</v>
      </c>
      <c r="CD100" s="38" t="s">
        <v>1054</v>
      </c>
      <c r="CE100" s="41" t="s">
        <v>1054</v>
      </c>
      <c r="CF100" s="42" t="s">
        <v>1054</v>
      </c>
      <c r="CG100" s="42" t="s">
        <v>1054</v>
      </c>
      <c r="CH100" s="42" t="s">
        <v>1055</v>
      </c>
      <c r="CI100" s="42" t="s">
        <v>1055</v>
      </c>
      <c r="CJ100" s="42" t="s">
        <v>1054</v>
      </c>
    </row>
    <row r="101" spans="1:88" ht="15" x14ac:dyDescent="0.2">
      <c r="A101" s="34" t="s">
        <v>1197</v>
      </c>
      <c r="B101" s="35">
        <v>2021</v>
      </c>
      <c r="C101" s="25" t="s">
        <v>1054</v>
      </c>
      <c r="D101" s="25" t="s">
        <v>1054</v>
      </c>
      <c r="E101" s="23" t="s">
        <v>1055</v>
      </c>
      <c r="F101" s="23" t="s">
        <v>1054</v>
      </c>
      <c r="G101" s="38" t="s">
        <v>1054</v>
      </c>
      <c r="H101" s="38" t="s">
        <v>1054</v>
      </c>
      <c r="I101" s="23" t="s">
        <v>1054</v>
      </c>
      <c r="J101" s="39" t="s">
        <v>1054</v>
      </c>
      <c r="K101" s="21" t="s">
        <v>1055</v>
      </c>
      <c r="L101" s="25" t="s">
        <v>1055</v>
      </c>
      <c r="M101" s="25" t="s">
        <v>1056</v>
      </c>
      <c r="N101" s="20" t="s">
        <v>1054</v>
      </c>
      <c r="O101" s="39" t="s">
        <v>1054</v>
      </c>
      <c r="P101" s="38" t="s">
        <v>1055</v>
      </c>
      <c r="Q101" s="21" t="s">
        <v>1054</v>
      </c>
      <c r="R101" s="39" t="s">
        <v>1054</v>
      </c>
      <c r="S101" s="38" t="s">
        <v>1054</v>
      </c>
      <c r="T101" s="38" t="s">
        <v>1055</v>
      </c>
      <c r="U101" s="38" t="s">
        <v>1055</v>
      </c>
      <c r="W101" s="38" t="s">
        <v>1055</v>
      </c>
      <c r="Y101" s="38" t="s">
        <v>1055</v>
      </c>
      <c r="Z101" s="38" t="s">
        <v>1055</v>
      </c>
      <c r="AA101" s="38" t="s">
        <v>1055</v>
      </c>
      <c r="AB101" s="38" t="s">
        <v>1054</v>
      </c>
      <c r="AC101" s="38" t="s">
        <v>1055</v>
      </c>
      <c r="AD101" s="38" t="s">
        <v>1055</v>
      </c>
      <c r="AE101" s="38" t="s">
        <v>1055</v>
      </c>
      <c r="AF101" s="38" t="s">
        <v>1054</v>
      </c>
      <c r="AG101" s="38" t="s">
        <v>1055</v>
      </c>
      <c r="AH101" s="38" t="s">
        <v>1055</v>
      </c>
      <c r="AI101" s="38" t="s">
        <v>1055</v>
      </c>
      <c r="AJ101" s="38" t="s">
        <v>1055</v>
      </c>
      <c r="AK101" s="38" t="s">
        <v>1055</v>
      </c>
      <c r="AL101" s="38" t="s">
        <v>1055</v>
      </c>
      <c r="AM101" s="38" t="s">
        <v>1055</v>
      </c>
      <c r="AN101" s="38" t="s">
        <v>1054</v>
      </c>
      <c r="AO101" s="38" t="s">
        <v>1055</v>
      </c>
      <c r="AP101" s="38" t="s">
        <v>1054</v>
      </c>
      <c r="AQ101" s="38" t="s">
        <v>1055</v>
      </c>
      <c r="AR101" s="21" t="s">
        <v>1054</v>
      </c>
      <c r="AS101" s="20" t="s">
        <v>1054</v>
      </c>
      <c r="AT101" s="39" t="s">
        <v>1055</v>
      </c>
      <c r="AU101" s="38" t="s">
        <v>1054</v>
      </c>
      <c r="AV101" s="38" t="s">
        <v>1055</v>
      </c>
      <c r="AW101" s="38" t="s">
        <v>1054</v>
      </c>
      <c r="AX101" s="38" t="s">
        <v>1054</v>
      </c>
      <c r="AY101" s="39" t="s">
        <v>1054</v>
      </c>
      <c r="AZ101" s="38" t="s">
        <v>1055</v>
      </c>
      <c r="BA101" s="38" t="s">
        <v>1054</v>
      </c>
      <c r="BB101" s="38" t="s">
        <v>1054</v>
      </c>
      <c r="BC101" s="21" t="s">
        <v>1054</v>
      </c>
      <c r="BD101" s="39" t="s">
        <v>1055</v>
      </c>
      <c r="BE101" s="38" t="s">
        <v>1055</v>
      </c>
      <c r="BF101" s="38" t="s">
        <v>1055</v>
      </c>
      <c r="BG101" s="21" t="s">
        <v>1055</v>
      </c>
      <c r="BH101" s="39" t="s">
        <v>1054</v>
      </c>
      <c r="BI101" s="38" t="s">
        <v>1054</v>
      </c>
      <c r="BJ101" s="38" t="s">
        <v>1054</v>
      </c>
      <c r="BK101" s="38" t="s">
        <v>1054</v>
      </c>
      <c r="BL101" s="21" t="s">
        <v>1055</v>
      </c>
      <c r="BM101" s="20" t="s">
        <v>1054</v>
      </c>
      <c r="BN101" s="39" t="s">
        <v>1054</v>
      </c>
      <c r="BO101" s="38" t="s">
        <v>1054</v>
      </c>
      <c r="BP101" s="38" t="s">
        <v>1055</v>
      </c>
      <c r="BQ101" s="38" t="s">
        <v>1054</v>
      </c>
      <c r="BR101" s="38" t="s">
        <v>1055</v>
      </c>
      <c r="BT101" s="38" t="s">
        <v>1055</v>
      </c>
      <c r="BU101" s="39" t="s">
        <v>1055</v>
      </c>
      <c r="BV101" s="38" t="s">
        <v>1054</v>
      </c>
      <c r="BW101" s="38" t="s">
        <v>1055</v>
      </c>
      <c r="BX101" s="38" t="s">
        <v>1054</v>
      </c>
      <c r="BY101" s="38" t="s">
        <v>1054</v>
      </c>
      <c r="BZ101" s="38" t="s">
        <v>1054</v>
      </c>
      <c r="CA101" s="38" t="s">
        <v>1055</v>
      </c>
      <c r="CB101" s="21" t="s">
        <v>1054</v>
      </c>
      <c r="CC101" s="39" t="s">
        <v>1054</v>
      </c>
      <c r="CD101" s="38" t="s">
        <v>1055</v>
      </c>
      <c r="CE101" s="41" t="s">
        <v>1055</v>
      </c>
      <c r="CF101" s="42" t="s">
        <v>1054</v>
      </c>
      <c r="CG101" s="42" t="s">
        <v>1055</v>
      </c>
      <c r="CH101" s="42" t="s">
        <v>1054</v>
      </c>
      <c r="CI101" s="42" t="s">
        <v>1054</v>
      </c>
      <c r="CJ101" s="42" t="s">
        <v>1054</v>
      </c>
    </row>
    <row r="102" spans="1:88" ht="15" x14ac:dyDescent="0.2">
      <c r="A102" s="34" t="s">
        <v>1198</v>
      </c>
      <c r="B102" s="35">
        <v>2021</v>
      </c>
      <c r="C102" s="25" t="s">
        <v>1054</v>
      </c>
      <c r="D102" s="25" t="s">
        <v>1054</v>
      </c>
      <c r="E102" s="23" t="s">
        <v>1055</v>
      </c>
      <c r="F102" s="23" t="s">
        <v>1055</v>
      </c>
      <c r="G102" s="38" t="s">
        <v>1054</v>
      </c>
      <c r="H102" s="38" t="s">
        <v>1054</v>
      </c>
      <c r="I102" s="23" t="s">
        <v>1054</v>
      </c>
      <c r="J102" s="39" t="s">
        <v>1054</v>
      </c>
      <c r="K102" s="21" t="s">
        <v>1055</v>
      </c>
      <c r="L102" s="25" t="s">
        <v>1055</v>
      </c>
      <c r="M102" s="25" t="s">
        <v>1056</v>
      </c>
      <c r="N102" s="20" t="s">
        <v>1054</v>
      </c>
      <c r="O102" s="39" t="s">
        <v>1054</v>
      </c>
      <c r="P102" s="38" t="s">
        <v>1055</v>
      </c>
      <c r="Q102" s="21" t="s">
        <v>1054</v>
      </c>
      <c r="R102" s="39" t="s">
        <v>1054</v>
      </c>
      <c r="S102" s="38" t="s">
        <v>1054</v>
      </c>
      <c r="T102" s="38" t="s">
        <v>1055</v>
      </c>
      <c r="U102" s="38" t="s">
        <v>1055</v>
      </c>
      <c r="W102" s="38" t="s">
        <v>1055</v>
      </c>
      <c r="Y102" s="38" t="s">
        <v>1054</v>
      </c>
      <c r="Z102" s="38" t="s">
        <v>1054</v>
      </c>
      <c r="AA102" s="38" t="s">
        <v>1055</v>
      </c>
      <c r="AB102" s="38" t="s">
        <v>1054</v>
      </c>
      <c r="AC102" s="38" t="s">
        <v>1055</v>
      </c>
      <c r="AD102" s="38" t="s">
        <v>1054</v>
      </c>
      <c r="AE102" s="38" t="s">
        <v>1055</v>
      </c>
      <c r="AF102" s="38" t="s">
        <v>1055</v>
      </c>
      <c r="AG102" s="38" t="s">
        <v>1055</v>
      </c>
      <c r="AH102" s="38" t="s">
        <v>1054</v>
      </c>
      <c r="AI102" s="38" t="s">
        <v>1055</v>
      </c>
      <c r="AJ102" s="38" t="s">
        <v>1055</v>
      </c>
      <c r="AK102" s="38" t="s">
        <v>1055</v>
      </c>
      <c r="AL102" s="38" t="s">
        <v>1055</v>
      </c>
      <c r="AM102" s="38" t="s">
        <v>1055</v>
      </c>
      <c r="AN102" s="38" t="s">
        <v>1055</v>
      </c>
      <c r="AO102" s="38" t="s">
        <v>1055</v>
      </c>
      <c r="AP102" s="38" t="s">
        <v>1055</v>
      </c>
      <c r="AQ102" s="38" t="s">
        <v>1055</v>
      </c>
      <c r="AR102" s="21" t="s">
        <v>1055</v>
      </c>
      <c r="AS102" s="20" t="s">
        <v>1054</v>
      </c>
      <c r="AT102" s="39" t="s">
        <v>1054</v>
      </c>
      <c r="AU102" s="38" t="s">
        <v>1054</v>
      </c>
      <c r="AV102" s="38" t="s">
        <v>1054</v>
      </c>
      <c r="AW102" s="38" t="s">
        <v>1054</v>
      </c>
      <c r="AX102" s="38" t="s">
        <v>1054</v>
      </c>
      <c r="AY102" s="39" t="s">
        <v>1054</v>
      </c>
      <c r="AZ102" s="38" t="s">
        <v>1055</v>
      </c>
      <c r="BA102" s="38" t="s">
        <v>1054</v>
      </c>
      <c r="BB102" s="38" t="s">
        <v>1054</v>
      </c>
      <c r="BC102" s="21" t="s">
        <v>1054</v>
      </c>
      <c r="BD102" s="39" t="s">
        <v>1054</v>
      </c>
      <c r="BE102" s="38" t="s">
        <v>1054</v>
      </c>
      <c r="BF102" s="38" t="s">
        <v>1055</v>
      </c>
      <c r="BG102" s="21" t="s">
        <v>1054</v>
      </c>
      <c r="BH102" s="39" t="s">
        <v>1054</v>
      </c>
      <c r="BI102" s="38" t="s">
        <v>1054</v>
      </c>
      <c r="BJ102" s="38" t="s">
        <v>1055</v>
      </c>
      <c r="BK102" s="38" t="s">
        <v>1054</v>
      </c>
      <c r="BL102" s="21" t="s">
        <v>1054</v>
      </c>
      <c r="BM102" s="20" t="s">
        <v>1054</v>
      </c>
      <c r="BN102" s="39" t="s">
        <v>1054</v>
      </c>
      <c r="BO102" s="38" t="s">
        <v>1054</v>
      </c>
      <c r="BP102" s="38" t="s">
        <v>1054</v>
      </c>
      <c r="BQ102" s="38" t="s">
        <v>1054</v>
      </c>
      <c r="BR102" s="38" t="s">
        <v>1054</v>
      </c>
      <c r="BT102" s="38" t="s">
        <v>1054</v>
      </c>
      <c r="BU102" s="39" t="s">
        <v>1055</v>
      </c>
      <c r="BV102" s="38" t="s">
        <v>1054</v>
      </c>
      <c r="BW102" s="38" t="s">
        <v>1054</v>
      </c>
      <c r="BX102" s="38" t="s">
        <v>1054</v>
      </c>
      <c r="BY102" s="38" t="s">
        <v>1055</v>
      </c>
      <c r="BZ102" s="38" t="s">
        <v>1054</v>
      </c>
      <c r="CA102" s="38" t="s">
        <v>1055</v>
      </c>
      <c r="CB102" s="21" t="s">
        <v>1054</v>
      </c>
      <c r="CC102" s="39" t="s">
        <v>1054</v>
      </c>
      <c r="CD102" s="38" t="s">
        <v>1054</v>
      </c>
      <c r="CE102" s="41" t="s">
        <v>1055</v>
      </c>
      <c r="CF102" s="42" t="s">
        <v>1054</v>
      </c>
      <c r="CG102" s="42" t="s">
        <v>1054</v>
      </c>
      <c r="CH102" s="42" t="s">
        <v>1054</v>
      </c>
      <c r="CI102" s="42" t="s">
        <v>1054</v>
      </c>
      <c r="CJ102" s="42" t="s">
        <v>1054</v>
      </c>
    </row>
    <row r="103" spans="1:88" ht="15" x14ac:dyDescent="0.2">
      <c r="A103" s="34" t="s">
        <v>1199</v>
      </c>
      <c r="B103" s="35">
        <v>2021</v>
      </c>
      <c r="C103" s="25" t="s">
        <v>1054</v>
      </c>
      <c r="D103" s="25" t="s">
        <v>1054</v>
      </c>
      <c r="E103" s="23" t="s">
        <v>1055</v>
      </c>
      <c r="F103" s="23" t="s">
        <v>1055</v>
      </c>
      <c r="G103" s="38" t="s">
        <v>1054</v>
      </c>
      <c r="H103" s="38" t="s">
        <v>1054</v>
      </c>
      <c r="I103" s="23" t="s">
        <v>1054</v>
      </c>
      <c r="J103" s="39" t="s">
        <v>1054</v>
      </c>
      <c r="K103" s="21" t="s">
        <v>1055</v>
      </c>
      <c r="L103" s="25" t="s">
        <v>1058</v>
      </c>
      <c r="M103" s="25" t="s">
        <v>1056</v>
      </c>
      <c r="N103" s="20" t="s">
        <v>1054</v>
      </c>
      <c r="O103" s="39" t="s">
        <v>1054</v>
      </c>
      <c r="P103" s="38" t="s">
        <v>1055</v>
      </c>
      <c r="Q103" s="21" t="s">
        <v>1054</v>
      </c>
      <c r="R103" s="39" t="s">
        <v>1054</v>
      </c>
      <c r="S103" s="38" t="s">
        <v>1054</v>
      </c>
      <c r="T103" s="38" t="s">
        <v>1055</v>
      </c>
      <c r="U103" s="38" t="s">
        <v>1055</v>
      </c>
      <c r="W103" s="38" t="s">
        <v>1055</v>
      </c>
      <c r="Y103" s="38" t="s">
        <v>1054</v>
      </c>
      <c r="Z103" s="38" t="s">
        <v>1054</v>
      </c>
      <c r="AA103" s="38" t="s">
        <v>1055</v>
      </c>
      <c r="AB103" s="38" t="s">
        <v>1055</v>
      </c>
      <c r="AC103" s="38" t="s">
        <v>1055</v>
      </c>
      <c r="AD103" s="38" t="s">
        <v>1055</v>
      </c>
      <c r="AE103" s="38" t="s">
        <v>1055</v>
      </c>
      <c r="AF103" s="38" t="s">
        <v>1054</v>
      </c>
      <c r="AG103" s="38" t="s">
        <v>1055</v>
      </c>
      <c r="AH103" s="38" t="s">
        <v>1055</v>
      </c>
      <c r="AI103" s="38" t="s">
        <v>1055</v>
      </c>
      <c r="AJ103" s="38" t="s">
        <v>1055</v>
      </c>
      <c r="AK103" s="38" t="s">
        <v>1055</v>
      </c>
      <c r="AL103" s="38" t="s">
        <v>1055</v>
      </c>
      <c r="AM103" s="38" t="s">
        <v>1055</v>
      </c>
      <c r="AN103" s="38" t="s">
        <v>1054</v>
      </c>
      <c r="AO103" s="38" t="s">
        <v>1055</v>
      </c>
      <c r="AP103" s="38" t="s">
        <v>1054</v>
      </c>
      <c r="AQ103" s="38" t="s">
        <v>1055</v>
      </c>
      <c r="AR103" s="21" t="s">
        <v>1054</v>
      </c>
      <c r="AS103" s="20" t="s">
        <v>1054</v>
      </c>
      <c r="AT103" s="39" t="s">
        <v>1055</v>
      </c>
      <c r="AU103" s="38" t="s">
        <v>1055</v>
      </c>
      <c r="AV103" s="38" t="s">
        <v>1055</v>
      </c>
      <c r="AW103" s="38" t="s">
        <v>1055</v>
      </c>
      <c r="AX103" s="38" t="s">
        <v>1055</v>
      </c>
      <c r="AY103" s="39" t="s">
        <v>1054</v>
      </c>
      <c r="AZ103" s="38" t="s">
        <v>1054</v>
      </c>
      <c r="BA103" s="38" t="s">
        <v>1055</v>
      </c>
      <c r="BB103" s="38" t="s">
        <v>1055</v>
      </c>
      <c r="BC103" s="21" t="s">
        <v>1054</v>
      </c>
      <c r="BD103" s="39" t="s">
        <v>1055</v>
      </c>
      <c r="BE103" s="38" t="s">
        <v>1055</v>
      </c>
      <c r="BF103" s="38" t="s">
        <v>1055</v>
      </c>
      <c r="BG103" s="21" t="s">
        <v>1055</v>
      </c>
      <c r="BH103" s="39" t="s">
        <v>1054</v>
      </c>
      <c r="BI103" s="38" t="s">
        <v>1054</v>
      </c>
      <c r="BJ103" s="38" t="s">
        <v>1055</v>
      </c>
      <c r="BK103" s="38" t="s">
        <v>1054</v>
      </c>
      <c r="BL103" s="21" t="s">
        <v>1054</v>
      </c>
      <c r="BM103" s="20" t="s">
        <v>1054</v>
      </c>
      <c r="BN103" s="39" t="s">
        <v>1054</v>
      </c>
      <c r="BO103" s="38" t="s">
        <v>1054</v>
      </c>
      <c r="BP103" s="38" t="s">
        <v>1055</v>
      </c>
      <c r="BQ103" s="38" t="s">
        <v>1054</v>
      </c>
      <c r="BR103" s="38" t="s">
        <v>1054</v>
      </c>
      <c r="BT103" s="38" t="s">
        <v>1055</v>
      </c>
      <c r="BU103" s="39" t="s">
        <v>1054</v>
      </c>
      <c r="BV103" s="38" t="s">
        <v>1054</v>
      </c>
      <c r="BW103" s="38" t="s">
        <v>1055</v>
      </c>
      <c r="BX103" s="38" t="s">
        <v>1054</v>
      </c>
      <c r="BY103" s="38" t="s">
        <v>1055</v>
      </c>
      <c r="BZ103" s="38" t="s">
        <v>1054</v>
      </c>
      <c r="CA103" s="38" t="s">
        <v>1054</v>
      </c>
      <c r="CB103" s="21" t="s">
        <v>1054</v>
      </c>
      <c r="CC103" s="39" t="s">
        <v>1054</v>
      </c>
      <c r="CD103" s="38" t="s">
        <v>1054</v>
      </c>
      <c r="CE103" s="41" t="s">
        <v>1054</v>
      </c>
      <c r="CF103" s="42" t="s">
        <v>1054</v>
      </c>
      <c r="CG103" s="42" t="s">
        <v>1054</v>
      </c>
      <c r="CH103" s="42" t="s">
        <v>1069</v>
      </c>
      <c r="CI103" s="42" t="s">
        <v>1054</v>
      </c>
      <c r="CJ103" s="42" t="s">
        <v>1054</v>
      </c>
    </row>
    <row r="104" spans="1:88" ht="15" x14ac:dyDescent="0.2">
      <c r="A104" s="34" t="s">
        <v>1200</v>
      </c>
      <c r="B104" s="35">
        <v>2021</v>
      </c>
      <c r="C104" s="25" t="s">
        <v>1054</v>
      </c>
      <c r="D104" s="25" t="s">
        <v>1054</v>
      </c>
      <c r="E104" s="23" t="s">
        <v>1055</v>
      </c>
      <c r="F104" s="23" t="s">
        <v>1054</v>
      </c>
      <c r="G104" s="38" t="s">
        <v>1055</v>
      </c>
      <c r="H104" s="38" t="s">
        <v>1054</v>
      </c>
      <c r="I104" s="23" t="s">
        <v>1055</v>
      </c>
      <c r="J104" s="39" t="s">
        <v>1055</v>
      </c>
      <c r="K104" s="21" t="s">
        <v>1055</v>
      </c>
      <c r="L104" s="25" t="s">
        <v>1055</v>
      </c>
      <c r="M104" s="25" t="s">
        <v>1056</v>
      </c>
      <c r="N104" s="20" t="s">
        <v>1054</v>
      </c>
      <c r="O104" s="39" t="s">
        <v>1055</v>
      </c>
      <c r="P104" s="38" t="s">
        <v>1055</v>
      </c>
      <c r="Q104" s="21" t="s">
        <v>1055</v>
      </c>
      <c r="R104" s="39" t="s">
        <v>1054</v>
      </c>
      <c r="S104" s="38" t="s">
        <v>1054</v>
      </c>
      <c r="T104" s="38" t="s">
        <v>1055</v>
      </c>
      <c r="U104" s="38" t="s">
        <v>1055</v>
      </c>
      <c r="W104" s="38" t="s">
        <v>1055</v>
      </c>
      <c r="Y104" s="38" t="s">
        <v>1055</v>
      </c>
      <c r="Z104" s="38" t="s">
        <v>1055</v>
      </c>
      <c r="AA104" s="38" t="s">
        <v>1055</v>
      </c>
      <c r="AB104" s="38" t="s">
        <v>1054</v>
      </c>
      <c r="AC104" s="38" t="s">
        <v>1055</v>
      </c>
      <c r="AD104" s="38" t="s">
        <v>1055</v>
      </c>
      <c r="AE104" s="38" t="s">
        <v>1055</v>
      </c>
      <c r="AF104" s="38" t="s">
        <v>1054</v>
      </c>
      <c r="AG104" s="38" t="s">
        <v>1055</v>
      </c>
      <c r="AH104" s="38" t="s">
        <v>1054</v>
      </c>
      <c r="AI104" s="38" t="s">
        <v>1055</v>
      </c>
      <c r="AJ104" s="38" t="s">
        <v>1055</v>
      </c>
      <c r="AK104" s="38" t="s">
        <v>1055</v>
      </c>
      <c r="AL104" s="38" t="s">
        <v>1055</v>
      </c>
      <c r="AM104" s="38" t="s">
        <v>1055</v>
      </c>
      <c r="AN104" s="38" t="s">
        <v>1054</v>
      </c>
      <c r="AO104" s="38" t="s">
        <v>1055</v>
      </c>
      <c r="AP104" s="38" t="s">
        <v>1055</v>
      </c>
      <c r="AQ104" s="38" t="s">
        <v>1055</v>
      </c>
      <c r="AR104" s="21" t="s">
        <v>1055</v>
      </c>
      <c r="AS104" s="20" t="s">
        <v>1054</v>
      </c>
      <c r="AT104" s="39" t="s">
        <v>1055</v>
      </c>
      <c r="AU104" s="38" t="s">
        <v>1055</v>
      </c>
      <c r="AV104" s="38" t="s">
        <v>1055</v>
      </c>
      <c r="AW104" s="38" t="s">
        <v>1055</v>
      </c>
      <c r="AX104" s="38" t="s">
        <v>1055</v>
      </c>
      <c r="AY104" s="39" t="s">
        <v>1054</v>
      </c>
      <c r="AZ104" s="38" t="s">
        <v>1054</v>
      </c>
      <c r="BA104" s="38" t="s">
        <v>1055</v>
      </c>
      <c r="BB104" s="38" t="s">
        <v>1054</v>
      </c>
      <c r="BC104" s="21" t="s">
        <v>1054</v>
      </c>
      <c r="BD104" s="39" t="s">
        <v>1054</v>
      </c>
      <c r="BE104" s="38" t="s">
        <v>1055</v>
      </c>
      <c r="BF104" s="38" t="s">
        <v>1055</v>
      </c>
      <c r="BG104" s="21" t="s">
        <v>1054</v>
      </c>
      <c r="BH104" s="39" t="s">
        <v>1054</v>
      </c>
      <c r="BI104" s="38" t="s">
        <v>1054</v>
      </c>
      <c r="BJ104" s="38" t="s">
        <v>1055</v>
      </c>
      <c r="BK104" s="38" t="s">
        <v>1054</v>
      </c>
      <c r="BL104" s="21" t="s">
        <v>1055</v>
      </c>
      <c r="BM104" s="20" t="s">
        <v>1054</v>
      </c>
      <c r="BN104" s="39" t="s">
        <v>1054</v>
      </c>
      <c r="BO104" s="38" t="s">
        <v>1055</v>
      </c>
      <c r="BP104" s="38" t="s">
        <v>1055</v>
      </c>
      <c r="BQ104" s="38" t="s">
        <v>1055</v>
      </c>
      <c r="BR104" s="38" t="s">
        <v>1054</v>
      </c>
      <c r="BT104" s="38" t="s">
        <v>1055</v>
      </c>
      <c r="BU104" s="39" t="s">
        <v>1055</v>
      </c>
      <c r="BV104" s="38" t="s">
        <v>1054</v>
      </c>
      <c r="BW104" s="38" t="s">
        <v>1055</v>
      </c>
      <c r="BX104" s="38" t="s">
        <v>1055</v>
      </c>
      <c r="BY104" s="38" t="s">
        <v>1055</v>
      </c>
      <c r="BZ104" s="38" t="s">
        <v>1055</v>
      </c>
      <c r="CA104" s="38" t="s">
        <v>1055</v>
      </c>
      <c r="CB104" s="21" t="s">
        <v>1054</v>
      </c>
      <c r="CC104" s="39" t="s">
        <v>1055</v>
      </c>
      <c r="CD104" s="38" t="s">
        <v>1055</v>
      </c>
      <c r="CE104" s="41" t="s">
        <v>1055</v>
      </c>
      <c r="CF104" s="42" t="s">
        <v>1054</v>
      </c>
      <c r="CG104" s="42" t="s">
        <v>1055</v>
      </c>
      <c r="CH104" s="42" t="s">
        <v>1055</v>
      </c>
      <c r="CI104" s="42" t="s">
        <v>1055</v>
      </c>
      <c r="CJ104" s="42" t="s">
        <v>1054</v>
      </c>
    </row>
    <row r="105" spans="1:88" ht="15" x14ac:dyDescent="0.2">
      <c r="A105" s="34" t="s">
        <v>1201</v>
      </c>
      <c r="B105" s="35">
        <v>2021</v>
      </c>
      <c r="C105" s="25" t="s">
        <v>1054</v>
      </c>
      <c r="D105" s="25" t="s">
        <v>1055</v>
      </c>
      <c r="E105" s="23" t="s">
        <v>1054</v>
      </c>
      <c r="F105" s="23" t="s">
        <v>1055</v>
      </c>
      <c r="G105" s="38" t="s">
        <v>1054</v>
      </c>
      <c r="H105" s="38" t="s">
        <v>1054</v>
      </c>
      <c r="I105" s="23" t="s">
        <v>1054</v>
      </c>
      <c r="J105" s="39" t="s">
        <v>1055</v>
      </c>
      <c r="K105" s="21" t="s">
        <v>1054</v>
      </c>
      <c r="L105" s="25" t="s">
        <v>1054</v>
      </c>
      <c r="M105" s="25" t="s">
        <v>1056</v>
      </c>
      <c r="N105" s="20" t="s">
        <v>1054</v>
      </c>
      <c r="O105" s="39" t="s">
        <v>1055</v>
      </c>
      <c r="P105" s="38" t="s">
        <v>1055</v>
      </c>
      <c r="Q105" s="21" t="s">
        <v>1055</v>
      </c>
      <c r="R105" s="39" t="s">
        <v>1054</v>
      </c>
      <c r="S105" s="38" t="s">
        <v>1054</v>
      </c>
      <c r="T105" s="38" t="s">
        <v>1055</v>
      </c>
      <c r="U105" s="38" t="s">
        <v>1055</v>
      </c>
      <c r="W105" s="38" t="s">
        <v>1054</v>
      </c>
      <c r="Y105" s="38" t="s">
        <v>1055</v>
      </c>
      <c r="Z105" s="38" t="s">
        <v>1055</v>
      </c>
      <c r="AA105" s="38" t="s">
        <v>1055</v>
      </c>
      <c r="AB105" s="38" t="s">
        <v>1054</v>
      </c>
      <c r="AC105" s="38" t="s">
        <v>1054</v>
      </c>
      <c r="AD105" s="38" t="s">
        <v>1054</v>
      </c>
      <c r="AE105" s="38" t="s">
        <v>1054</v>
      </c>
      <c r="AF105" s="38" t="s">
        <v>1055</v>
      </c>
      <c r="AG105" s="38" t="s">
        <v>1055</v>
      </c>
      <c r="AH105" s="38" t="s">
        <v>1054</v>
      </c>
      <c r="AI105" s="38" t="s">
        <v>1054</v>
      </c>
      <c r="AJ105" s="38" t="s">
        <v>1055</v>
      </c>
      <c r="AK105" s="38" t="s">
        <v>1055</v>
      </c>
      <c r="AL105" s="38" t="s">
        <v>1055</v>
      </c>
      <c r="AM105" s="38" t="s">
        <v>1055</v>
      </c>
      <c r="AN105" s="38" t="s">
        <v>1055</v>
      </c>
      <c r="AO105" s="38" t="s">
        <v>1055</v>
      </c>
      <c r="AP105" s="38" t="s">
        <v>1055</v>
      </c>
      <c r="AQ105" s="38" t="s">
        <v>1055</v>
      </c>
      <c r="AR105" s="21" t="s">
        <v>1055</v>
      </c>
      <c r="AS105" s="20" t="s">
        <v>1054</v>
      </c>
      <c r="AT105" s="39" t="s">
        <v>1054</v>
      </c>
      <c r="AU105" s="38" t="s">
        <v>1055</v>
      </c>
      <c r="AV105" s="38" t="s">
        <v>1055</v>
      </c>
      <c r="AW105" s="38" t="s">
        <v>1055</v>
      </c>
      <c r="AX105" s="38" t="s">
        <v>1054</v>
      </c>
      <c r="AY105" s="39" t="s">
        <v>1054</v>
      </c>
      <c r="AZ105" s="38" t="s">
        <v>1055</v>
      </c>
      <c r="BA105" s="38" t="s">
        <v>1054</v>
      </c>
      <c r="BB105" s="38" t="s">
        <v>1054</v>
      </c>
      <c r="BC105" s="21" t="s">
        <v>1054</v>
      </c>
      <c r="BD105" s="39" t="s">
        <v>1054</v>
      </c>
      <c r="BE105" s="38" t="s">
        <v>1054</v>
      </c>
      <c r="BF105" s="38" t="s">
        <v>1055</v>
      </c>
      <c r="BG105" s="21" t="s">
        <v>1054</v>
      </c>
      <c r="BH105" s="39" t="s">
        <v>1054</v>
      </c>
      <c r="BI105" s="38" t="s">
        <v>1055</v>
      </c>
      <c r="BJ105" s="38" t="s">
        <v>1055</v>
      </c>
      <c r="BK105" s="38" t="s">
        <v>1054</v>
      </c>
      <c r="BL105" s="21" t="s">
        <v>1055</v>
      </c>
      <c r="BM105" s="20" t="s">
        <v>1054</v>
      </c>
      <c r="BN105" s="39" t="s">
        <v>1054</v>
      </c>
      <c r="BO105" s="38" t="s">
        <v>1055</v>
      </c>
      <c r="BP105" s="38" t="s">
        <v>1055</v>
      </c>
      <c r="BQ105" s="38" t="s">
        <v>1055</v>
      </c>
      <c r="BR105" s="38" t="s">
        <v>1054</v>
      </c>
      <c r="BT105" s="38" t="s">
        <v>1055</v>
      </c>
      <c r="BU105" s="39" t="s">
        <v>1054</v>
      </c>
      <c r="BV105" s="38" t="s">
        <v>1054</v>
      </c>
      <c r="BW105" s="38" t="s">
        <v>1055</v>
      </c>
      <c r="BX105" s="38" t="s">
        <v>1054</v>
      </c>
      <c r="BY105" s="38" t="s">
        <v>1055</v>
      </c>
      <c r="BZ105" s="38" t="s">
        <v>1054</v>
      </c>
      <c r="CA105" s="38" t="s">
        <v>1055</v>
      </c>
      <c r="CB105" s="21" t="s">
        <v>1054</v>
      </c>
      <c r="CC105" s="39" t="s">
        <v>1054</v>
      </c>
      <c r="CD105" s="38" t="s">
        <v>1055</v>
      </c>
      <c r="CE105" s="41" t="s">
        <v>1055</v>
      </c>
      <c r="CF105" s="42" t="s">
        <v>1055</v>
      </c>
      <c r="CG105" s="42" t="s">
        <v>1055</v>
      </c>
      <c r="CH105" s="42" t="s">
        <v>1054</v>
      </c>
      <c r="CI105" s="42" t="s">
        <v>1054</v>
      </c>
      <c r="CJ105" s="42" t="s">
        <v>1054</v>
      </c>
    </row>
    <row r="106" spans="1:88" ht="15" x14ac:dyDescent="0.2">
      <c r="A106" s="34" t="s">
        <v>1202</v>
      </c>
      <c r="B106" s="35">
        <v>2021</v>
      </c>
      <c r="C106" s="25" t="s">
        <v>1054</v>
      </c>
      <c r="D106" s="25" t="s">
        <v>1055</v>
      </c>
      <c r="E106" s="23" t="s">
        <v>1054</v>
      </c>
      <c r="F106" s="23" t="s">
        <v>1055</v>
      </c>
      <c r="G106" s="38" t="s">
        <v>1054</v>
      </c>
      <c r="H106" s="38" t="s">
        <v>1054</v>
      </c>
      <c r="I106" s="23" t="s">
        <v>1054</v>
      </c>
      <c r="J106" s="39" t="s">
        <v>1055</v>
      </c>
      <c r="K106" s="21" t="s">
        <v>1055</v>
      </c>
      <c r="L106" s="25" t="s">
        <v>1055</v>
      </c>
      <c r="M106" s="25" t="s">
        <v>1056</v>
      </c>
      <c r="N106" s="20" t="s">
        <v>1054</v>
      </c>
      <c r="O106" s="39" t="s">
        <v>1054</v>
      </c>
      <c r="P106" s="38" t="s">
        <v>1055</v>
      </c>
      <c r="Q106" s="21" t="s">
        <v>1054</v>
      </c>
      <c r="R106" s="39" t="s">
        <v>1054</v>
      </c>
      <c r="S106" s="38" t="s">
        <v>1054</v>
      </c>
      <c r="T106" s="38" t="s">
        <v>1055</v>
      </c>
      <c r="U106" s="38" t="s">
        <v>1055</v>
      </c>
      <c r="W106" s="38" t="s">
        <v>1055</v>
      </c>
      <c r="Y106" s="38" t="s">
        <v>1055</v>
      </c>
      <c r="Z106" s="38" t="s">
        <v>1055</v>
      </c>
      <c r="AA106" s="38" t="s">
        <v>1055</v>
      </c>
      <c r="AB106" s="38" t="s">
        <v>1055</v>
      </c>
      <c r="AC106" s="38" t="s">
        <v>1055</v>
      </c>
      <c r="AD106" s="38" t="s">
        <v>1055</v>
      </c>
      <c r="AE106" s="38" t="s">
        <v>1055</v>
      </c>
      <c r="AF106" s="38" t="s">
        <v>1055</v>
      </c>
      <c r="AG106" s="38" t="s">
        <v>1055</v>
      </c>
      <c r="AH106" s="38" t="s">
        <v>1055</v>
      </c>
      <c r="AI106" s="38" t="s">
        <v>1055</v>
      </c>
      <c r="AJ106" s="38" t="s">
        <v>1054</v>
      </c>
      <c r="AK106" s="38" t="s">
        <v>1055</v>
      </c>
      <c r="AL106" s="38" t="s">
        <v>1055</v>
      </c>
      <c r="AM106" s="38" t="s">
        <v>1055</v>
      </c>
      <c r="AN106" s="38" t="s">
        <v>1055</v>
      </c>
      <c r="AO106" s="38" t="s">
        <v>1055</v>
      </c>
      <c r="AP106" s="38" t="s">
        <v>1055</v>
      </c>
      <c r="AQ106" s="38" t="s">
        <v>1055</v>
      </c>
      <c r="AR106" s="21" t="s">
        <v>1055</v>
      </c>
      <c r="AS106" s="20" t="s">
        <v>1054</v>
      </c>
      <c r="AT106" s="39" t="s">
        <v>1055</v>
      </c>
      <c r="AU106" s="38" t="s">
        <v>1054</v>
      </c>
      <c r="AV106" s="38" t="s">
        <v>1054</v>
      </c>
      <c r="AW106" s="38" t="s">
        <v>1055</v>
      </c>
      <c r="AX106" s="38" t="s">
        <v>1054</v>
      </c>
      <c r="AY106" s="39" t="s">
        <v>1054</v>
      </c>
      <c r="AZ106" s="38" t="s">
        <v>1054</v>
      </c>
      <c r="BA106" s="38" t="s">
        <v>1055</v>
      </c>
      <c r="BB106" s="38" t="s">
        <v>1055</v>
      </c>
      <c r="BC106" s="21" t="s">
        <v>1054</v>
      </c>
      <c r="BD106" s="39" t="s">
        <v>1055</v>
      </c>
      <c r="BE106" s="38" t="s">
        <v>1055</v>
      </c>
      <c r="BF106" s="38" t="s">
        <v>1055</v>
      </c>
      <c r="BG106" s="21" t="s">
        <v>1055</v>
      </c>
      <c r="BH106" s="39" t="s">
        <v>1055</v>
      </c>
      <c r="BI106" s="38" t="s">
        <v>1055</v>
      </c>
      <c r="BJ106" s="38" t="s">
        <v>1055</v>
      </c>
      <c r="BK106" s="38" t="s">
        <v>1055</v>
      </c>
      <c r="BL106" s="21" t="s">
        <v>1055</v>
      </c>
      <c r="BM106" s="20" t="s">
        <v>1055</v>
      </c>
      <c r="BN106" s="39" t="s">
        <v>1054</v>
      </c>
      <c r="BO106" s="38" t="s">
        <v>1054</v>
      </c>
      <c r="BP106" s="38" t="s">
        <v>1054</v>
      </c>
      <c r="BQ106" s="38" t="s">
        <v>1055</v>
      </c>
      <c r="BR106" s="38" t="s">
        <v>1055</v>
      </c>
      <c r="BT106" s="38" t="s">
        <v>1055</v>
      </c>
      <c r="BU106" s="39" t="s">
        <v>1055</v>
      </c>
      <c r="BV106" s="38" t="s">
        <v>1055</v>
      </c>
      <c r="BW106" s="38" t="s">
        <v>1055</v>
      </c>
      <c r="BX106" s="38" t="s">
        <v>1055</v>
      </c>
      <c r="BY106" s="38" t="s">
        <v>1055</v>
      </c>
      <c r="BZ106" s="38" t="s">
        <v>1055</v>
      </c>
      <c r="CA106" s="38" t="s">
        <v>1054</v>
      </c>
      <c r="CB106" s="21" t="s">
        <v>1055</v>
      </c>
      <c r="CC106" s="39" t="s">
        <v>1055</v>
      </c>
      <c r="CD106" s="38" t="s">
        <v>1055</v>
      </c>
      <c r="CE106" s="41" t="s">
        <v>1055</v>
      </c>
      <c r="CF106" s="42" t="s">
        <v>1055</v>
      </c>
      <c r="CG106" s="42" t="s">
        <v>1055</v>
      </c>
      <c r="CH106" s="42" t="s">
        <v>1055</v>
      </c>
      <c r="CI106" s="42" t="s">
        <v>1055</v>
      </c>
      <c r="CJ106" s="42" t="s">
        <v>1055</v>
      </c>
    </row>
    <row r="107" spans="1:88" ht="15" x14ac:dyDescent="0.2">
      <c r="A107" s="34" t="s">
        <v>1203</v>
      </c>
      <c r="B107" s="35">
        <v>2021</v>
      </c>
      <c r="C107" s="25" t="s">
        <v>1054</v>
      </c>
      <c r="D107" s="25" t="s">
        <v>1055</v>
      </c>
      <c r="E107" s="23" t="s">
        <v>1054</v>
      </c>
      <c r="F107" s="23" t="s">
        <v>1055</v>
      </c>
      <c r="G107" s="38" t="s">
        <v>1054</v>
      </c>
      <c r="H107" s="38" t="s">
        <v>1054</v>
      </c>
      <c r="I107" s="23" t="s">
        <v>1054</v>
      </c>
      <c r="J107" s="39" t="s">
        <v>1055</v>
      </c>
      <c r="K107" s="21" t="s">
        <v>1055</v>
      </c>
      <c r="L107" s="25" t="s">
        <v>1058</v>
      </c>
      <c r="M107" s="25" t="s">
        <v>1056</v>
      </c>
      <c r="N107" s="20" t="s">
        <v>1054</v>
      </c>
      <c r="O107" s="39" t="s">
        <v>1054</v>
      </c>
      <c r="P107" s="38" t="s">
        <v>1055</v>
      </c>
      <c r="Q107" s="21" t="s">
        <v>1054</v>
      </c>
      <c r="R107" s="39" t="s">
        <v>1054</v>
      </c>
      <c r="S107" s="38" t="s">
        <v>1054</v>
      </c>
      <c r="T107" s="38" t="s">
        <v>1055</v>
      </c>
      <c r="U107" s="38" t="s">
        <v>1055</v>
      </c>
      <c r="W107" s="38" t="s">
        <v>1054</v>
      </c>
      <c r="Y107" s="38" t="s">
        <v>1055</v>
      </c>
      <c r="Z107" s="38" t="s">
        <v>1055</v>
      </c>
      <c r="AA107" s="38" t="s">
        <v>1055</v>
      </c>
      <c r="AB107" s="38" t="s">
        <v>1054</v>
      </c>
      <c r="AC107" s="38" t="s">
        <v>1054</v>
      </c>
      <c r="AD107" s="38" t="s">
        <v>1054</v>
      </c>
      <c r="AE107" s="38" t="s">
        <v>1054</v>
      </c>
      <c r="AF107" s="38" t="s">
        <v>1054</v>
      </c>
      <c r="AG107" s="38" t="s">
        <v>1054</v>
      </c>
      <c r="AH107" s="38" t="s">
        <v>1054</v>
      </c>
      <c r="AI107" s="38" t="s">
        <v>1054</v>
      </c>
      <c r="AJ107" s="38" t="s">
        <v>1055</v>
      </c>
      <c r="AK107" s="38" t="s">
        <v>1055</v>
      </c>
      <c r="AL107" s="38" t="s">
        <v>1055</v>
      </c>
      <c r="AM107" s="38" t="s">
        <v>1055</v>
      </c>
      <c r="AN107" s="38" t="s">
        <v>1054</v>
      </c>
      <c r="AO107" s="38" t="s">
        <v>1054</v>
      </c>
      <c r="AP107" s="38" t="s">
        <v>1055</v>
      </c>
      <c r="AQ107" s="38" t="s">
        <v>1055</v>
      </c>
      <c r="AR107" s="21" t="s">
        <v>1055</v>
      </c>
      <c r="AS107" s="20" t="s">
        <v>1054</v>
      </c>
      <c r="AT107" s="39" t="s">
        <v>1054</v>
      </c>
      <c r="AU107" s="38" t="s">
        <v>1054</v>
      </c>
      <c r="AV107" s="38" t="s">
        <v>1055</v>
      </c>
      <c r="AW107" s="38" t="s">
        <v>1055</v>
      </c>
      <c r="AX107" s="38" t="s">
        <v>1054</v>
      </c>
      <c r="AY107" s="39" t="s">
        <v>1054</v>
      </c>
      <c r="AZ107" s="38" t="s">
        <v>1054</v>
      </c>
      <c r="BA107" s="38" t="s">
        <v>1054</v>
      </c>
      <c r="BB107" s="38" t="s">
        <v>1054</v>
      </c>
      <c r="BC107" s="21" t="s">
        <v>1054</v>
      </c>
      <c r="BD107" s="39" t="s">
        <v>1054</v>
      </c>
      <c r="BE107" s="38" t="s">
        <v>1054</v>
      </c>
      <c r="BF107" s="38" t="s">
        <v>1055</v>
      </c>
      <c r="BG107" s="21" t="s">
        <v>1054</v>
      </c>
      <c r="BH107" s="39" t="s">
        <v>1054</v>
      </c>
      <c r="BI107" s="38" t="s">
        <v>1054</v>
      </c>
      <c r="BJ107" s="38" t="s">
        <v>1055</v>
      </c>
      <c r="BK107" s="38" t="s">
        <v>1054</v>
      </c>
      <c r="BL107" s="21" t="s">
        <v>1055</v>
      </c>
      <c r="BM107" s="20" t="s">
        <v>1054</v>
      </c>
      <c r="BN107" s="39" t="s">
        <v>1054</v>
      </c>
      <c r="BO107" s="38" t="s">
        <v>1054</v>
      </c>
      <c r="BP107" s="38" t="s">
        <v>1054</v>
      </c>
      <c r="BQ107" s="38" t="s">
        <v>1055</v>
      </c>
      <c r="BR107" s="38" t="s">
        <v>1055</v>
      </c>
      <c r="BT107" s="38" t="s">
        <v>1054</v>
      </c>
      <c r="BU107" s="39" t="s">
        <v>1055</v>
      </c>
      <c r="BV107" s="38" t="s">
        <v>1054</v>
      </c>
      <c r="BW107" s="38" t="s">
        <v>1055</v>
      </c>
      <c r="BX107" s="38" t="s">
        <v>1055</v>
      </c>
      <c r="BY107" s="38" t="s">
        <v>1055</v>
      </c>
      <c r="BZ107" s="38" t="s">
        <v>1054</v>
      </c>
      <c r="CA107" s="38" t="s">
        <v>1055</v>
      </c>
      <c r="CB107" s="21" t="s">
        <v>1054</v>
      </c>
      <c r="CC107" s="39" t="s">
        <v>1054</v>
      </c>
      <c r="CD107" s="38" t="s">
        <v>1055</v>
      </c>
      <c r="CE107" s="41" t="s">
        <v>1054</v>
      </c>
      <c r="CF107" s="42" t="s">
        <v>1054</v>
      </c>
      <c r="CG107" s="42" t="s">
        <v>1054</v>
      </c>
      <c r="CH107" s="42" t="s">
        <v>1054</v>
      </c>
      <c r="CI107" s="42" t="s">
        <v>1054</v>
      </c>
      <c r="CJ107" s="42" t="s">
        <v>1054</v>
      </c>
    </row>
    <row r="108" spans="1:88" ht="15" x14ac:dyDescent="0.2">
      <c r="A108" s="34" t="s">
        <v>1204</v>
      </c>
      <c r="B108" s="35">
        <v>2021</v>
      </c>
      <c r="C108" s="25" t="s">
        <v>1054</v>
      </c>
      <c r="D108" s="25" t="s">
        <v>1054</v>
      </c>
      <c r="E108" s="23" t="s">
        <v>1055</v>
      </c>
      <c r="F108" s="23" t="s">
        <v>1054</v>
      </c>
      <c r="G108" s="38" t="s">
        <v>1054</v>
      </c>
      <c r="H108" s="38" t="s">
        <v>1054</v>
      </c>
      <c r="I108" s="23" t="s">
        <v>1055</v>
      </c>
      <c r="J108" s="39" t="s">
        <v>1055</v>
      </c>
      <c r="K108" s="21" t="s">
        <v>1055</v>
      </c>
      <c r="L108" s="25" t="s">
        <v>1058</v>
      </c>
      <c r="M108" s="25" t="s">
        <v>1056</v>
      </c>
      <c r="N108" s="20" t="s">
        <v>1054</v>
      </c>
      <c r="O108" s="39" t="s">
        <v>1054</v>
      </c>
      <c r="P108" s="38" t="s">
        <v>1054</v>
      </c>
      <c r="Q108" s="21" t="s">
        <v>1054</v>
      </c>
      <c r="R108" s="39" t="s">
        <v>1054</v>
      </c>
      <c r="S108" s="38" t="s">
        <v>1054</v>
      </c>
      <c r="T108" s="38" t="s">
        <v>1054</v>
      </c>
      <c r="U108" s="38" t="s">
        <v>1055</v>
      </c>
      <c r="W108" s="38" t="s">
        <v>1055</v>
      </c>
      <c r="Y108" s="38" t="s">
        <v>1054</v>
      </c>
      <c r="Z108" s="38" t="s">
        <v>1054</v>
      </c>
      <c r="AA108" s="38" t="s">
        <v>1055</v>
      </c>
      <c r="AB108" s="38" t="s">
        <v>1054</v>
      </c>
      <c r="AC108" s="38" t="s">
        <v>1055</v>
      </c>
      <c r="AD108" s="38" t="s">
        <v>1054</v>
      </c>
      <c r="AE108" s="38" t="s">
        <v>1055</v>
      </c>
      <c r="AF108" s="38" t="s">
        <v>1054</v>
      </c>
      <c r="AG108" s="38" t="s">
        <v>1055</v>
      </c>
      <c r="AH108" s="38" t="s">
        <v>1054</v>
      </c>
      <c r="AI108" s="38" t="s">
        <v>1055</v>
      </c>
      <c r="AJ108" s="38" t="s">
        <v>1055</v>
      </c>
      <c r="AK108" s="38" t="s">
        <v>1055</v>
      </c>
      <c r="AL108" s="38" t="s">
        <v>1055</v>
      </c>
      <c r="AM108" s="38" t="s">
        <v>1055</v>
      </c>
      <c r="AN108" s="38" t="s">
        <v>1055</v>
      </c>
      <c r="AO108" s="38" t="s">
        <v>1055</v>
      </c>
      <c r="AP108" s="38" t="s">
        <v>1055</v>
      </c>
      <c r="AQ108" s="38" t="s">
        <v>1055</v>
      </c>
      <c r="AR108" s="21" t="s">
        <v>1055</v>
      </c>
      <c r="AS108" s="20" t="s">
        <v>1054</v>
      </c>
      <c r="AT108" s="39" t="s">
        <v>1054</v>
      </c>
      <c r="AU108" s="38" t="s">
        <v>1054</v>
      </c>
      <c r="AV108" s="38" t="s">
        <v>1054</v>
      </c>
      <c r="AW108" s="38" t="s">
        <v>1055</v>
      </c>
      <c r="AX108" s="38" t="s">
        <v>1054</v>
      </c>
      <c r="AY108" s="39" t="s">
        <v>1054</v>
      </c>
      <c r="AZ108" s="38" t="s">
        <v>1055</v>
      </c>
      <c r="BA108" s="38" t="s">
        <v>1054</v>
      </c>
      <c r="BB108" s="38" t="s">
        <v>1054</v>
      </c>
      <c r="BC108" s="21" t="s">
        <v>1054</v>
      </c>
      <c r="BD108" s="39" t="s">
        <v>1054</v>
      </c>
      <c r="BE108" s="38" t="s">
        <v>1054</v>
      </c>
      <c r="BF108" s="38" t="s">
        <v>1055</v>
      </c>
      <c r="BG108" s="21" t="s">
        <v>1054</v>
      </c>
      <c r="BH108" s="39" t="s">
        <v>1054</v>
      </c>
      <c r="BI108" s="38" t="s">
        <v>1054</v>
      </c>
      <c r="BJ108" s="38" t="s">
        <v>1055</v>
      </c>
      <c r="BK108" s="38" t="s">
        <v>1055</v>
      </c>
      <c r="BL108" s="21" t="s">
        <v>1055</v>
      </c>
      <c r="BM108" s="20" t="s">
        <v>1055</v>
      </c>
      <c r="BN108" s="39" t="s">
        <v>1055</v>
      </c>
      <c r="BO108" s="38" t="s">
        <v>1055</v>
      </c>
      <c r="BP108" s="38" t="s">
        <v>1055</v>
      </c>
      <c r="BQ108" s="38" t="s">
        <v>1055</v>
      </c>
      <c r="BR108" s="38" t="s">
        <v>1055</v>
      </c>
      <c r="BT108" s="38" t="s">
        <v>1055</v>
      </c>
      <c r="BU108" s="39" t="s">
        <v>1055</v>
      </c>
      <c r="BV108" s="38" t="s">
        <v>1055</v>
      </c>
      <c r="BW108" s="38" t="s">
        <v>1055</v>
      </c>
      <c r="BX108" s="38" t="s">
        <v>1055</v>
      </c>
      <c r="BY108" s="38" t="s">
        <v>1055</v>
      </c>
      <c r="BZ108" s="38" t="s">
        <v>1055</v>
      </c>
      <c r="CA108" s="38" t="s">
        <v>1055</v>
      </c>
      <c r="CB108" s="21" t="s">
        <v>1055</v>
      </c>
      <c r="CC108" s="39" t="s">
        <v>1055</v>
      </c>
      <c r="CD108" s="38" t="s">
        <v>1055</v>
      </c>
      <c r="CE108" s="41" t="s">
        <v>1055</v>
      </c>
      <c r="CF108" s="42" t="s">
        <v>1055</v>
      </c>
      <c r="CG108" s="42" t="s">
        <v>1055</v>
      </c>
      <c r="CH108" s="42" t="s">
        <v>1055</v>
      </c>
      <c r="CI108" s="42" t="s">
        <v>1054</v>
      </c>
      <c r="CJ108" s="42" t="s">
        <v>1054</v>
      </c>
    </row>
    <row r="109" spans="1:88" ht="15" x14ac:dyDescent="0.2">
      <c r="A109" s="34" t="s">
        <v>1205</v>
      </c>
      <c r="B109" s="35">
        <v>2020</v>
      </c>
      <c r="C109" s="25" t="s">
        <v>1054</v>
      </c>
      <c r="D109" s="25" t="s">
        <v>1054</v>
      </c>
      <c r="E109" s="23" t="s">
        <v>1055</v>
      </c>
      <c r="F109" s="23" t="s">
        <v>1055</v>
      </c>
      <c r="G109" s="38" t="s">
        <v>1054</v>
      </c>
      <c r="H109" s="38" t="s">
        <v>1054</v>
      </c>
      <c r="I109" s="23" t="s">
        <v>1055</v>
      </c>
      <c r="J109" s="39" t="s">
        <v>1055</v>
      </c>
      <c r="K109" s="21" t="s">
        <v>1055</v>
      </c>
      <c r="L109" s="25" t="s">
        <v>1058</v>
      </c>
      <c r="M109" s="25" t="s">
        <v>1056</v>
      </c>
      <c r="N109" s="20" t="s">
        <v>1054</v>
      </c>
      <c r="O109" s="39" t="s">
        <v>1055</v>
      </c>
      <c r="P109" s="38" t="s">
        <v>1055</v>
      </c>
      <c r="Q109" s="21" t="s">
        <v>1055</v>
      </c>
      <c r="R109" s="39" t="s">
        <v>1054</v>
      </c>
      <c r="S109" s="38" t="s">
        <v>1054</v>
      </c>
      <c r="T109" s="38" t="s">
        <v>1055</v>
      </c>
      <c r="U109" s="38" t="s">
        <v>1055</v>
      </c>
      <c r="W109" s="38" t="s">
        <v>1055</v>
      </c>
      <c r="Y109" s="38" t="s">
        <v>1054</v>
      </c>
      <c r="Z109" s="38" t="s">
        <v>1054</v>
      </c>
      <c r="AA109" s="38" t="s">
        <v>1055</v>
      </c>
      <c r="AB109" s="38" t="s">
        <v>1055</v>
      </c>
      <c r="AC109" s="38" t="s">
        <v>1055</v>
      </c>
      <c r="AD109" s="38" t="s">
        <v>1055</v>
      </c>
      <c r="AE109" s="38" t="s">
        <v>1055</v>
      </c>
      <c r="AF109" s="38" t="s">
        <v>1054</v>
      </c>
      <c r="AG109" s="38" t="s">
        <v>1055</v>
      </c>
      <c r="AH109" s="38" t="s">
        <v>1055</v>
      </c>
      <c r="AI109" s="38" t="s">
        <v>1055</v>
      </c>
      <c r="AJ109" s="38" t="s">
        <v>1055</v>
      </c>
      <c r="AK109" s="38" t="s">
        <v>1055</v>
      </c>
      <c r="AL109" s="38" t="s">
        <v>1055</v>
      </c>
      <c r="AM109" s="38" t="s">
        <v>1055</v>
      </c>
      <c r="AN109" s="38" t="s">
        <v>1054</v>
      </c>
      <c r="AO109" s="38" t="s">
        <v>1055</v>
      </c>
      <c r="AP109" s="38" t="s">
        <v>1054</v>
      </c>
      <c r="AQ109" s="38" t="s">
        <v>1055</v>
      </c>
      <c r="AR109" s="21" t="s">
        <v>1054</v>
      </c>
      <c r="AS109" s="20" t="s">
        <v>1054</v>
      </c>
      <c r="AT109" s="39" t="s">
        <v>1054</v>
      </c>
      <c r="AU109" s="38" t="s">
        <v>1054</v>
      </c>
      <c r="AV109" s="38" t="s">
        <v>1055</v>
      </c>
      <c r="AW109" s="38" t="s">
        <v>1055</v>
      </c>
      <c r="AX109" s="38" t="s">
        <v>1054</v>
      </c>
      <c r="AY109" s="39" t="s">
        <v>1054</v>
      </c>
      <c r="AZ109" s="38" t="s">
        <v>1054</v>
      </c>
      <c r="BA109" s="38" t="s">
        <v>1054</v>
      </c>
      <c r="BB109" s="38" t="s">
        <v>1055</v>
      </c>
      <c r="BC109" s="21" t="s">
        <v>1054</v>
      </c>
      <c r="BD109" s="39" t="s">
        <v>1054</v>
      </c>
      <c r="BE109" s="38" t="s">
        <v>1054</v>
      </c>
      <c r="BF109" s="38" t="s">
        <v>1055</v>
      </c>
      <c r="BG109" s="21" t="s">
        <v>1054</v>
      </c>
      <c r="BH109" s="39" t="s">
        <v>1054</v>
      </c>
      <c r="BI109" s="38" t="s">
        <v>1054</v>
      </c>
      <c r="BJ109" s="38" t="s">
        <v>1055</v>
      </c>
      <c r="BK109" s="38" t="s">
        <v>1055</v>
      </c>
      <c r="BL109" s="21" t="s">
        <v>1055</v>
      </c>
      <c r="BM109" s="20" t="s">
        <v>1054</v>
      </c>
      <c r="BN109" s="39" t="s">
        <v>1054</v>
      </c>
      <c r="BO109" s="38" t="s">
        <v>1055</v>
      </c>
      <c r="BP109" s="38" t="s">
        <v>1055</v>
      </c>
      <c r="BQ109" s="38" t="s">
        <v>1055</v>
      </c>
      <c r="BR109" s="38" t="s">
        <v>1054</v>
      </c>
      <c r="BT109" s="38" t="s">
        <v>1055</v>
      </c>
      <c r="BU109" s="39" t="s">
        <v>1055</v>
      </c>
      <c r="BV109" s="38" t="s">
        <v>1055</v>
      </c>
      <c r="BW109" s="38" t="s">
        <v>1055</v>
      </c>
      <c r="BX109" s="38" t="s">
        <v>1055</v>
      </c>
      <c r="BY109" s="38" t="s">
        <v>1055</v>
      </c>
      <c r="BZ109" s="38" t="s">
        <v>1054</v>
      </c>
      <c r="CA109" s="38" t="s">
        <v>1055</v>
      </c>
      <c r="CB109" s="21" t="s">
        <v>1054</v>
      </c>
      <c r="CC109" s="39" t="s">
        <v>1055</v>
      </c>
      <c r="CD109" s="38" t="s">
        <v>1055</v>
      </c>
      <c r="CE109" s="41" t="s">
        <v>1055</v>
      </c>
      <c r="CF109" s="42" t="s">
        <v>1054</v>
      </c>
      <c r="CG109" s="42" t="s">
        <v>1054</v>
      </c>
      <c r="CH109" s="42" t="s">
        <v>1054</v>
      </c>
      <c r="CI109" s="42" t="s">
        <v>1054</v>
      </c>
      <c r="CJ109" s="42" t="s">
        <v>1054</v>
      </c>
    </row>
    <row r="110" spans="1:88" ht="15" x14ac:dyDescent="0.2">
      <c r="A110" s="34" t="s">
        <v>1206</v>
      </c>
      <c r="B110" s="35">
        <v>2022</v>
      </c>
      <c r="C110" s="25" t="s">
        <v>1054</v>
      </c>
      <c r="D110" s="25" t="s">
        <v>1055</v>
      </c>
      <c r="E110" s="23" t="s">
        <v>1054</v>
      </c>
      <c r="F110" s="23" t="s">
        <v>1055</v>
      </c>
      <c r="G110" s="38" t="s">
        <v>1054</v>
      </c>
      <c r="H110" s="38" t="s">
        <v>1054</v>
      </c>
      <c r="I110" s="23" t="s">
        <v>1054</v>
      </c>
      <c r="J110" s="39" t="s">
        <v>1055</v>
      </c>
      <c r="K110" s="21" t="s">
        <v>1054</v>
      </c>
      <c r="L110" s="25" t="s">
        <v>1054</v>
      </c>
      <c r="M110" s="25" t="s">
        <v>1056</v>
      </c>
      <c r="N110" s="20" t="s">
        <v>1054</v>
      </c>
      <c r="O110" s="39" t="s">
        <v>1054</v>
      </c>
      <c r="P110" s="38" t="s">
        <v>1055</v>
      </c>
      <c r="Q110" s="21" t="s">
        <v>1054</v>
      </c>
      <c r="R110" s="39" t="s">
        <v>1054</v>
      </c>
      <c r="S110" s="38" t="s">
        <v>1054</v>
      </c>
      <c r="T110" s="38" t="s">
        <v>1055</v>
      </c>
      <c r="U110" s="38" t="s">
        <v>1055</v>
      </c>
      <c r="W110" s="38" t="s">
        <v>1055</v>
      </c>
      <c r="Y110" s="38" t="s">
        <v>1055</v>
      </c>
      <c r="Z110" s="38" t="s">
        <v>1055</v>
      </c>
      <c r="AA110" s="38" t="s">
        <v>1055</v>
      </c>
      <c r="AB110" s="38" t="s">
        <v>1054</v>
      </c>
      <c r="AC110" s="38" t="s">
        <v>1055</v>
      </c>
      <c r="AD110" s="38" t="s">
        <v>1054</v>
      </c>
      <c r="AE110" s="38" t="s">
        <v>1055</v>
      </c>
      <c r="AF110" s="38" t="s">
        <v>1054</v>
      </c>
      <c r="AG110" s="38" t="s">
        <v>1055</v>
      </c>
      <c r="AH110" s="38" t="s">
        <v>1055</v>
      </c>
      <c r="AI110" s="38" t="s">
        <v>1055</v>
      </c>
      <c r="AJ110" s="38" t="s">
        <v>1054</v>
      </c>
      <c r="AK110" s="38" t="s">
        <v>1055</v>
      </c>
      <c r="AL110" s="38" t="s">
        <v>1055</v>
      </c>
      <c r="AM110" s="38" t="s">
        <v>1055</v>
      </c>
      <c r="AN110" s="38" t="s">
        <v>1054</v>
      </c>
      <c r="AO110" s="38" t="s">
        <v>1055</v>
      </c>
      <c r="AP110" s="38" t="s">
        <v>1055</v>
      </c>
      <c r="AQ110" s="38" t="s">
        <v>1055</v>
      </c>
      <c r="AR110" s="21" t="s">
        <v>1055</v>
      </c>
      <c r="AS110" s="20" t="s">
        <v>1054</v>
      </c>
      <c r="AT110" s="39" t="s">
        <v>1054</v>
      </c>
      <c r="AU110" s="38" t="s">
        <v>1054</v>
      </c>
      <c r="AV110" s="38" t="s">
        <v>1055</v>
      </c>
      <c r="AW110" s="38" t="s">
        <v>1054</v>
      </c>
      <c r="AX110" s="38" t="s">
        <v>1054</v>
      </c>
      <c r="AY110" s="39" t="s">
        <v>1054</v>
      </c>
      <c r="AZ110" s="38" t="s">
        <v>1054</v>
      </c>
      <c r="BA110" s="38" t="s">
        <v>1054</v>
      </c>
      <c r="BB110" s="38" t="s">
        <v>1054</v>
      </c>
      <c r="BC110" s="21" t="s">
        <v>1054</v>
      </c>
      <c r="BD110" s="39" t="s">
        <v>1054</v>
      </c>
      <c r="BE110" s="38" t="s">
        <v>1054</v>
      </c>
      <c r="BF110" s="38" t="s">
        <v>1055</v>
      </c>
      <c r="BG110" s="21" t="s">
        <v>1054</v>
      </c>
      <c r="BH110" s="39" t="s">
        <v>1054</v>
      </c>
      <c r="BI110" s="38" t="s">
        <v>1054</v>
      </c>
      <c r="BJ110" s="38" t="s">
        <v>1054</v>
      </c>
      <c r="BK110" s="38" t="s">
        <v>1054</v>
      </c>
      <c r="BL110" s="21" t="s">
        <v>1054</v>
      </c>
      <c r="BM110" s="20" t="s">
        <v>1054</v>
      </c>
      <c r="BN110" s="39" t="s">
        <v>1054</v>
      </c>
      <c r="BO110" s="38" t="s">
        <v>1054</v>
      </c>
      <c r="BP110" s="38" t="s">
        <v>1054</v>
      </c>
      <c r="BQ110" s="38" t="s">
        <v>1054</v>
      </c>
      <c r="BR110" s="38" t="s">
        <v>1054</v>
      </c>
      <c r="BT110" s="38" t="s">
        <v>1054</v>
      </c>
      <c r="BU110" s="39" t="s">
        <v>1054</v>
      </c>
      <c r="BV110" s="38" t="s">
        <v>1054</v>
      </c>
      <c r="BW110" s="38" t="s">
        <v>1055</v>
      </c>
      <c r="BX110" s="38" t="s">
        <v>1054</v>
      </c>
      <c r="BY110" s="38" t="s">
        <v>1055</v>
      </c>
      <c r="BZ110" s="38" t="s">
        <v>1054</v>
      </c>
      <c r="CA110" s="38" t="s">
        <v>1055</v>
      </c>
      <c r="CB110" s="21" t="s">
        <v>1054</v>
      </c>
      <c r="CC110" s="39" t="s">
        <v>1054</v>
      </c>
      <c r="CD110" s="38" t="s">
        <v>1055</v>
      </c>
      <c r="CE110" s="41" t="s">
        <v>1054</v>
      </c>
      <c r="CF110" s="42" t="s">
        <v>1054</v>
      </c>
      <c r="CG110" s="42" t="s">
        <v>1055</v>
      </c>
      <c r="CH110" s="42" t="s">
        <v>1054</v>
      </c>
      <c r="CI110" s="42" t="s">
        <v>1054</v>
      </c>
      <c r="CJ110" s="42" t="s">
        <v>1054</v>
      </c>
    </row>
    <row r="111" spans="1:88" ht="15" x14ac:dyDescent="0.2">
      <c r="A111" s="34" t="s">
        <v>1207</v>
      </c>
      <c r="B111" s="35">
        <v>2022</v>
      </c>
      <c r="C111" s="25" t="s">
        <v>1054</v>
      </c>
      <c r="D111" s="25" t="s">
        <v>1055</v>
      </c>
      <c r="E111" s="23" t="s">
        <v>1054</v>
      </c>
      <c r="F111" s="23" t="s">
        <v>1054</v>
      </c>
      <c r="G111" s="38" t="s">
        <v>1054</v>
      </c>
      <c r="H111" s="38" t="s">
        <v>1054</v>
      </c>
      <c r="I111" s="23" t="s">
        <v>1055</v>
      </c>
      <c r="J111" s="39" t="s">
        <v>1055</v>
      </c>
      <c r="K111" s="21" t="s">
        <v>1054</v>
      </c>
      <c r="L111" s="25" t="s">
        <v>1054</v>
      </c>
      <c r="M111" s="25" t="s">
        <v>1056</v>
      </c>
      <c r="N111" s="20" t="s">
        <v>1054</v>
      </c>
      <c r="O111" s="39" t="s">
        <v>1054</v>
      </c>
      <c r="P111" s="38" t="s">
        <v>1055</v>
      </c>
      <c r="Q111" s="21" t="s">
        <v>1054</v>
      </c>
      <c r="R111" s="39" t="s">
        <v>1054</v>
      </c>
      <c r="S111" s="38" t="s">
        <v>1054</v>
      </c>
      <c r="T111" s="38" t="s">
        <v>1055</v>
      </c>
      <c r="U111" s="38" t="s">
        <v>1055</v>
      </c>
      <c r="W111" s="38" t="s">
        <v>1055</v>
      </c>
      <c r="Y111" s="38" t="s">
        <v>1054</v>
      </c>
      <c r="Z111" s="38" t="s">
        <v>1054</v>
      </c>
      <c r="AA111" s="38" t="s">
        <v>1055</v>
      </c>
      <c r="AB111" s="38" t="s">
        <v>1054</v>
      </c>
      <c r="AC111" s="38" t="s">
        <v>1055</v>
      </c>
      <c r="AD111" s="38" t="s">
        <v>1055</v>
      </c>
      <c r="AE111" s="38" t="s">
        <v>1055</v>
      </c>
      <c r="AF111" s="38" t="s">
        <v>1055</v>
      </c>
      <c r="AG111" s="38" t="s">
        <v>1055</v>
      </c>
      <c r="AH111" s="38" t="s">
        <v>1054</v>
      </c>
      <c r="AI111" s="38" t="s">
        <v>1055</v>
      </c>
      <c r="AJ111" s="38" t="s">
        <v>1054</v>
      </c>
      <c r="AK111" s="38" t="s">
        <v>1055</v>
      </c>
      <c r="AL111" s="38" t="s">
        <v>1055</v>
      </c>
      <c r="AM111" s="38" t="s">
        <v>1055</v>
      </c>
      <c r="AN111" s="38" t="s">
        <v>1054</v>
      </c>
      <c r="AO111" s="38" t="s">
        <v>1055</v>
      </c>
      <c r="AP111" s="38" t="s">
        <v>1055</v>
      </c>
      <c r="AQ111" s="38" t="s">
        <v>1055</v>
      </c>
      <c r="AR111" s="21" t="s">
        <v>1055</v>
      </c>
      <c r="AS111" s="20" t="s">
        <v>1054</v>
      </c>
      <c r="AT111" s="39" t="s">
        <v>1054</v>
      </c>
      <c r="AU111" s="38" t="s">
        <v>1054</v>
      </c>
      <c r="AV111" s="38" t="s">
        <v>1055</v>
      </c>
      <c r="AW111" s="38" t="s">
        <v>1054</v>
      </c>
      <c r="AX111" s="38" t="s">
        <v>1054</v>
      </c>
      <c r="AY111" s="39" t="s">
        <v>1054</v>
      </c>
      <c r="AZ111" s="38" t="s">
        <v>1054</v>
      </c>
      <c r="BA111" s="38" t="s">
        <v>1054</v>
      </c>
      <c r="BB111" s="38" t="s">
        <v>1054</v>
      </c>
      <c r="BC111" s="21" t="s">
        <v>1054</v>
      </c>
      <c r="BD111" s="39" t="s">
        <v>1054</v>
      </c>
      <c r="BE111" s="38" t="s">
        <v>1054</v>
      </c>
      <c r="BF111" s="38" t="s">
        <v>1055</v>
      </c>
      <c r="BG111" s="21" t="s">
        <v>1054</v>
      </c>
      <c r="BH111" s="39" t="s">
        <v>1054</v>
      </c>
      <c r="BI111" s="38" t="s">
        <v>1054</v>
      </c>
      <c r="BJ111" s="38" t="s">
        <v>1054</v>
      </c>
      <c r="BK111" s="38" t="s">
        <v>1054</v>
      </c>
      <c r="BL111" s="21" t="s">
        <v>1055</v>
      </c>
      <c r="BM111" s="20" t="s">
        <v>1054</v>
      </c>
      <c r="BN111" s="39" t="s">
        <v>1054</v>
      </c>
      <c r="BO111" s="38" t="s">
        <v>1054</v>
      </c>
      <c r="BP111" s="38" t="s">
        <v>1054</v>
      </c>
      <c r="BQ111" s="38" t="s">
        <v>1054</v>
      </c>
      <c r="BR111" s="38" t="s">
        <v>1054</v>
      </c>
      <c r="BT111" s="38" t="s">
        <v>1054</v>
      </c>
      <c r="BU111" s="39" t="s">
        <v>1055</v>
      </c>
      <c r="BV111" s="38" t="s">
        <v>1055</v>
      </c>
      <c r="BW111" s="38" t="s">
        <v>1055</v>
      </c>
      <c r="BX111" s="38" t="s">
        <v>1055</v>
      </c>
      <c r="BY111" s="38" t="s">
        <v>1054</v>
      </c>
      <c r="BZ111" s="38" t="s">
        <v>1054</v>
      </c>
      <c r="CA111" s="38" t="s">
        <v>1055</v>
      </c>
      <c r="CB111" s="21" t="s">
        <v>1054</v>
      </c>
      <c r="CC111" s="39" t="s">
        <v>1054</v>
      </c>
      <c r="CD111" s="38" t="s">
        <v>1055</v>
      </c>
      <c r="CE111" s="41" t="s">
        <v>1054</v>
      </c>
      <c r="CF111" s="42" t="s">
        <v>1055</v>
      </c>
      <c r="CG111" s="42" t="s">
        <v>1055</v>
      </c>
      <c r="CH111" s="42" t="s">
        <v>1054</v>
      </c>
      <c r="CI111" s="42" t="s">
        <v>1054</v>
      </c>
      <c r="CJ111" s="42" t="s">
        <v>1054</v>
      </c>
    </row>
    <row r="112" spans="1:88" ht="15" x14ac:dyDescent="0.2">
      <c r="A112" s="34" t="s">
        <v>1208</v>
      </c>
      <c r="B112" s="35">
        <v>2021</v>
      </c>
      <c r="C112" s="25" t="s">
        <v>1054</v>
      </c>
      <c r="D112" s="25" t="s">
        <v>1054</v>
      </c>
      <c r="E112" s="23" t="s">
        <v>1055</v>
      </c>
      <c r="F112" s="23" t="s">
        <v>1055</v>
      </c>
      <c r="G112" s="38" t="s">
        <v>1055</v>
      </c>
      <c r="H112" s="38" t="s">
        <v>1055</v>
      </c>
      <c r="I112" s="80" t="s">
        <v>1054</v>
      </c>
      <c r="J112" s="39" t="s">
        <v>1055</v>
      </c>
      <c r="K112" s="21" t="s">
        <v>1055</v>
      </c>
      <c r="L112" s="25" t="s">
        <v>1058</v>
      </c>
      <c r="M112" s="25" t="s">
        <v>1056</v>
      </c>
      <c r="N112" s="20" t="s">
        <v>1055</v>
      </c>
      <c r="O112" s="39" t="s">
        <v>1054</v>
      </c>
      <c r="P112" s="38" t="s">
        <v>1055</v>
      </c>
      <c r="Q112" s="21" t="s">
        <v>1054</v>
      </c>
      <c r="R112" s="39" t="s">
        <v>1054</v>
      </c>
      <c r="S112" s="38" t="s">
        <v>1054</v>
      </c>
      <c r="T112" s="38" t="s">
        <v>1055</v>
      </c>
      <c r="U112" s="38" t="s">
        <v>1055</v>
      </c>
      <c r="W112" s="38" t="s">
        <v>1055</v>
      </c>
      <c r="Y112" s="38" t="s">
        <v>1055</v>
      </c>
      <c r="Z112" s="38" t="s">
        <v>1055</v>
      </c>
      <c r="AA112" s="38" t="s">
        <v>1055</v>
      </c>
      <c r="AB112" s="38" t="s">
        <v>1054</v>
      </c>
      <c r="AC112" s="38" t="s">
        <v>1055</v>
      </c>
      <c r="AD112" s="38" t="s">
        <v>1055</v>
      </c>
      <c r="AE112" s="38" t="s">
        <v>1055</v>
      </c>
      <c r="AF112" s="38" t="s">
        <v>1054</v>
      </c>
      <c r="AG112" s="38" t="s">
        <v>1055</v>
      </c>
      <c r="AH112" s="38" t="s">
        <v>1054</v>
      </c>
      <c r="AI112" s="38" t="s">
        <v>1055</v>
      </c>
      <c r="AJ112" s="38" t="s">
        <v>1055</v>
      </c>
      <c r="AK112" s="38" t="s">
        <v>1055</v>
      </c>
      <c r="AL112" s="38" t="s">
        <v>1055</v>
      </c>
      <c r="AM112" s="38" t="s">
        <v>1055</v>
      </c>
      <c r="AN112" s="38" t="s">
        <v>1054</v>
      </c>
      <c r="AO112" s="38" t="s">
        <v>1055</v>
      </c>
      <c r="AP112" s="38" t="s">
        <v>1055</v>
      </c>
      <c r="AQ112" s="38" t="s">
        <v>1055</v>
      </c>
      <c r="AR112" s="21" t="s">
        <v>1055</v>
      </c>
      <c r="AS112" s="20" t="s">
        <v>1054</v>
      </c>
      <c r="AT112" s="39" t="s">
        <v>1055</v>
      </c>
      <c r="AU112" s="38" t="s">
        <v>1055</v>
      </c>
      <c r="AV112" s="38" t="s">
        <v>1055</v>
      </c>
      <c r="AW112" s="38" t="s">
        <v>1055</v>
      </c>
      <c r="AX112" s="38" t="s">
        <v>1055</v>
      </c>
      <c r="AY112" s="39" t="s">
        <v>1054</v>
      </c>
      <c r="AZ112" s="38" t="s">
        <v>1055</v>
      </c>
      <c r="BA112" s="38" t="s">
        <v>1054</v>
      </c>
      <c r="BB112" s="38" t="s">
        <v>1055</v>
      </c>
      <c r="BC112" s="21" t="s">
        <v>1054</v>
      </c>
      <c r="BD112" s="39" t="s">
        <v>1055</v>
      </c>
      <c r="BE112" s="38" t="s">
        <v>1055</v>
      </c>
      <c r="BF112" s="38" t="s">
        <v>1055</v>
      </c>
      <c r="BG112" s="21" t="s">
        <v>1055</v>
      </c>
      <c r="BH112" s="39" t="s">
        <v>1054</v>
      </c>
      <c r="BI112" s="38" t="s">
        <v>1055</v>
      </c>
      <c r="BJ112" s="38" t="s">
        <v>1055</v>
      </c>
      <c r="BK112" s="38" t="s">
        <v>1054</v>
      </c>
      <c r="BL112" s="21" t="s">
        <v>1055</v>
      </c>
      <c r="BM112" s="20" t="s">
        <v>1055</v>
      </c>
      <c r="BN112" s="39" t="s">
        <v>1055</v>
      </c>
      <c r="BO112" s="38" t="s">
        <v>1055</v>
      </c>
      <c r="BP112" s="38" t="s">
        <v>1055</v>
      </c>
      <c r="BQ112" s="38" t="s">
        <v>1055</v>
      </c>
      <c r="BR112" s="38" t="s">
        <v>1055</v>
      </c>
      <c r="BT112" s="38" t="s">
        <v>1055</v>
      </c>
      <c r="BU112" s="39" t="s">
        <v>1055</v>
      </c>
      <c r="BV112" s="38" t="s">
        <v>1055</v>
      </c>
      <c r="BW112" s="38" t="s">
        <v>1055</v>
      </c>
      <c r="BX112" s="38" t="s">
        <v>1055</v>
      </c>
      <c r="BY112" s="38" t="s">
        <v>1055</v>
      </c>
      <c r="BZ112" s="38" t="s">
        <v>1055</v>
      </c>
      <c r="CA112" s="38" t="s">
        <v>1054</v>
      </c>
      <c r="CB112" s="21" t="s">
        <v>1055</v>
      </c>
      <c r="CC112" s="39" t="s">
        <v>1055</v>
      </c>
      <c r="CD112" s="38" t="s">
        <v>1055</v>
      </c>
      <c r="CE112" s="41" t="s">
        <v>1055</v>
      </c>
      <c r="CF112" s="42" t="s">
        <v>1055</v>
      </c>
      <c r="CG112" s="42" t="s">
        <v>1055</v>
      </c>
      <c r="CH112" s="42" t="s">
        <v>1055</v>
      </c>
      <c r="CI112" s="42" t="s">
        <v>1055</v>
      </c>
      <c r="CJ112" s="42" t="s">
        <v>1055</v>
      </c>
    </row>
    <row r="113" spans="1:88" s="6" customFormat="1" x14ac:dyDescent="0.2">
      <c r="A113" s="337" t="s">
        <v>1101</v>
      </c>
      <c r="B113" s="337"/>
      <c r="C113" s="43">
        <v>97</v>
      </c>
      <c r="D113" s="43">
        <v>56</v>
      </c>
      <c r="E113" s="44">
        <v>52</v>
      </c>
      <c r="F113" s="44">
        <v>39</v>
      </c>
      <c r="G113" s="14">
        <v>82</v>
      </c>
      <c r="H113" s="14">
        <v>84</v>
      </c>
      <c r="I113" s="14">
        <v>79</v>
      </c>
      <c r="J113" s="45">
        <v>28</v>
      </c>
      <c r="K113" s="24">
        <v>20</v>
      </c>
      <c r="L113" s="43">
        <v>28</v>
      </c>
      <c r="M113" s="43">
        <v>0</v>
      </c>
      <c r="N113" s="43">
        <v>93</v>
      </c>
      <c r="O113" s="46">
        <v>16</v>
      </c>
      <c r="P113" s="47">
        <v>23</v>
      </c>
      <c r="Q113" s="44">
        <v>81</v>
      </c>
      <c r="R113" s="46">
        <v>95</v>
      </c>
      <c r="S113" s="47">
        <v>1</v>
      </c>
      <c r="T113" s="47">
        <v>6</v>
      </c>
      <c r="U113" s="47">
        <v>2</v>
      </c>
      <c r="V113" s="47">
        <v>4</v>
      </c>
      <c r="W113" s="47">
        <v>28</v>
      </c>
      <c r="X113" s="47">
        <v>67</v>
      </c>
      <c r="Y113" s="47">
        <v>24</v>
      </c>
      <c r="Z113" s="47">
        <v>21</v>
      </c>
      <c r="AA113" s="47">
        <v>6</v>
      </c>
      <c r="AB113" s="47">
        <v>74</v>
      </c>
      <c r="AC113" s="47">
        <v>27</v>
      </c>
      <c r="AD113" s="47">
        <v>58</v>
      </c>
      <c r="AE113" s="47">
        <v>18</v>
      </c>
      <c r="AF113" s="47">
        <v>60</v>
      </c>
      <c r="AG113" s="47">
        <v>13</v>
      </c>
      <c r="AH113" s="47">
        <v>60</v>
      </c>
      <c r="AI113" s="47">
        <v>21</v>
      </c>
      <c r="AJ113" s="47">
        <v>38</v>
      </c>
      <c r="AK113" s="47">
        <v>7</v>
      </c>
      <c r="AL113" s="47">
        <v>2</v>
      </c>
      <c r="AM113" s="47">
        <v>0</v>
      </c>
      <c r="AN113" s="47">
        <v>49</v>
      </c>
      <c r="AO113" s="47">
        <v>10</v>
      </c>
      <c r="AP113" s="47">
        <v>14</v>
      </c>
      <c r="AQ113" s="47">
        <v>4</v>
      </c>
      <c r="AR113" s="44">
        <v>16</v>
      </c>
      <c r="AS113" s="43">
        <v>2</v>
      </c>
      <c r="AT113" s="46">
        <v>51</v>
      </c>
      <c r="AU113" s="47">
        <v>71</v>
      </c>
      <c r="AV113" s="47">
        <v>17</v>
      </c>
      <c r="AW113" s="47">
        <v>28</v>
      </c>
      <c r="AX113" s="44">
        <v>80</v>
      </c>
      <c r="AY113" s="46">
        <v>94</v>
      </c>
      <c r="AZ113" s="47">
        <v>73</v>
      </c>
      <c r="BA113" s="47">
        <v>74</v>
      </c>
      <c r="BB113" s="47">
        <v>72</v>
      </c>
      <c r="BC113" s="44">
        <v>95</v>
      </c>
      <c r="BD113" s="46">
        <v>75</v>
      </c>
      <c r="BE113" s="47">
        <v>66</v>
      </c>
      <c r="BF113" s="47">
        <v>19</v>
      </c>
      <c r="BG113" s="44">
        <v>59</v>
      </c>
      <c r="BH113" s="46">
        <v>18</v>
      </c>
      <c r="BI113" s="47">
        <v>64</v>
      </c>
      <c r="BJ113" s="47">
        <v>35</v>
      </c>
      <c r="BK113" s="47">
        <v>49</v>
      </c>
      <c r="BL113" s="44">
        <v>12</v>
      </c>
      <c r="BM113" s="43">
        <v>64</v>
      </c>
      <c r="BN113" s="46">
        <v>69</v>
      </c>
      <c r="BO113" s="47">
        <v>51</v>
      </c>
      <c r="BP113" s="47">
        <v>52</v>
      </c>
      <c r="BQ113" s="47">
        <v>51</v>
      </c>
      <c r="BR113" s="47">
        <v>47</v>
      </c>
      <c r="BS113" s="44">
        <v>28</v>
      </c>
      <c r="BT113" s="46">
        <v>26</v>
      </c>
      <c r="BU113" s="46">
        <v>26</v>
      </c>
      <c r="BV113" s="47">
        <v>53</v>
      </c>
      <c r="BW113" s="47">
        <v>9</v>
      </c>
      <c r="BX113" s="47">
        <v>37</v>
      </c>
      <c r="BY113" s="47">
        <v>21</v>
      </c>
      <c r="BZ113" s="47">
        <v>47</v>
      </c>
      <c r="CA113" s="47">
        <v>25</v>
      </c>
      <c r="CB113" s="44">
        <v>16</v>
      </c>
      <c r="CC113" s="46">
        <v>64</v>
      </c>
      <c r="CD113" s="44">
        <v>10</v>
      </c>
      <c r="CE113" s="47">
        <v>28</v>
      </c>
      <c r="CF113" s="47">
        <v>41</v>
      </c>
      <c r="CG113" s="47">
        <v>30</v>
      </c>
      <c r="CH113" s="47">
        <v>47</v>
      </c>
      <c r="CI113" s="47">
        <v>65</v>
      </c>
      <c r="CJ113" s="47">
        <v>19</v>
      </c>
    </row>
    <row r="114" spans="1:88" s="6" customFormat="1" x14ac:dyDescent="0.2">
      <c r="A114" s="338" t="s">
        <v>1102</v>
      </c>
      <c r="B114" s="338"/>
      <c r="C114" s="48">
        <v>0.97979797979797978</v>
      </c>
      <c r="D114" s="48">
        <v>0.57731958762886593</v>
      </c>
      <c r="E114" s="49">
        <v>0.53608247422680411</v>
      </c>
      <c r="F114" s="49">
        <v>0.39393939393939392</v>
      </c>
      <c r="G114" s="50">
        <v>0.84536082474226804</v>
      </c>
      <c r="H114" s="50">
        <v>0.865979381443299</v>
      </c>
      <c r="I114" s="49">
        <v>0.81443298969072164</v>
      </c>
      <c r="J114" s="51">
        <v>0.5</v>
      </c>
      <c r="K114" s="49">
        <v>0.38461538461538464</v>
      </c>
      <c r="L114" s="52">
        <v>0.28865979381443296</v>
      </c>
      <c r="M114" s="52">
        <v>0</v>
      </c>
      <c r="N114" s="52">
        <v>0.95876288659793818</v>
      </c>
      <c r="O114" s="53">
        <v>0.16494845360824742</v>
      </c>
      <c r="P114" s="54">
        <v>0.23711340206185566</v>
      </c>
      <c r="Q114" s="55">
        <v>0.83505154639175261</v>
      </c>
      <c r="R114" s="53">
        <v>0.97938144329896903</v>
      </c>
      <c r="S114" s="54">
        <v>1.0309278350515464E-2</v>
      </c>
      <c r="T114" s="54">
        <v>6.1855670103092786E-2</v>
      </c>
      <c r="U114" s="54">
        <v>2.0618556701030927E-2</v>
      </c>
      <c r="V114" s="54">
        <v>4.1237113402061855E-2</v>
      </c>
      <c r="W114" s="54">
        <v>0.28865979381443296</v>
      </c>
      <c r="X114" s="54">
        <v>0.69072164948453607</v>
      </c>
      <c r="Y114" s="54">
        <v>0.24742268041237114</v>
      </c>
      <c r="Z114" s="54">
        <v>0.21649484536082475</v>
      </c>
      <c r="AA114" s="54">
        <v>6.1855670103092786E-2</v>
      </c>
      <c r="AB114" s="54">
        <v>0.76288659793814428</v>
      </c>
      <c r="AC114" s="54">
        <v>0.27835051546391754</v>
      </c>
      <c r="AD114" s="54">
        <v>0.59793814432989689</v>
      </c>
      <c r="AE114" s="54">
        <v>0.18556701030927836</v>
      </c>
      <c r="AF114" s="54">
        <v>0.61855670103092786</v>
      </c>
      <c r="AG114" s="54">
        <v>0.13402061855670103</v>
      </c>
      <c r="AH114" s="54">
        <v>0.61855670103092786</v>
      </c>
      <c r="AI114" s="54">
        <v>0.21649484536082475</v>
      </c>
      <c r="AJ114" s="54">
        <v>0.39175257731958762</v>
      </c>
      <c r="AK114" s="54">
        <v>7.2164948453608241E-2</v>
      </c>
      <c r="AL114" s="54">
        <v>2.0618556701030927E-2</v>
      </c>
      <c r="AM114" s="54">
        <v>0</v>
      </c>
      <c r="AN114" s="54">
        <v>0.50515463917525771</v>
      </c>
      <c r="AO114" s="54">
        <v>0.10309278350515463</v>
      </c>
      <c r="AP114" s="54">
        <v>0.14432989690721648</v>
      </c>
      <c r="AQ114" s="54">
        <v>4.1237113402061855E-2</v>
      </c>
      <c r="AR114" s="55">
        <v>0.16494845360824742</v>
      </c>
      <c r="AS114" s="52">
        <v>2.0618556701030927E-2</v>
      </c>
      <c r="AT114" s="53">
        <v>0.52577319587628868</v>
      </c>
      <c r="AU114" s="54">
        <v>0.73195876288659789</v>
      </c>
      <c r="AV114" s="54">
        <v>0.17525773195876287</v>
      </c>
      <c r="AW114" s="54">
        <v>0.28865979381443296</v>
      </c>
      <c r="AX114" s="54">
        <v>0.82474226804123707</v>
      </c>
      <c r="AY114" s="53">
        <v>0.96907216494845361</v>
      </c>
      <c r="AZ114" s="54">
        <v>0.75257731958762886</v>
      </c>
      <c r="BA114" s="54">
        <v>0.76288659793814428</v>
      </c>
      <c r="BB114" s="54">
        <v>0.74226804123711343</v>
      </c>
      <c r="BC114" s="55">
        <v>0.82474226804123707</v>
      </c>
      <c r="BD114" s="53">
        <v>0.77319587628865982</v>
      </c>
      <c r="BE114" s="54">
        <v>0.68041237113402064</v>
      </c>
      <c r="BF114" s="54">
        <v>0.19587628865979381</v>
      </c>
      <c r="BG114" s="55">
        <v>0.60824742268041232</v>
      </c>
      <c r="BH114" s="53">
        <v>0.18556701030927836</v>
      </c>
      <c r="BI114" s="54">
        <v>0.65979381443298968</v>
      </c>
      <c r="BJ114" s="54">
        <v>0.36082474226804123</v>
      </c>
      <c r="BK114" s="54">
        <v>0.50515463917525771</v>
      </c>
      <c r="BL114" s="55">
        <v>0.12371134020618557</v>
      </c>
      <c r="BM114" s="52">
        <v>0.65979381443298968</v>
      </c>
      <c r="BN114" s="53">
        <v>0.71134020618556704</v>
      </c>
      <c r="BO114" s="54">
        <v>0.52577319587628868</v>
      </c>
      <c r="BP114" s="54">
        <v>0.53608247422680411</v>
      </c>
      <c r="BQ114" s="54">
        <v>0.52577319587628868</v>
      </c>
      <c r="BR114" s="54">
        <v>0.4845360824742268</v>
      </c>
      <c r="BS114" s="55">
        <v>0.28865979381443296</v>
      </c>
      <c r="BT114" s="53">
        <v>0.26804123711340205</v>
      </c>
      <c r="BU114" s="53">
        <v>0.26804123711340205</v>
      </c>
      <c r="BV114" s="54">
        <v>0.54639175257731953</v>
      </c>
      <c r="BW114" s="54">
        <v>9.2783505154639179E-2</v>
      </c>
      <c r="BX114" s="54">
        <v>0.38144329896907214</v>
      </c>
      <c r="BY114" s="54">
        <v>0.21649484536082475</v>
      </c>
      <c r="BZ114" s="54">
        <v>0.4845360824742268</v>
      </c>
      <c r="CA114" s="54">
        <v>0.25773195876288657</v>
      </c>
      <c r="CB114" s="55">
        <v>0.16494845360824742</v>
      </c>
      <c r="CC114" s="53">
        <v>0.65979381443298968</v>
      </c>
      <c r="CD114" s="55">
        <v>0.10309278350515463</v>
      </c>
      <c r="CE114" s="54">
        <v>0.28865979381443296</v>
      </c>
      <c r="CF114" s="54">
        <v>0.42268041237113402</v>
      </c>
      <c r="CG114" s="54">
        <v>0.30927835051546393</v>
      </c>
      <c r="CH114" s="54">
        <v>0.4845360824742268</v>
      </c>
      <c r="CI114" s="54">
        <v>0.67010309278350511</v>
      </c>
      <c r="CJ114" s="54">
        <v>0.19587628865979381</v>
      </c>
    </row>
    <row r="115" spans="1:88" x14ac:dyDescent="0.2">
      <c r="A115" s="81"/>
      <c r="I115" s="23"/>
    </row>
    <row r="116" spans="1:88" x14ac:dyDescent="0.2">
      <c r="A116" s="81"/>
      <c r="I116" s="23"/>
    </row>
    <row r="117" spans="1:88" x14ac:dyDescent="0.2">
      <c r="A117" s="81"/>
    </row>
    <row r="118" spans="1:88" x14ac:dyDescent="0.2">
      <c r="A118" s="81"/>
    </row>
    <row r="119" spans="1:88" x14ac:dyDescent="0.2">
      <c r="A119" s="81"/>
    </row>
    <row r="120" spans="1:88" x14ac:dyDescent="0.2">
      <c r="A120" s="81"/>
    </row>
    <row r="121" spans="1:88" x14ac:dyDescent="0.2">
      <c r="A121" s="81"/>
    </row>
    <row r="122" spans="1:88" x14ac:dyDescent="0.2">
      <c r="A122" s="81"/>
    </row>
    <row r="123" spans="1:88" x14ac:dyDescent="0.2">
      <c r="A123" s="81"/>
    </row>
    <row r="124" spans="1:88" x14ac:dyDescent="0.2">
      <c r="A124" s="81"/>
    </row>
    <row r="125" spans="1:88" x14ac:dyDescent="0.2">
      <c r="A125" s="81"/>
    </row>
    <row r="126" spans="1:88" x14ac:dyDescent="0.2">
      <c r="A126" s="81"/>
    </row>
    <row r="127" spans="1:88" x14ac:dyDescent="0.2">
      <c r="A127" s="81"/>
    </row>
    <row r="128" spans="1:88" x14ac:dyDescent="0.2">
      <c r="A128" s="81"/>
    </row>
    <row r="129" spans="1:1" x14ac:dyDescent="0.2">
      <c r="A129" s="81"/>
    </row>
    <row r="130" spans="1:1" x14ac:dyDescent="0.2">
      <c r="A130" s="81"/>
    </row>
    <row r="131" spans="1:1" x14ac:dyDescent="0.2">
      <c r="A131" s="81"/>
    </row>
    <row r="132" spans="1:1" x14ac:dyDescent="0.2">
      <c r="A132" s="81"/>
    </row>
    <row r="133" spans="1:1" x14ac:dyDescent="0.2">
      <c r="A133" s="81"/>
    </row>
    <row r="134" spans="1:1" x14ac:dyDescent="0.2">
      <c r="A134" s="81"/>
    </row>
    <row r="135" spans="1:1" x14ac:dyDescent="0.2">
      <c r="A135" s="81"/>
    </row>
    <row r="136" spans="1:1" x14ac:dyDescent="0.2">
      <c r="A136" s="81"/>
    </row>
    <row r="137" spans="1:1" x14ac:dyDescent="0.2">
      <c r="A137" s="81"/>
    </row>
    <row r="138" spans="1:1" x14ac:dyDescent="0.2">
      <c r="A138" s="81"/>
    </row>
    <row r="139" spans="1:1" x14ac:dyDescent="0.2">
      <c r="A139" s="81"/>
    </row>
    <row r="140" spans="1:1" x14ac:dyDescent="0.2">
      <c r="A140" s="81"/>
    </row>
    <row r="141" spans="1:1" x14ac:dyDescent="0.2">
      <c r="A141" s="81"/>
    </row>
    <row r="142" spans="1:1" x14ac:dyDescent="0.2">
      <c r="A142" s="81"/>
    </row>
    <row r="143" spans="1:1" x14ac:dyDescent="0.2">
      <c r="A143" s="81"/>
    </row>
    <row r="144" spans="1:1" x14ac:dyDescent="0.2">
      <c r="A144" s="81"/>
    </row>
    <row r="145" spans="1:1" x14ac:dyDescent="0.2">
      <c r="A145" s="81"/>
    </row>
    <row r="146" spans="1:1" x14ac:dyDescent="0.2">
      <c r="A146" s="81"/>
    </row>
    <row r="147" spans="1:1" x14ac:dyDescent="0.2">
      <c r="A147" s="81"/>
    </row>
    <row r="148" spans="1:1" x14ac:dyDescent="0.2">
      <c r="A148" s="81"/>
    </row>
    <row r="149" spans="1:1" x14ac:dyDescent="0.2">
      <c r="A149" s="81"/>
    </row>
    <row r="150" spans="1:1" x14ac:dyDescent="0.2">
      <c r="A150" s="81"/>
    </row>
    <row r="1048574" spans="65:65" x14ac:dyDescent="0.2">
      <c r="BM1048574" s="20"/>
    </row>
  </sheetData>
  <mergeCells count="14">
    <mergeCell ref="A113:B113"/>
    <mergeCell ref="A114:B114"/>
    <mergeCell ref="BD12:BG12"/>
    <mergeCell ref="BH12:BL12"/>
    <mergeCell ref="BN12:BS12"/>
    <mergeCell ref="BU12:CB12"/>
    <mergeCell ref="CC12:CD12"/>
    <mergeCell ref="CE12:CJ12"/>
    <mergeCell ref="G12:I12"/>
    <mergeCell ref="J12:K12"/>
    <mergeCell ref="O12:Q12"/>
    <mergeCell ref="R12:AR12"/>
    <mergeCell ref="AT12:AX12"/>
    <mergeCell ref="AY12:BC12"/>
  </mergeCells>
  <conditionalFormatting sqref="B14:B112">
    <cfRule type="cellIs" dxfId="100" priority="42" operator="equal">
      <formula>2018</formula>
    </cfRule>
  </conditionalFormatting>
  <conditionalFormatting sqref="C14:C112">
    <cfRule type="containsText" dxfId="99" priority="43" operator="containsText" text="No">
      <formula>NOT(ISERROR(SEARCH("No",C14)))</formula>
    </cfRule>
    <cfRule type="cellIs" dxfId="98" priority="50" operator="equal">
      <formula>0</formula>
    </cfRule>
  </conditionalFormatting>
  <conditionalFormatting sqref="D14:E112">
    <cfRule type="containsText" dxfId="97" priority="39" operator="containsText" text="Yes">
      <formula>NOT(ISERROR(SEARCH("Yes",D14)))</formula>
    </cfRule>
  </conditionalFormatting>
  <conditionalFormatting sqref="F14:H112">
    <cfRule type="cellIs" dxfId="96" priority="48" operator="equal">
      <formula>"Yes"</formula>
    </cfRule>
  </conditionalFormatting>
  <conditionalFormatting sqref="I14:I116">
    <cfRule type="containsText" dxfId="95" priority="1" operator="containsText" text="Yes">
      <formula>NOT(ISERROR(SEARCH("Yes",I14)))</formula>
    </cfRule>
  </conditionalFormatting>
  <conditionalFormatting sqref="J14:K111">
    <cfRule type="cellIs" dxfId="94" priority="35" operator="equal">
      <formula>"Insufficient Data"</formula>
    </cfRule>
  </conditionalFormatting>
  <conditionalFormatting sqref="J14:N112">
    <cfRule type="cellIs" dxfId="93" priority="36" operator="equal">
      <formula>"Yes"</formula>
    </cfRule>
  </conditionalFormatting>
  <conditionalFormatting sqref="J112:U112">
    <cfRule type="cellIs" dxfId="92" priority="29" operator="equal">
      <formula>"Insufficient Data"</formula>
    </cfRule>
  </conditionalFormatting>
  <conditionalFormatting sqref="L14:BS14 BB15:BJ111 BB112:BF112 F14:H112 V15:V20 X15:X20 BS15:BS20 L15:U111">
    <cfRule type="cellIs" dxfId="91" priority="46" operator="equal">
      <formula>"Insufficient Data"</formula>
    </cfRule>
  </conditionalFormatting>
  <conditionalFormatting sqref="O14:O112">
    <cfRule type="cellIs" dxfId="90" priority="47" operator="equal">
      <formula>"No"</formula>
    </cfRule>
  </conditionalFormatting>
  <conditionalFormatting sqref="P14:R112">
    <cfRule type="cellIs" dxfId="89" priority="45" operator="equal">
      <formula>"Yes"</formula>
    </cfRule>
  </conditionalFormatting>
  <conditionalFormatting sqref="T14:U112">
    <cfRule type="cellIs" dxfId="88" priority="28" operator="equal">
      <formula>"Yes"</formula>
    </cfRule>
  </conditionalFormatting>
  <conditionalFormatting sqref="W15:W112">
    <cfRule type="cellIs" dxfId="87" priority="27" operator="equal">
      <formula>"Yes"</formula>
    </cfRule>
    <cfRule type="cellIs" dxfId="86" priority="26" operator="equal">
      <formula>"Insufficient Data"</formula>
    </cfRule>
  </conditionalFormatting>
  <conditionalFormatting sqref="W14:AR14 X15:X20">
    <cfRule type="cellIs" dxfId="85" priority="51" operator="equal">
      <formula>"Yes"</formula>
    </cfRule>
  </conditionalFormatting>
  <conditionalFormatting sqref="Y15:AR112">
    <cfRule type="cellIs" dxfId="84" priority="25" operator="equal">
      <formula>"Yes"</formula>
    </cfRule>
  </conditionalFormatting>
  <conditionalFormatting sqref="Y112:AX112">
    <cfRule type="cellIs" dxfId="83" priority="22" operator="equal">
      <formula>"Insufficient Data"</formula>
    </cfRule>
  </conditionalFormatting>
  <conditionalFormatting sqref="Y15:BA111">
    <cfRule type="cellIs" dxfId="82" priority="34" operator="equal">
      <formula>"Insufficient Data"</formula>
    </cfRule>
  </conditionalFormatting>
  <conditionalFormatting sqref="AS14:AS112">
    <cfRule type="cellIs" dxfId="81" priority="24" operator="equal">
      <formula>"No"</formula>
    </cfRule>
  </conditionalFormatting>
  <conditionalFormatting sqref="AT14:AW112">
    <cfRule type="cellIs" dxfId="80" priority="23" operator="equal">
      <formula>"Yes"</formula>
    </cfRule>
  </conditionalFormatting>
  <conditionalFormatting sqref="AX14:AX112">
    <cfRule type="containsText" dxfId="79" priority="21" operator="containsText" text="No">
      <formula>NOT(ISERROR(SEARCH("No",AX14)))</formula>
    </cfRule>
    <cfRule type="containsText" dxfId="78" priority="20" operator="containsText" text="Insufficient">
      <formula>NOT(ISERROR(SEARCH("Insufficient",AX14)))</formula>
    </cfRule>
  </conditionalFormatting>
  <conditionalFormatting sqref="AY112:BA112">
    <cfRule type="cellIs" dxfId="77" priority="18" operator="equal">
      <formula>"Insufficient Data"</formula>
    </cfRule>
  </conditionalFormatting>
  <conditionalFormatting sqref="AY14:BB112">
    <cfRule type="cellIs" dxfId="76" priority="19" operator="equal">
      <formula>"Yes"</formula>
    </cfRule>
  </conditionalFormatting>
  <conditionalFormatting sqref="BC14:BC112">
    <cfRule type="containsText" dxfId="75" priority="41" operator="containsText" text="No">
      <formula>NOT(ISERROR(SEARCH("No",BC14)))</formula>
    </cfRule>
    <cfRule type="containsText" dxfId="74" priority="40" operator="containsText" text="Insufficient">
      <formula>NOT(ISERROR(SEARCH("Insufficient",BC14)))</formula>
    </cfRule>
  </conditionalFormatting>
  <conditionalFormatting sqref="BD14:BG112">
    <cfRule type="cellIs" dxfId="73" priority="17" operator="equal">
      <formula>"Yes"</formula>
    </cfRule>
  </conditionalFormatting>
  <conditionalFormatting sqref="BG112:BR112">
    <cfRule type="cellIs" dxfId="72" priority="10" operator="equal">
      <formula>"Insufficient Data"</formula>
    </cfRule>
  </conditionalFormatting>
  <conditionalFormatting sqref="BH14:BH112">
    <cfRule type="cellIs" dxfId="71" priority="16" operator="equal">
      <formula>"No"</formula>
    </cfRule>
  </conditionalFormatting>
  <conditionalFormatting sqref="BI14:BR112">
    <cfRule type="cellIs" dxfId="70" priority="11" operator="equal">
      <formula>"Yes"</formula>
    </cfRule>
  </conditionalFormatting>
  <conditionalFormatting sqref="BK15:BR111">
    <cfRule type="cellIs" dxfId="69" priority="30" operator="equal">
      <formula>"Insufficient Data"</formula>
    </cfRule>
  </conditionalFormatting>
  <conditionalFormatting sqref="BM1048574:BM1048576">
    <cfRule type="cellIs" dxfId="68" priority="33" operator="equal">
      <formula>"Yes"</formula>
    </cfRule>
    <cfRule type="cellIs" dxfId="67" priority="32" operator="equal">
      <formula>"Insufficient Data"</formula>
    </cfRule>
  </conditionalFormatting>
  <conditionalFormatting sqref="BS14:BS20">
    <cfRule type="cellIs" dxfId="66" priority="44" operator="equal">
      <formula>"No"</formula>
    </cfRule>
  </conditionalFormatting>
  <conditionalFormatting sqref="BT14:BT112">
    <cfRule type="containsText" dxfId="65" priority="8" operator="containsText" text="Insufficient Data">
      <formula>NOT(ISERROR(SEARCH("Insufficient Data",BT14)))</formula>
    </cfRule>
    <cfRule type="containsText" dxfId="64" priority="9" operator="containsText" text="Yes">
      <formula>NOT(ISERROR(SEARCH("Yes",BT14)))</formula>
    </cfRule>
  </conditionalFormatting>
  <conditionalFormatting sqref="BU14:CA112">
    <cfRule type="cellIs" dxfId="63" priority="7" operator="equal">
      <formula>"Yes"</formula>
    </cfRule>
  </conditionalFormatting>
  <conditionalFormatting sqref="BU14:CD112">
    <cfRule type="cellIs" dxfId="62" priority="4" operator="equal">
      <formula>"Insufficient Data"</formula>
    </cfRule>
  </conditionalFormatting>
  <conditionalFormatting sqref="CB14:CB112">
    <cfRule type="cellIs" dxfId="61" priority="6" operator="equal">
      <formula>"No"</formula>
    </cfRule>
  </conditionalFormatting>
  <conditionalFormatting sqref="CC14:CD112">
    <cfRule type="cellIs" dxfId="60" priority="5" operator="equal">
      <formula>"Yes"</formula>
    </cfRule>
  </conditionalFormatting>
  <conditionalFormatting sqref="CE14:CI112">
    <cfRule type="containsText" dxfId="59" priority="2" operator="containsText" text="Insufficient Data">
      <formula>NOT(ISERROR(SEARCH("Insufficient Data",CE14)))</formula>
    </cfRule>
    <cfRule type="containsText" dxfId="58" priority="3" operator="containsText" text="Yes">
      <formula>NOT(ISERROR(SEARCH("Yes",CE14)))</formula>
    </cfRule>
  </conditionalFormatting>
  <conditionalFormatting sqref="CJ14:CJ112">
    <cfRule type="containsText" dxfId="57" priority="38" operator="containsText" text="Insufficient Data">
      <formula>NOT(ISERROR(SEARCH("Insufficient Data",CJ14)))</formula>
    </cfRule>
    <cfRule type="containsText" dxfId="56" priority="37" operator="containsText" text="No">
      <formula>NOT(ISERROR(SEARCH("No",CJ14)))</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F93E-D2BE-4DB7-9FAD-849D372E60CD}">
  <dimension ref="A1:CO201"/>
  <sheetViews>
    <sheetView workbookViewId="0">
      <selection activeCell="A2" sqref="A2"/>
    </sheetView>
  </sheetViews>
  <sheetFormatPr baseColWidth="10" defaultColWidth="34.5" defaultRowHeight="15" x14ac:dyDescent="0.2"/>
  <cols>
    <col min="1" max="1" width="47.1640625" style="157" customWidth="1"/>
    <col min="2" max="2" width="8.83203125" style="157" customWidth="1"/>
    <col min="3" max="3" width="12" style="157" customWidth="1"/>
    <col min="4" max="5" width="16" style="157" customWidth="1"/>
    <col min="6" max="9" width="16.5" style="154" customWidth="1"/>
    <col min="10" max="11" width="18.5" style="154" customWidth="1"/>
    <col min="12" max="12" width="16.5" style="154" customWidth="1"/>
    <col min="13" max="14" width="17.5" style="154" customWidth="1"/>
    <col min="15" max="18" width="16.5" style="154" customWidth="1"/>
    <col min="19" max="19" width="25.5" style="154" bestFit="1" customWidth="1"/>
    <col min="20" max="25" width="16.5" style="154" customWidth="1"/>
    <col min="26" max="26" width="19.5" style="154" customWidth="1"/>
    <col min="27" max="27" width="16.5" style="154" customWidth="1"/>
    <col min="28" max="28" width="21" style="154" customWidth="1"/>
    <col min="29" max="29" width="16.5" style="154" customWidth="1"/>
    <col min="30" max="31" width="18.83203125" style="154" customWidth="1"/>
    <col min="32" max="32" width="21.5" style="154" bestFit="1" customWidth="1"/>
    <col min="33" max="33" width="18.83203125" style="154" customWidth="1"/>
    <col min="34" max="34" width="20.5" style="154" customWidth="1"/>
    <col min="35" max="35" width="18.83203125" style="154" customWidth="1"/>
    <col min="36" max="36" width="21.83203125" style="154" customWidth="1"/>
    <col min="37" max="37" width="18.83203125" style="154" customWidth="1"/>
    <col min="38" max="38" width="21" style="154" customWidth="1"/>
    <col min="39" max="39" width="22.5" style="154" bestFit="1" customWidth="1"/>
    <col min="40" max="40" width="21.5" style="154" customWidth="1"/>
    <col min="41" max="41" width="23" style="154" customWidth="1"/>
    <col min="42" max="45" width="16.5" style="154" customWidth="1"/>
    <col min="46" max="46" width="19" style="154" customWidth="1"/>
    <col min="47" max="47" width="16.5" style="154" customWidth="1"/>
    <col min="48" max="49" width="19.5" style="154" customWidth="1"/>
    <col min="50" max="50" width="17.1640625" style="154" customWidth="1"/>
    <col min="51" max="51" width="15.5" style="154" customWidth="1"/>
    <col min="52" max="52" width="15.1640625" style="154" customWidth="1"/>
    <col min="53" max="59" width="16.5" style="154" customWidth="1"/>
    <col min="60" max="60" width="20.5" style="154" customWidth="1"/>
    <col min="61" max="61" width="19.5" style="154" customWidth="1"/>
    <col min="62" max="62" width="18.5" style="154" customWidth="1"/>
    <col min="63" max="63" width="16.5" style="154" customWidth="1"/>
    <col min="64" max="64" width="19.1640625" style="154" customWidth="1"/>
    <col min="65" max="71" width="16.5" style="154" customWidth="1"/>
    <col min="72" max="72" width="19.1640625" style="154" customWidth="1"/>
    <col min="73" max="73" width="26" style="154" customWidth="1"/>
    <col min="74" max="74" width="16.5" style="154" customWidth="1"/>
    <col min="75" max="75" width="28.5" style="154" customWidth="1"/>
    <col min="76" max="77" width="16.5" style="154" customWidth="1"/>
    <col min="78" max="80" width="18.5" style="154" customWidth="1"/>
    <col min="81" max="81" width="21" style="154" customWidth="1"/>
    <col min="82" max="82" width="20.5" style="154" customWidth="1"/>
    <col min="83" max="90" width="18.5" style="154" customWidth="1"/>
    <col min="91" max="16384" width="34.5" style="154"/>
  </cols>
  <sheetData>
    <row r="1" spans="1:90" ht="98.25" customHeight="1" x14ac:dyDescent="0.2"/>
    <row r="2" spans="1:90" x14ac:dyDescent="0.2">
      <c r="A2" s="245" t="s">
        <v>34</v>
      </c>
    </row>
    <row r="4" spans="1:90" x14ac:dyDescent="0.2">
      <c r="A4" s="305" t="s">
        <v>1103</v>
      </c>
      <c r="B4" s="304" t="s">
        <v>945</v>
      </c>
      <c r="C4" s="303" t="s">
        <v>946</v>
      </c>
      <c r="D4" s="153"/>
      <c r="E4" s="154"/>
    </row>
    <row r="5" spans="1:90" x14ac:dyDescent="0.2">
      <c r="A5" s="289" t="s">
        <v>1209</v>
      </c>
      <c r="B5" s="290">
        <f>COUNTA(A20:A110)</f>
        <v>91</v>
      </c>
      <c r="C5" s="302">
        <f>B5/B5</f>
        <v>1</v>
      </c>
      <c r="D5" s="155"/>
      <c r="E5" s="154"/>
    </row>
    <row r="6" spans="1:90" x14ac:dyDescent="0.2">
      <c r="A6" s="289" t="s">
        <v>948</v>
      </c>
      <c r="B6" s="290">
        <f>B5-B7</f>
        <v>12</v>
      </c>
      <c r="C6" s="300">
        <f>B6/B5</f>
        <v>0.13186813186813187</v>
      </c>
      <c r="D6" s="298"/>
      <c r="E6" s="154"/>
    </row>
    <row r="7" spans="1:90" x14ac:dyDescent="0.2">
      <c r="A7" s="289" t="s">
        <v>949</v>
      </c>
      <c r="B7" s="290">
        <f>D15</f>
        <v>79</v>
      </c>
      <c r="C7" s="302">
        <f>B7/$B$5</f>
        <v>0.86813186813186816</v>
      </c>
      <c r="D7" s="155"/>
      <c r="E7" s="154"/>
    </row>
    <row r="8" spans="1:90" x14ac:dyDescent="0.2">
      <c r="A8" s="289" t="s">
        <v>1210</v>
      </c>
      <c r="B8" s="290">
        <f>COUNTIFS(D20:D110,"Yes",B20:B110,"2018")</f>
        <v>9</v>
      </c>
      <c r="C8" s="300">
        <f>B8/$B$7</f>
        <v>0.11392405063291139</v>
      </c>
      <c r="D8" s="301"/>
      <c r="E8" s="154"/>
      <c r="BF8" s="286"/>
    </row>
    <row r="9" spans="1:90" x14ac:dyDescent="0.2">
      <c r="A9" s="289" t="s">
        <v>1211</v>
      </c>
      <c r="B9" s="290">
        <f>COUNTIFS(D20:D110,"Yes",B20:B110,"2019")</f>
        <v>62</v>
      </c>
      <c r="C9" s="300">
        <f>B9/$B$7</f>
        <v>0.78481012658227844</v>
      </c>
      <c r="D9" s="301"/>
      <c r="E9" s="154"/>
    </row>
    <row r="10" spans="1:90" x14ac:dyDescent="0.2">
      <c r="A10" s="289" t="s">
        <v>951</v>
      </c>
      <c r="B10" s="290">
        <f>COUNTIFS(D20:D110,"Yes",B20:B110,"2020")</f>
        <v>8</v>
      </c>
      <c r="C10" s="300">
        <f>B10/$B$7</f>
        <v>0.10126582278481013</v>
      </c>
      <c r="D10" s="301"/>
      <c r="E10" s="154"/>
    </row>
    <row r="11" spans="1:90" ht="28" x14ac:dyDescent="0.2">
      <c r="A11" s="291" t="s">
        <v>1212</v>
      </c>
      <c r="B11" s="292">
        <f>SUM(E20:E109)</f>
        <v>302</v>
      </c>
      <c r="C11" s="299"/>
      <c r="D11" s="156"/>
      <c r="E11" s="154"/>
    </row>
    <row r="12" spans="1:90" x14ac:dyDescent="0.2">
      <c r="A12" s="296"/>
      <c r="B12" s="307"/>
      <c r="C12" s="297"/>
      <c r="D12" s="298"/>
      <c r="E12" s="155"/>
    </row>
    <row r="13" spans="1:90" ht="28" x14ac:dyDescent="0.2">
      <c r="A13" s="306"/>
      <c r="C13" s="306"/>
      <c r="F13" s="157"/>
      <c r="G13" s="339" t="s">
        <v>1213</v>
      </c>
      <c r="H13" s="340"/>
      <c r="I13" s="340"/>
      <c r="J13" s="341"/>
      <c r="M13" s="339" t="s">
        <v>955</v>
      </c>
      <c r="N13" s="340"/>
      <c r="O13" s="341"/>
      <c r="P13" s="339" t="s">
        <v>956</v>
      </c>
      <c r="Q13" s="340"/>
      <c r="R13" s="340"/>
      <c r="S13" s="340"/>
      <c r="T13" s="340"/>
      <c r="U13" s="340"/>
      <c r="V13" s="340"/>
      <c r="W13" s="340"/>
      <c r="X13" s="340"/>
      <c r="Y13" s="340"/>
      <c r="Z13" s="340"/>
      <c r="AA13" s="340"/>
      <c r="AB13" s="340"/>
      <c r="AC13" s="340"/>
      <c r="AD13" s="340"/>
      <c r="AE13" s="340"/>
      <c r="AF13" s="340"/>
      <c r="AG13" s="340"/>
      <c r="AH13" s="340"/>
      <c r="AI13" s="340"/>
      <c r="AJ13" s="340"/>
      <c r="AK13" s="340"/>
      <c r="AL13" s="340"/>
      <c r="AM13" s="340"/>
      <c r="AN13" s="340"/>
      <c r="AO13" s="340"/>
      <c r="AP13" s="341"/>
      <c r="AS13" s="342" t="s">
        <v>957</v>
      </c>
      <c r="AT13" s="343"/>
      <c r="AU13" s="343"/>
      <c r="AV13" s="344"/>
      <c r="AW13" s="159"/>
      <c r="AX13" s="339" t="s">
        <v>958</v>
      </c>
      <c r="AY13" s="340"/>
      <c r="AZ13" s="340"/>
      <c r="BA13" s="341"/>
      <c r="BB13" s="339" t="s">
        <v>959</v>
      </c>
      <c r="BC13" s="340"/>
      <c r="BD13" s="340"/>
      <c r="BE13" s="341"/>
      <c r="BF13" s="339" t="s">
        <v>960</v>
      </c>
      <c r="BG13" s="340"/>
      <c r="BH13" s="340"/>
      <c r="BI13" s="340"/>
      <c r="BJ13" s="341"/>
      <c r="BL13" s="339" t="s">
        <v>961</v>
      </c>
      <c r="BM13" s="340"/>
      <c r="BN13" s="340"/>
      <c r="BO13" s="340"/>
      <c r="BP13" s="340"/>
      <c r="BQ13" s="341"/>
      <c r="BR13" s="158" t="s">
        <v>962</v>
      </c>
      <c r="BS13" s="339" t="s">
        <v>963</v>
      </c>
      <c r="BT13" s="340"/>
      <c r="BU13" s="340"/>
      <c r="BV13" s="340"/>
      <c r="BW13" s="340"/>
      <c r="BX13" s="340"/>
      <c r="BY13" s="340"/>
      <c r="BZ13" s="341"/>
      <c r="CA13" s="158"/>
      <c r="CB13" s="158"/>
      <c r="CC13" s="339" t="s">
        <v>964</v>
      </c>
      <c r="CD13" s="341"/>
      <c r="CE13" s="339" t="s">
        <v>1214</v>
      </c>
      <c r="CF13" s="340"/>
      <c r="CG13" s="340"/>
      <c r="CH13" s="340"/>
      <c r="CI13" s="340"/>
      <c r="CJ13" s="340"/>
      <c r="CK13" s="160" t="s">
        <v>957</v>
      </c>
      <c r="CL13" s="161" t="s">
        <v>1215</v>
      </c>
    </row>
    <row r="14" spans="1:90" ht="56" x14ac:dyDescent="0.2">
      <c r="D14" s="162" t="s">
        <v>968</v>
      </c>
      <c r="E14" s="162" t="s">
        <v>1216</v>
      </c>
      <c r="F14" s="162" t="s">
        <v>971</v>
      </c>
      <c r="G14" s="163" t="s">
        <v>1217</v>
      </c>
      <c r="H14" s="164" t="s">
        <v>972</v>
      </c>
      <c r="I14" s="164" t="s">
        <v>973</v>
      </c>
      <c r="J14" s="165" t="s">
        <v>1218</v>
      </c>
      <c r="K14" s="162" t="s">
        <v>978</v>
      </c>
      <c r="L14" s="162" t="s">
        <v>1219</v>
      </c>
      <c r="M14" s="163" t="s">
        <v>980</v>
      </c>
      <c r="N14" s="164" t="s">
        <v>981</v>
      </c>
      <c r="O14" s="165" t="s">
        <v>982</v>
      </c>
      <c r="P14" s="163" t="s">
        <v>983</v>
      </c>
      <c r="Q14" s="164" t="s">
        <v>984</v>
      </c>
      <c r="R14" s="164" t="s">
        <v>985</v>
      </c>
      <c r="S14" s="164" t="s">
        <v>986</v>
      </c>
      <c r="T14" s="164" t="s">
        <v>987</v>
      </c>
      <c r="U14" s="164" t="s">
        <v>988</v>
      </c>
      <c r="V14" s="164" t="s">
        <v>989</v>
      </c>
      <c r="W14" s="164" t="s">
        <v>990</v>
      </c>
      <c r="X14" s="164" t="s">
        <v>991</v>
      </c>
      <c r="Y14" s="164" t="s">
        <v>992</v>
      </c>
      <c r="Z14" s="164" t="s">
        <v>993</v>
      </c>
      <c r="AA14" s="164" t="s">
        <v>994</v>
      </c>
      <c r="AB14" s="164" t="s">
        <v>995</v>
      </c>
      <c r="AC14" s="164" t="s">
        <v>996</v>
      </c>
      <c r="AD14" s="164" t="s">
        <v>997</v>
      </c>
      <c r="AE14" s="164" t="s">
        <v>998</v>
      </c>
      <c r="AF14" s="164" t="s">
        <v>999</v>
      </c>
      <c r="AG14" s="164" t="s">
        <v>1000</v>
      </c>
      <c r="AH14" s="164" t="s">
        <v>1001</v>
      </c>
      <c r="AI14" s="164" t="s">
        <v>1002</v>
      </c>
      <c r="AJ14" s="164" t="s">
        <v>1003</v>
      </c>
      <c r="AK14" s="164" t="s">
        <v>1004</v>
      </c>
      <c r="AL14" s="164" t="s">
        <v>1005</v>
      </c>
      <c r="AM14" s="164" t="s">
        <v>1006</v>
      </c>
      <c r="AN14" s="164" t="s">
        <v>1007</v>
      </c>
      <c r="AO14" s="164" t="s">
        <v>1008</v>
      </c>
      <c r="AP14" s="165" t="s">
        <v>1009</v>
      </c>
      <c r="AQ14" s="162" t="s">
        <v>1010</v>
      </c>
      <c r="AR14" s="162" t="s">
        <v>1220</v>
      </c>
      <c r="AS14" s="163" t="s">
        <v>1011</v>
      </c>
      <c r="AT14" s="164" t="s">
        <v>1012</v>
      </c>
      <c r="AU14" s="164" t="s">
        <v>1013</v>
      </c>
      <c r="AV14" s="165" t="s">
        <v>1014</v>
      </c>
      <c r="AW14" s="164" t="s">
        <v>1221</v>
      </c>
      <c r="AX14" s="163" t="s">
        <v>1016</v>
      </c>
      <c r="AY14" s="164" t="s">
        <v>1017</v>
      </c>
      <c r="AZ14" s="164" t="s">
        <v>1018</v>
      </c>
      <c r="BA14" s="165" t="s">
        <v>1019</v>
      </c>
      <c r="BB14" s="163" t="s">
        <v>1021</v>
      </c>
      <c r="BC14" s="164" t="s">
        <v>1022</v>
      </c>
      <c r="BD14" s="164" t="s">
        <v>1023</v>
      </c>
      <c r="BE14" s="165" t="s">
        <v>1024</v>
      </c>
      <c r="BF14" s="163" t="s">
        <v>1025</v>
      </c>
      <c r="BG14" s="164" t="s">
        <v>1026</v>
      </c>
      <c r="BH14" s="164" t="s">
        <v>1027</v>
      </c>
      <c r="BI14" s="164" t="s">
        <v>1028</v>
      </c>
      <c r="BJ14" s="165" t="s">
        <v>1029</v>
      </c>
      <c r="BK14" s="162" t="s">
        <v>1030</v>
      </c>
      <c r="BL14" s="163" t="s">
        <v>1031</v>
      </c>
      <c r="BM14" s="164" t="s">
        <v>1032</v>
      </c>
      <c r="BN14" s="164" t="s">
        <v>1033</v>
      </c>
      <c r="BO14" s="164" t="s">
        <v>1034</v>
      </c>
      <c r="BP14" s="164" t="s">
        <v>1035</v>
      </c>
      <c r="BQ14" s="165" t="s">
        <v>1036</v>
      </c>
      <c r="BR14" s="164" t="s">
        <v>1037</v>
      </c>
      <c r="BS14" s="163" t="s">
        <v>1038</v>
      </c>
      <c r="BT14" s="164" t="s">
        <v>1039</v>
      </c>
      <c r="BU14" s="164" t="s">
        <v>1040</v>
      </c>
      <c r="BV14" s="164" t="s">
        <v>1041</v>
      </c>
      <c r="BW14" s="164" t="s">
        <v>1042</v>
      </c>
      <c r="BX14" s="164" t="s">
        <v>1043</v>
      </c>
      <c r="BY14" s="164" t="s">
        <v>1044</v>
      </c>
      <c r="BZ14" s="165" t="s">
        <v>1045</v>
      </c>
      <c r="CA14" s="164" t="s">
        <v>1222</v>
      </c>
      <c r="CB14" s="164" t="s">
        <v>1223</v>
      </c>
      <c r="CC14" s="163" t="s">
        <v>1046</v>
      </c>
      <c r="CD14" s="165" t="s">
        <v>1047</v>
      </c>
      <c r="CE14" s="166" t="s">
        <v>1224</v>
      </c>
      <c r="CF14" s="167" t="s">
        <v>1225</v>
      </c>
      <c r="CG14" s="167" t="s">
        <v>1226</v>
      </c>
      <c r="CH14" s="167" t="s">
        <v>1227</v>
      </c>
      <c r="CI14" s="167" t="s">
        <v>1228</v>
      </c>
      <c r="CJ14" s="167" t="s">
        <v>1229</v>
      </c>
      <c r="CK14" s="163" t="s">
        <v>1015</v>
      </c>
      <c r="CL14" s="168" t="s">
        <v>1020</v>
      </c>
    </row>
    <row r="15" spans="1:90" x14ac:dyDescent="0.2">
      <c r="A15" s="169" t="s">
        <v>1101</v>
      </c>
      <c r="B15" s="169"/>
      <c r="C15" s="169"/>
      <c r="D15" s="170">
        <f>COUNTIF($D$20:$D$110,"Yes")</f>
        <v>79</v>
      </c>
      <c r="E15" s="170">
        <f>COUNTIF(E20:E110, "&gt;1")</f>
        <v>47</v>
      </c>
      <c r="F15" s="170">
        <f>COUNTIF($F$20:$F$110,"Yes")</f>
        <v>32</v>
      </c>
      <c r="G15" s="171">
        <f>COUNTIF($G$20:$G$110,"Yes")</f>
        <v>37</v>
      </c>
      <c r="H15" s="172">
        <f>COUNTIF($H$20:$H$110,"Yes")</f>
        <v>58</v>
      </c>
      <c r="I15" s="172">
        <f>COUNTIF($I$20:$I$110,"Yes")</f>
        <v>55</v>
      </c>
      <c r="J15" s="173">
        <f>COUNTIF($J$20:$J$110,"Yes")</f>
        <v>60</v>
      </c>
      <c r="K15" s="174">
        <f>COUNTIF($K$20:$K$110,"Yes")</f>
        <v>27</v>
      </c>
      <c r="L15" s="174">
        <f>COUNTIF($L$20:$L$110,"Yes")</f>
        <v>62</v>
      </c>
      <c r="M15" s="175">
        <f>COUNTIF($M$20:$M$110,"No")</f>
        <v>70</v>
      </c>
      <c r="N15" s="176">
        <f>COUNTIF($N$20:$N$110,"Yes")</f>
        <v>0</v>
      </c>
      <c r="O15" s="177">
        <f>COUNTIF($O$20:$O$110,"Yes")</f>
        <v>9</v>
      </c>
      <c r="P15" s="175">
        <f>COUNTIF($P$20:$P$110,"Yes")</f>
        <v>57</v>
      </c>
      <c r="Q15" s="176">
        <f>COUNTIF($Q$20:$Q$110,"No")</f>
        <v>19</v>
      </c>
      <c r="R15" s="176">
        <f>COUNTIF($R$20:$R$110,"Yes")</f>
        <v>13</v>
      </c>
      <c r="S15" s="176">
        <f>COUNTIF($S$20:$S$110,"Yes")</f>
        <v>3</v>
      </c>
      <c r="T15" s="176">
        <f>R15-S15</f>
        <v>10</v>
      </c>
      <c r="U15" s="176">
        <f>COUNTIF($U$20:$U$110,"Yes")</f>
        <v>8</v>
      </c>
      <c r="V15" s="176">
        <f>P15-U15</f>
        <v>49</v>
      </c>
      <c r="W15" s="176">
        <f>COUNTIF($W$20:$W$110,"Yes")</f>
        <v>0</v>
      </c>
      <c r="X15" s="176">
        <f t="shared" ref="X15:AO15" si="0">COUNTIF(X$20:X$110,"Yes")</f>
        <v>0</v>
      </c>
      <c r="Y15" s="176">
        <f t="shared" si="0"/>
        <v>0</v>
      </c>
      <c r="Z15" s="176">
        <f t="shared" si="0"/>
        <v>37</v>
      </c>
      <c r="AA15" s="176">
        <f t="shared" si="0"/>
        <v>4</v>
      </c>
      <c r="AB15" s="176">
        <f t="shared" si="0"/>
        <v>38</v>
      </c>
      <c r="AC15" s="176">
        <f t="shared" si="0"/>
        <v>4</v>
      </c>
      <c r="AD15" s="176">
        <f t="shared" si="0"/>
        <v>13</v>
      </c>
      <c r="AE15" s="176">
        <f t="shared" si="0"/>
        <v>3</v>
      </c>
      <c r="AF15" s="176">
        <f t="shared" si="0"/>
        <v>19</v>
      </c>
      <c r="AG15" s="176">
        <f t="shared" si="0"/>
        <v>3</v>
      </c>
      <c r="AH15" s="176">
        <f t="shared" si="0"/>
        <v>20</v>
      </c>
      <c r="AI15" s="176">
        <f t="shared" si="0"/>
        <v>1</v>
      </c>
      <c r="AJ15" s="176">
        <f t="shared" si="0"/>
        <v>1</v>
      </c>
      <c r="AK15" s="176">
        <f t="shared" si="0"/>
        <v>0</v>
      </c>
      <c r="AL15" s="176">
        <f t="shared" si="0"/>
        <v>0</v>
      </c>
      <c r="AM15" s="176">
        <f t="shared" si="0"/>
        <v>0</v>
      </c>
      <c r="AN15" s="176">
        <f t="shared" si="0"/>
        <v>1</v>
      </c>
      <c r="AO15" s="176">
        <f t="shared" si="0"/>
        <v>0</v>
      </c>
      <c r="AP15" s="177">
        <f>COUNTIF($AP$20:$AP$110,"Yes")</f>
        <v>1</v>
      </c>
      <c r="AQ15" s="174">
        <f>COUNTIF($AQ$20:$AQ$110,"No")</f>
        <v>43</v>
      </c>
      <c r="AR15" s="174">
        <f>COUNTIF($AR$20:$AR$110,"No")</f>
        <v>18</v>
      </c>
      <c r="AS15" s="175">
        <f>COUNTIF($AS$20:$AS$110,"Yes")</f>
        <v>18</v>
      </c>
      <c r="AT15" s="176">
        <f>COUNTIF($AT$20:$AT$110,"Yes")</f>
        <v>5</v>
      </c>
      <c r="AU15" s="176">
        <f>COUNTIF($AU$20:$AU$110,"Yes")</f>
        <v>9</v>
      </c>
      <c r="AV15" s="177">
        <f>COUNTIF($AV$20:$AV$110,"Yes")</f>
        <v>0</v>
      </c>
      <c r="AW15" s="177">
        <f>COUNTIF($AW$20:$AW$110,"Yes")</f>
        <v>26</v>
      </c>
      <c r="AX15" s="175">
        <f>COUNTIF($AX$20:$AX$110,"Yes")</f>
        <v>14</v>
      </c>
      <c r="AY15" s="176">
        <f>COUNTIF($AY$20:$AY$110,"Yes")</f>
        <v>13</v>
      </c>
      <c r="AZ15" s="176">
        <f>COUNTIF($AZ$20:$AZ$110,"Yes")</f>
        <v>2</v>
      </c>
      <c r="BA15" s="177">
        <f>COUNTIF($BA$20:$BA$110,"Yes")</f>
        <v>5</v>
      </c>
      <c r="BB15" s="175">
        <f>COUNTIF($BB$20:$BB$110,"Yes")</f>
        <v>46</v>
      </c>
      <c r="BC15" s="176">
        <f>COUNTIF($BC$20:$BC$110,"Yes")</f>
        <v>26</v>
      </c>
      <c r="BD15" s="176">
        <f>COUNTIF($BD$20:$BD$110,"Yes")</f>
        <v>13</v>
      </c>
      <c r="BE15" s="177">
        <f>COUNTIF($BE$20:$BE$110,"Yes")</f>
        <v>27</v>
      </c>
      <c r="BF15" s="175">
        <f>COUNTIF($BF$20:$BF$110,"No")</f>
        <v>39</v>
      </c>
      <c r="BG15" s="176">
        <f>COUNTIF($BG$20:$BG$110,"Yes")</f>
        <v>30</v>
      </c>
      <c r="BH15" s="176">
        <f>COUNTIF($BH$20:$BH$110,"Yes")</f>
        <v>17</v>
      </c>
      <c r="BI15" s="176">
        <f>COUNTIF($BI$20:$BI$110,"Yes")</f>
        <v>10</v>
      </c>
      <c r="BJ15" s="177">
        <f>COUNTIF($BJ$20:$BJ$110,"Yes")</f>
        <v>3</v>
      </c>
      <c r="BK15" s="174">
        <f>COUNTIF($BK$20:$BK$110,"Yes")</f>
        <v>12</v>
      </c>
      <c r="BL15" s="175">
        <f>COUNTIF($BL$20:$BL$110,"Yes")</f>
        <v>19</v>
      </c>
      <c r="BM15" s="176">
        <f>COUNTIF($BM$20:$BM$110,"Yes")</f>
        <v>2</v>
      </c>
      <c r="BN15" s="176">
        <f>COUNTIF($BN$20:$BN$110,"Yes")</f>
        <v>15</v>
      </c>
      <c r="BO15" s="176">
        <f>COUNTIF($BO$20:$BO$110,"Yes")</f>
        <v>6</v>
      </c>
      <c r="BP15" s="176">
        <f>COUNTIF($BP$20:$BP$110,"Yes")</f>
        <v>2</v>
      </c>
      <c r="BQ15" s="177">
        <f>B7-BL15</f>
        <v>60</v>
      </c>
      <c r="BR15" s="175">
        <f>COUNTIF($BR$20:$BR$110,"Yes")</f>
        <v>1</v>
      </c>
      <c r="BS15" s="175">
        <f>COUNTIF($BS$20:$BS$110,"Yes")</f>
        <v>6</v>
      </c>
      <c r="BT15" s="176">
        <f>COUNTIF($BT$20:$BT$110,"Yes")</f>
        <v>2</v>
      </c>
      <c r="BU15" s="176">
        <f>COUNTIF($BU$20:$BU$110,"Yes")</f>
        <v>2</v>
      </c>
      <c r="BV15" s="176">
        <f>COUNTIF($BV$20:$BV$110,"Yes")</f>
        <v>17</v>
      </c>
      <c r="BW15" s="176">
        <f>COUNTIF($BW$20:$BW$110,"Yes")</f>
        <v>15</v>
      </c>
      <c r="BX15" s="176">
        <f>COUNTIF($BX$20:$BX$110,"Yes")</f>
        <v>30</v>
      </c>
      <c r="BY15" s="176">
        <f>COUNTIF($BY$20:$BY$110,"Yes")</f>
        <v>5</v>
      </c>
      <c r="BZ15" s="177">
        <f>COUNTIF($BZ$20:$BZ$110,"No")</f>
        <v>24</v>
      </c>
      <c r="CA15" s="177">
        <f>COUNTIF($CA$20:$CA$110,"No")</f>
        <v>10</v>
      </c>
      <c r="CB15" s="177">
        <f>COUNTIF($CB$20:$CB$110,"No")</f>
        <v>15</v>
      </c>
      <c r="CC15" s="175">
        <f>COUNTIF($CC$20:$CC$110,"Yes")</f>
        <v>8</v>
      </c>
      <c r="CD15" s="176">
        <f>COUNTIF($CD$20:$CD$110,"Yes")</f>
        <v>1</v>
      </c>
      <c r="CE15" s="175">
        <f>COUNTIF($CE$20:$CE$110,"Yes")</f>
        <v>10</v>
      </c>
      <c r="CF15" s="176">
        <f>COUNTIF($CF$20:$CF$110,"Yes")</f>
        <v>6</v>
      </c>
      <c r="CG15" s="176">
        <f>COUNTIF($CG$20:$CG$110,"Yes")</f>
        <v>7</v>
      </c>
      <c r="CH15" s="176">
        <f>COUNTIF($CH$20:$CH$110,"Yes")</f>
        <v>12</v>
      </c>
      <c r="CI15" s="176">
        <f>COUNTIF($CI$20:$CI$110,"Yes")</f>
        <v>27</v>
      </c>
      <c r="CJ15" s="176">
        <f>COUNTIF($CJ$20:$CJ$110,"No")</f>
        <v>58</v>
      </c>
      <c r="CK15" s="178">
        <f>COUNTIF($CK$20:$CK$110,"Yes")</f>
        <v>26</v>
      </c>
      <c r="CL15" s="178">
        <f>COUNTIF($CL$20:$CL$110,"Yes")</f>
        <v>16</v>
      </c>
    </row>
    <row r="16" spans="1:90" x14ac:dyDescent="0.2">
      <c r="A16" s="179" t="s">
        <v>1230</v>
      </c>
      <c r="B16" s="179"/>
      <c r="C16" s="179"/>
      <c r="D16" s="180">
        <f>D15/B5</f>
        <v>0.86813186813186816</v>
      </c>
      <c r="E16" s="180">
        <f>E15/B7</f>
        <v>0.59493670886075944</v>
      </c>
      <c r="F16" s="180">
        <f>F15/B5</f>
        <v>0.35164835164835168</v>
      </c>
      <c r="G16" s="181">
        <f>G15/B7</f>
        <v>0.46835443037974683</v>
      </c>
      <c r="H16" s="182">
        <f>H15/B7</f>
        <v>0.73417721518987344</v>
      </c>
      <c r="I16" s="182">
        <f>I15/B7</f>
        <v>0.69620253164556967</v>
      </c>
      <c r="J16" s="183">
        <f>J15/B7</f>
        <v>0.759493670886076</v>
      </c>
      <c r="K16" s="184">
        <f>K15/B7</f>
        <v>0.34177215189873417</v>
      </c>
      <c r="L16" s="184">
        <f>L15/B7</f>
        <v>0.78481012658227844</v>
      </c>
      <c r="M16" s="185">
        <f>M15/B7</f>
        <v>0.88607594936708856</v>
      </c>
      <c r="N16" s="186">
        <f>N15/B7</f>
        <v>0</v>
      </c>
      <c r="O16" s="187">
        <f>O15/B7</f>
        <v>0.11392405063291139</v>
      </c>
      <c r="P16" s="185">
        <f>P15/B7</f>
        <v>0.72151898734177211</v>
      </c>
      <c r="Q16" s="186">
        <f>Q15/B7</f>
        <v>0.24050632911392406</v>
      </c>
      <c r="R16" s="186">
        <f>R15/B7</f>
        <v>0.16455696202531644</v>
      </c>
      <c r="S16" s="186">
        <f>S15/B7</f>
        <v>3.7974683544303799E-2</v>
      </c>
      <c r="T16" s="186">
        <f>T15/B7</f>
        <v>0.12658227848101267</v>
      </c>
      <c r="U16" s="186">
        <f>U15/B7</f>
        <v>0.10126582278481013</v>
      </c>
      <c r="V16" s="186">
        <f>V15/B7</f>
        <v>0.620253164556962</v>
      </c>
      <c r="W16" s="186">
        <f t="shared" ref="W16:AO16" si="1">W$15/$B$7</f>
        <v>0</v>
      </c>
      <c r="X16" s="186">
        <f t="shared" si="1"/>
        <v>0</v>
      </c>
      <c r="Y16" s="186">
        <f t="shared" si="1"/>
        <v>0</v>
      </c>
      <c r="Z16" s="186">
        <f t="shared" si="1"/>
        <v>0.46835443037974683</v>
      </c>
      <c r="AA16" s="186">
        <f t="shared" si="1"/>
        <v>5.0632911392405063E-2</v>
      </c>
      <c r="AB16" s="186">
        <f t="shared" si="1"/>
        <v>0.48101265822784811</v>
      </c>
      <c r="AC16" s="186">
        <f t="shared" si="1"/>
        <v>5.0632911392405063E-2</v>
      </c>
      <c r="AD16" s="186">
        <f t="shared" si="1"/>
        <v>0.16455696202531644</v>
      </c>
      <c r="AE16" s="186">
        <f t="shared" si="1"/>
        <v>3.7974683544303799E-2</v>
      </c>
      <c r="AF16" s="186">
        <f t="shared" si="1"/>
        <v>0.24050632911392406</v>
      </c>
      <c r="AG16" s="186">
        <f t="shared" si="1"/>
        <v>3.7974683544303799E-2</v>
      </c>
      <c r="AH16" s="186">
        <f t="shared" si="1"/>
        <v>0.25316455696202533</v>
      </c>
      <c r="AI16" s="186">
        <f t="shared" si="1"/>
        <v>1.2658227848101266E-2</v>
      </c>
      <c r="AJ16" s="186">
        <f t="shared" si="1"/>
        <v>1.2658227848101266E-2</v>
      </c>
      <c r="AK16" s="186">
        <f t="shared" si="1"/>
        <v>0</v>
      </c>
      <c r="AL16" s="186">
        <f t="shared" si="1"/>
        <v>0</v>
      </c>
      <c r="AM16" s="186">
        <f t="shared" si="1"/>
        <v>0</v>
      </c>
      <c r="AN16" s="186">
        <f t="shared" si="1"/>
        <v>1.2658227848101266E-2</v>
      </c>
      <c r="AO16" s="186">
        <f t="shared" si="1"/>
        <v>0</v>
      </c>
      <c r="AP16" s="187">
        <f>AP15/B7</f>
        <v>1.2658227848101266E-2</v>
      </c>
      <c r="AQ16" s="184">
        <f>AQ15/B7</f>
        <v>0.54430379746835444</v>
      </c>
      <c r="AR16" s="184">
        <f>AR15/B7</f>
        <v>0.22784810126582278</v>
      </c>
      <c r="AS16" s="185">
        <f>AS15/B7</f>
        <v>0.22784810126582278</v>
      </c>
      <c r="AT16" s="186">
        <f>AT15/$B$7</f>
        <v>6.3291139240506333E-2</v>
      </c>
      <c r="AU16" s="186">
        <f>AU15/$B$7</f>
        <v>0.11392405063291139</v>
      </c>
      <c r="AV16" s="187">
        <f>AV15/$B$7</f>
        <v>0</v>
      </c>
      <c r="AW16" s="187">
        <f>AW15/$B$7</f>
        <v>0.32911392405063289</v>
      </c>
      <c r="AX16" s="185">
        <f>AX15/B7</f>
        <v>0.17721518987341772</v>
      </c>
      <c r="AY16" s="186">
        <f>AY15/B7</f>
        <v>0.16455696202531644</v>
      </c>
      <c r="AZ16" s="186">
        <f>AZ15/B7</f>
        <v>2.5316455696202531E-2</v>
      </c>
      <c r="BA16" s="187">
        <f>BA15/B7</f>
        <v>6.3291139240506333E-2</v>
      </c>
      <c r="BB16" s="185">
        <f>BB15/B7</f>
        <v>0.58227848101265822</v>
      </c>
      <c r="BC16" s="186">
        <f>BC15/B7</f>
        <v>0.32911392405063289</v>
      </c>
      <c r="BD16" s="186">
        <f>BD15/B7</f>
        <v>0.16455696202531644</v>
      </c>
      <c r="BE16" s="187">
        <f>BE15/B7</f>
        <v>0.34177215189873417</v>
      </c>
      <c r="BF16" s="185">
        <f>BF15/B7</f>
        <v>0.49367088607594939</v>
      </c>
      <c r="BG16" s="186">
        <f>BG15/B7</f>
        <v>0.379746835443038</v>
      </c>
      <c r="BH16" s="186">
        <f>BH15/B7</f>
        <v>0.21518987341772153</v>
      </c>
      <c r="BI16" s="186">
        <f>BI15/B7</f>
        <v>0.12658227848101267</v>
      </c>
      <c r="BJ16" s="187">
        <f>BJ15/B7</f>
        <v>3.7974683544303799E-2</v>
      </c>
      <c r="BK16" s="184">
        <f>BK15/B7</f>
        <v>0.15189873417721519</v>
      </c>
      <c r="BL16" s="185">
        <f>BL15/B7</f>
        <v>0.24050632911392406</v>
      </c>
      <c r="BM16" s="186">
        <f>BM15/B7</f>
        <v>2.5316455696202531E-2</v>
      </c>
      <c r="BN16" s="186">
        <f>BN15/B7</f>
        <v>0.189873417721519</v>
      </c>
      <c r="BO16" s="186">
        <f>BO15/B7</f>
        <v>7.5949367088607597E-2</v>
      </c>
      <c r="BP16" s="186">
        <f>BP15/B7</f>
        <v>2.5316455696202531E-2</v>
      </c>
      <c r="BQ16" s="187">
        <f>BQ15/B7</f>
        <v>0.759493670886076</v>
      </c>
      <c r="BR16" s="185">
        <f>BR15/B7</f>
        <v>1.2658227848101266E-2</v>
      </c>
      <c r="BS16" s="185">
        <f>BS15/B7</f>
        <v>7.5949367088607597E-2</v>
      </c>
      <c r="BT16" s="186">
        <f>BT15/B7</f>
        <v>2.5316455696202531E-2</v>
      </c>
      <c r="BU16" s="186">
        <f>BU15/B7</f>
        <v>2.5316455696202531E-2</v>
      </c>
      <c r="BV16" s="186">
        <f>BV15/B7</f>
        <v>0.21518987341772153</v>
      </c>
      <c r="BW16" s="186">
        <f>BW15/B7</f>
        <v>0.189873417721519</v>
      </c>
      <c r="BX16" s="186">
        <f>BX15/B7</f>
        <v>0.379746835443038</v>
      </c>
      <c r="BY16" s="186">
        <f>BY15/B7</f>
        <v>6.3291139240506333E-2</v>
      </c>
      <c r="BZ16" s="187">
        <f>BZ15/B7</f>
        <v>0.30379746835443039</v>
      </c>
      <c r="CA16" s="186">
        <f>CA15/B7</f>
        <v>0.12658227848101267</v>
      </c>
      <c r="CB16" s="186">
        <f>CB15/B7</f>
        <v>0.189873417721519</v>
      </c>
      <c r="CC16" s="185">
        <f>CC15/B7</f>
        <v>0.10126582278481013</v>
      </c>
      <c r="CD16" s="186">
        <f>CD15/B7</f>
        <v>1.2658227848101266E-2</v>
      </c>
      <c r="CE16" s="188">
        <f>CE15/B7</f>
        <v>0.12658227848101267</v>
      </c>
      <c r="CF16" s="189">
        <f>CF15/B7</f>
        <v>7.5949367088607597E-2</v>
      </c>
      <c r="CG16" s="189">
        <f>CG15/B7</f>
        <v>8.8607594936708861E-2</v>
      </c>
      <c r="CH16" s="189">
        <f>CH15/B7</f>
        <v>0.15189873417721519</v>
      </c>
      <c r="CI16" s="189">
        <f>CI15/B7</f>
        <v>0.34177215189873417</v>
      </c>
      <c r="CJ16" s="189">
        <f>CJ15/B7</f>
        <v>0.73417721518987344</v>
      </c>
      <c r="CK16" s="185">
        <f>CK15/B7</f>
        <v>0.32911392405063289</v>
      </c>
      <c r="CL16" s="190">
        <f>CK15/B7</f>
        <v>0.32911392405063289</v>
      </c>
    </row>
    <row r="17" spans="1:93" x14ac:dyDescent="0.2">
      <c r="D17" s="191"/>
      <c r="E17" s="191"/>
      <c r="F17" s="191"/>
      <c r="G17" s="175"/>
      <c r="H17" s="176"/>
      <c r="I17" s="176"/>
      <c r="J17" s="177"/>
      <c r="M17" s="192"/>
      <c r="N17" s="193"/>
      <c r="O17" s="194"/>
      <c r="P17" s="175"/>
      <c r="Q17" s="176"/>
      <c r="R17" s="176"/>
      <c r="S17" s="176"/>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7"/>
      <c r="AS17" s="192"/>
      <c r="AT17" s="193"/>
      <c r="AU17" s="193"/>
      <c r="AV17" s="194"/>
      <c r="AW17" s="193"/>
      <c r="AX17" s="192"/>
      <c r="AY17" s="193"/>
      <c r="AZ17" s="193"/>
      <c r="BA17" s="194"/>
      <c r="BB17" s="192"/>
      <c r="BC17" s="193"/>
      <c r="BD17" s="193"/>
      <c r="BE17" s="194"/>
      <c r="BF17" s="192"/>
      <c r="BG17" s="193"/>
      <c r="BH17" s="193"/>
      <c r="BI17" s="193"/>
      <c r="BJ17" s="194"/>
      <c r="BK17" s="174"/>
      <c r="BL17" s="175"/>
      <c r="BM17" s="176"/>
      <c r="BN17" s="176"/>
      <c r="BO17" s="193"/>
      <c r="BP17" s="193"/>
      <c r="BQ17" s="194"/>
      <c r="BR17" s="193"/>
      <c r="BS17" s="192"/>
      <c r="BT17" s="193"/>
      <c r="BU17" s="193"/>
      <c r="BV17" s="193"/>
      <c r="BW17" s="193"/>
      <c r="BX17" s="193"/>
      <c r="BY17" s="193"/>
      <c r="BZ17" s="194"/>
      <c r="CA17" s="193"/>
      <c r="CB17" s="193"/>
      <c r="CC17" s="192"/>
      <c r="CD17" s="194"/>
      <c r="CE17" s="192"/>
      <c r="CF17" s="193"/>
      <c r="CG17" s="193"/>
      <c r="CH17" s="193"/>
      <c r="CI17" s="193"/>
      <c r="CJ17" s="193"/>
      <c r="CK17" s="192"/>
      <c r="CL17" s="195"/>
    </row>
    <row r="18" spans="1:93" x14ac:dyDescent="0.2">
      <c r="D18" s="191"/>
      <c r="E18" s="191"/>
      <c r="F18" s="191"/>
      <c r="G18" s="175"/>
      <c r="H18" s="176"/>
      <c r="I18" s="176"/>
      <c r="J18" s="177"/>
      <c r="M18" s="192"/>
      <c r="N18" s="193"/>
      <c r="O18" s="194"/>
      <c r="P18" s="175"/>
      <c r="Q18" s="176"/>
      <c r="R18" s="176"/>
      <c r="S18" s="176"/>
      <c r="T18" s="176"/>
      <c r="U18" s="176"/>
      <c r="V18" s="176"/>
      <c r="W18" s="176"/>
      <c r="X18" s="176"/>
      <c r="Y18" s="176"/>
      <c r="Z18" s="176"/>
      <c r="AA18" s="176"/>
      <c r="AB18" s="176"/>
      <c r="AC18" s="176"/>
      <c r="AD18" s="176"/>
      <c r="AE18" s="176"/>
      <c r="AF18" s="176"/>
      <c r="AG18" s="176"/>
      <c r="AH18" s="176"/>
      <c r="AI18" s="176"/>
      <c r="AJ18" s="176"/>
      <c r="AK18" s="176"/>
      <c r="AL18" s="176"/>
      <c r="AM18" s="176"/>
      <c r="AN18" s="176"/>
      <c r="AO18" s="176"/>
      <c r="AP18" s="177"/>
      <c r="AS18" s="192"/>
      <c r="AT18" s="193"/>
      <c r="AU18" s="193"/>
      <c r="AV18" s="194"/>
      <c r="AW18" s="193"/>
      <c r="AX18" s="192"/>
      <c r="AY18" s="193"/>
      <c r="AZ18" s="193"/>
      <c r="BA18" s="194"/>
      <c r="BB18" s="192"/>
      <c r="BC18" s="193"/>
      <c r="BD18" s="193"/>
      <c r="BE18" s="194"/>
      <c r="BF18" s="192"/>
      <c r="BG18" s="193"/>
      <c r="BH18" s="193"/>
      <c r="BI18" s="193"/>
      <c r="BJ18" s="194"/>
      <c r="BL18" s="175"/>
      <c r="BM18" s="176"/>
      <c r="BN18" s="176"/>
      <c r="BO18" s="193"/>
      <c r="BP18" s="193"/>
      <c r="BQ18" s="194"/>
      <c r="BR18" s="193"/>
      <c r="BS18" s="192"/>
      <c r="BT18" s="193"/>
      <c r="BU18" s="193"/>
      <c r="BV18" s="193"/>
      <c r="BW18" s="193"/>
      <c r="BX18" s="193"/>
      <c r="BY18" s="193"/>
      <c r="BZ18" s="194"/>
      <c r="CA18" s="193"/>
      <c r="CB18" s="193"/>
      <c r="CC18" s="192"/>
      <c r="CD18" s="194"/>
      <c r="CE18" s="192"/>
      <c r="CF18" s="193"/>
      <c r="CG18" s="193"/>
      <c r="CH18" s="193"/>
      <c r="CI18" s="193"/>
      <c r="CJ18" s="193"/>
      <c r="CK18" s="192"/>
      <c r="CL18" s="195"/>
    </row>
    <row r="19" spans="1:93" ht="28" x14ac:dyDescent="0.2">
      <c r="A19" s="196" t="s">
        <v>966</v>
      </c>
      <c r="B19" s="196" t="s">
        <v>967</v>
      </c>
      <c r="C19" s="196" t="s">
        <v>1231</v>
      </c>
      <c r="D19" s="191"/>
      <c r="E19" s="191"/>
      <c r="F19" s="191"/>
      <c r="G19" s="175"/>
      <c r="H19" s="176"/>
      <c r="I19" s="176"/>
      <c r="J19" s="177"/>
      <c r="M19" s="192"/>
      <c r="N19" s="193"/>
      <c r="O19" s="194"/>
      <c r="P19" s="175"/>
      <c r="Q19" s="176"/>
      <c r="R19" s="176"/>
      <c r="S19" s="176"/>
      <c r="T19" s="176"/>
      <c r="U19" s="176"/>
      <c r="V19" s="176"/>
      <c r="W19" s="176"/>
      <c r="X19" s="176"/>
      <c r="Y19" s="176"/>
      <c r="Z19" s="176"/>
      <c r="AA19" s="176"/>
      <c r="AB19" s="176"/>
      <c r="AC19" s="176"/>
      <c r="AD19" s="176"/>
      <c r="AE19" s="176"/>
      <c r="AF19" s="176"/>
      <c r="AG19" s="176"/>
      <c r="AH19" s="176"/>
      <c r="AI19" s="176"/>
      <c r="AJ19" s="176"/>
      <c r="AK19" s="176"/>
      <c r="AL19" s="176"/>
      <c r="AM19" s="176"/>
      <c r="AN19" s="176"/>
      <c r="AO19" s="176"/>
      <c r="AP19" s="177"/>
      <c r="AS19" s="192"/>
      <c r="AT19" s="193"/>
      <c r="AU19" s="193"/>
      <c r="AV19" s="194"/>
      <c r="AW19" s="193"/>
      <c r="AX19" s="192"/>
      <c r="AY19" s="193"/>
      <c r="AZ19" s="193"/>
      <c r="BA19" s="194"/>
      <c r="BB19" s="192"/>
      <c r="BC19" s="193"/>
      <c r="BD19" s="193"/>
      <c r="BE19" s="194"/>
      <c r="BF19" s="192"/>
      <c r="BG19" s="193"/>
      <c r="BH19" s="193"/>
      <c r="BI19" s="193"/>
      <c r="BJ19" s="194"/>
      <c r="BL19" s="175"/>
      <c r="BM19" s="176"/>
      <c r="BN19" s="176"/>
      <c r="BO19" s="193"/>
      <c r="BP19" s="193"/>
      <c r="BQ19" s="194"/>
      <c r="BR19" s="193"/>
      <c r="BS19" s="192"/>
      <c r="BT19" s="193"/>
      <c r="BU19" s="193"/>
      <c r="BV19" s="193"/>
      <c r="BW19" s="193"/>
      <c r="BX19" s="193"/>
      <c r="BY19" s="193"/>
      <c r="BZ19" s="194"/>
      <c r="CA19" s="193"/>
      <c r="CB19" s="193"/>
      <c r="CC19" s="192"/>
      <c r="CD19" s="194"/>
      <c r="CE19" s="192"/>
      <c r="CF19" s="193"/>
      <c r="CG19" s="193"/>
      <c r="CH19" s="193"/>
      <c r="CI19" s="193"/>
      <c r="CJ19" s="193"/>
      <c r="CK19" s="192"/>
      <c r="CL19" s="195"/>
    </row>
    <row r="20" spans="1:93" ht="16" x14ac:dyDescent="0.2">
      <c r="A20" s="287" t="str">
        <f>TRIM('[2]Most Recent Statements'!A50)</f>
        <v>Advent International plc</v>
      </c>
      <c r="B20" s="197">
        <f>'[2]Most Recent Statements'!B50</f>
        <v>2020</v>
      </c>
      <c r="C20" s="197">
        <v>66000</v>
      </c>
      <c r="D20" s="198" t="str">
        <f>IF(ISNUMBER(SEARCH("Yes",'[2]Most Recent Statements'!C50)), "Yes", "No")</f>
        <v>Yes</v>
      </c>
      <c r="E20" s="198">
        <f>IFERROR(VLOOKUP(A20,'[2]Entity Coverage'!$C$2:$H$80, 6, FALSE), "Insufficient Data")</f>
        <v>1</v>
      </c>
      <c r="F20" s="198" t="str">
        <f>IF(ISERROR('[2]Most Recent Statements'!E50),"Insufficient data",IF('[2]Most Recent Statements'!E50="Unknown","Insufficient Data",(IF(ISNUMBER(SEARCH("Yes",'[2]Most Recent Statements'!E50)),"Yes","No"))))</f>
        <v>No</v>
      </c>
      <c r="G20" s="175" t="str">
        <f>IFERROR(IF(AND((OR('[2]Most Recent Statements'!F50="Signed by CEO",'[2]Most Recent Statements'!F50="Signed by Director",'[2]Most Recent Statements'!F50="Signed by Managing Director",'[2]Most Recent Statements'!F50="Signed by Chairman")),('[2]Most Recent Statements'!C50="Yes - UK Modern Slavery Act"),('[2]Most Recent Statements'!D50="Yes"),('[2]Most Recent Statements'!G50="Approved by Board")),"Yes","No"),"Insufficient data")</f>
        <v>No</v>
      </c>
      <c r="H20" s="176" t="str">
        <f>IF(ISERROR('[2]Most Recent Statements'!F50),"Insufficient data",IF('[2]Most Recent Statements'!F50="Unknown","Insufficient Data",(IF(OR((ISNUMBER(SEARCH("Signed by CEO",'[2]Most Recent Statements'!F50))),(ISNUMBER(SEARCH("Signed by Director",'[2]Most Recent Statements'!F50))),(ISNUMBER(SEARCH("Signed by Chairman",'[2]Most Recent Statements'!F50))),(ISNUMBER(SEARCH("Signed by Managing Director",'[2]Most Recent Statements'!F50)))),"Yes","No"))))</f>
        <v>No</v>
      </c>
      <c r="I20" s="176" t="str">
        <f>IF(ISERROR('[2]Most Recent Statements'!G50),"Insufficient data",IF('[2]Most Recent Statements'!G50="Unknown","Insufficient Data",(IF(ISNUMBER(SEARCH("Approved by Board",'[2]Most Recent Statements'!G50)),"Yes","No"))))</f>
        <v>Yes</v>
      </c>
      <c r="J20" s="177" t="str">
        <f>IF(ISERROR('[2]Most Recent Statements'!D50),"Insufficient data",IF('[2]Most Recent Statements'!D50="Unknown","Insufficient Data",(IF(ISNUMBER(SEARCH("Yes",'[2]Most Recent Statements'!D50)),"Yes","No"))))</f>
        <v>Yes</v>
      </c>
      <c r="K20" s="174" t="str">
        <f>IF(ISERROR('[2]Most Recent Statements'!T50),"Insufficient data",IF('[2]Most Recent Statements'!T50="Unknown","Insufficient Data",(IF(ISNUMBER(SEARCH("Yes",'[2]Most Recent Statements'!T50)),"Yes","No"))))</f>
        <v>Yes</v>
      </c>
      <c r="L20" s="174" t="str">
        <f>IF(ISERROR('[2]Most Recent Statements'!H50),"Insufficient data",IF('[2]Most Recent Statements'!H50="Unknown","Insufficient Data",(IF(ISNUMBER(SEARCH("Yes",'[2]Most Recent Statements'!H50)),"Yes","No"))))</f>
        <v>Yes</v>
      </c>
      <c r="M20" s="175" t="str">
        <f>IF(ISERROR('[2]Most Recent Statements'!I50),"Insufficient data",IF('[2]Most Recent Statements'!I50="Unknown","Insufficient Data",(IF(ISNUMBER(SEARCH("No",'[2]Most Recent Statements'!I50)),"No","Yes"))))</f>
        <v>No</v>
      </c>
      <c r="N20" s="176" t="str">
        <f>IF(ISERROR('[2]Most Recent Statements'!I50),"Insufficient data",IF('[2]Most Recent Statements'!I50="Unknown","Insufficient Data",(IF(ISNUMBER(SEARCH("Facility/Supplier",'[2]Most Recent Statements'!I50)),"Yes","No"))))</f>
        <v>No</v>
      </c>
      <c r="O20" s="177" t="str">
        <f>IF(ISERROR('[2]Most Recent Statements'!I50),"Insufficient data",IF('[2]Most Recent Statements'!I50="Unknown","Insufficient Data",(IF(ISNUMBER(SEARCH("Geographical",'[2]Most Recent Statements'!I50)),"Yes","No"))))</f>
        <v>No</v>
      </c>
      <c r="P20" s="175" t="str">
        <f>IF(ISERROR('[2]Most Recent Statements'!J50),"Insufficient data",IF('[2]Most Recent Statements'!J50="Unknown","Insufficient Data",(IF(OR((ISNUMBER(SEARCH("prohibit",'[2]Most Recent Statements'!J50))),(ISNUMBER(SEARCH("forced",'[2]Most Recent Statements'!J50))),(ISNUMBER(SEARCH("supplier",'[2]Most Recent Statements'!J50)))),"Yes","No"))))</f>
        <v>Yes</v>
      </c>
      <c r="Q20" s="176" t="str">
        <f>IF(ISERROR('[2]Most Recent Statements'!J50),"Insufficient data",IF('[2]Most Recent Statements'!J50="Unknown","Insufficient Data",(IF(ISNUMBER(SEARCH("No",'[2]Most Recent Statements'!J50)),"No","Yes"))))</f>
        <v>Yes</v>
      </c>
      <c r="R20" s="176" t="str">
        <f>IF(ISERROR('[2]Most Recent Statements'!J50),"Insufficient data",IF('[2]Most Recent Statements'!J50="Unknown","Insufficient Data",(IF(ISNUMBER(SEARCH("In Development",'[2]Most Recent Statements'!J50)),"Yes","No"))))</f>
        <v>No</v>
      </c>
      <c r="S20" s="176" t="str">
        <f>IF(ISERROR('[2]Most Recent Statements'!J50),"Insufficient data",IF('[2]Most Recent Statements'!J50="Unknown","Insufficient Data",(IF(OR((ISNUMBER(SEARCH("prohibit",'[2]Most Recent Statements'!J50))),(ISNUMBER(SEARCH("forced",'[2]Most Recent Statements'!J50))),(ISNUMBER(SEARCH("No",'[2]Most Recent Statements'!J50))),(ISNUMBER(SEARCH("supplier",'[2]Most Recent Statements'!J50)))),"No","Yes"))))</f>
        <v>No</v>
      </c>
      <c r="T20" s="176"/>
      <c r="U20" s="176" t="str">
        <f>IF(ISERROR('[2]Most Recent Statements'!J50),"Insufficient data",IF('[2]Most Recent Statements'!J50="Unknown","Insufficient Data",(IF(ISNUMBER(SEARCH("(beyond tier 1)",'[2]Most Recent Statements'!J50)),"Yes","No"))))</f>
        <v>No</v>
      </c>
      <c r="V20" s="176"/>
      <c r="W20" s="176" t="str">
        <f>IF(ISERROR('[2]Most Recent Statements'!J50),"Insufficient data",IF('[2]Most Recent Statements'!J50="Unknown","Insufficient Data",(IF(ISNUMBER(SEARCH("recruitment",'[2]Most Recent Statements'!J50)),"Yes","No"))))</f>
        <v>No</v>
      </c>
      <c r="X20" s="176" t="str">
        <f>IF(ISERROR('[2]Most Recent Statements'!J50),"Insufficient data",IF('[2]Most Recent Statements'!J50="Unknown","Insufficient Data",(IF(ISNUMBER(SEARCH("Prohibit charging of recruitment fees to employee (direct / tier 1)",'[2]Most Recent Statements'!J50)),"Yes","No"))))</f>
        <v>No</v>
      </c>
      <c r="Y20" s="176" t="str">
        <f>IF(ISERROR('[2]Most Recent Statements'!J50),"Insufficient data",IF('[2]Most Recent Statements'!J50="Unknown","Insufficient Data",(IF(ISNUMBER(SEARCH("Prohibit charging of recruitment fees to employee (beyond tier 1)",'[2]Most Recent Statements'!J50)),"Yes","No"))))</f>
        <v>No</v>
      </c>
      <c r="Z20" s="176" t="str">
        <f>IF(ISERROR('[2]Most Recent Statements'!J50),"Insufficient data",IF('[2]Most Recent Statements'!J50="Unknown","Insufficient Data",(IF(ISNUMBER(SEARCH("Suppliers comply with laws and company’s policies (direct / tier 1)",'[2]Most Recent Statements'!J50)),"Yes","No"))))</f>
        <v>Yes</v>
      </c>
      <c r="AA20" s="176" t="str">
        <f>IF(ISERROR('[2]Most Recent Statements'!J50),"Insufficient data",IF('[2]Most Recent Statements'!J50="Unknown","Insufficient Data",(IF(ISNUMBER(SEARCH("Suppliers comply with laws and company’s policies (beyond tier 1)",'[2]Most Recent Statements'!J50)),"Yes","No"))))</f>
        <v>No</v>
      </c>
      <c r="AB20" s="176" t="str">
        <f>IF(ISERROR('[2]Most Recent Statements'!J50),"Insufficient data",IF('[2]Most Recent Statements'!J50="Unknown","Insufficient Data",(IF(ISNUMBER(SEARCH("Prohibit use of forced labour (direct / tier 1)",'[2]Most Recent Statements'!J50)),"Yes","No"))))</f>
        <v>No</v>
      </c>
      <c r="AC20" s="176" t="str">
        <f>IF(ISERROR('[2]Most Recent Statements'!J50),"Insufficient data",IF('[2]Most Recent Statements'!J50="Unknown","Insufficient Data",(IF(ISNUMBER(SEARCH("Prohibit use of forced labour (beyond tier 1)",'[2]Most Recent Statements'!J50)),"Yes","No"))))</f>
        <v>No</v>
      </c>
      <c r="AD20" s="176" t="str">
        <f>IF(ISERROR('[2]Most Recent Statements'!J50),"Insufficient data",IF('[2]Most Recent Statements'!J50="Unknown","Insufficient Data",(IF(ISNUMBER(SEARCH("Prohibit use of child labour (direct / tier 1)",'[2]Most Recent Statements'!J50)),"Yes","No"))))</f>
        <v>No</v>
      </c>
      <c r="AE20" s="176" t="str">
        <f>IF(ISERROR('[2]Most Recent Statements'!J50),"Insufficient data",IF('[2]Most Recent Statements'!J50="Unknown","Insufficient Data",(IF(ISNUMBER(SEARCH("Prohibit use of child labour (beyond tier 1)",'[2]Most Recent Statements'!J50)),"Yes","No"))))</f>
        <v>No</v>
      </c>
      <c r="AF20" s="176" t="str">
        <f>IF(ISERROR('[2]Most Recent Statements'!J50),"Insufficient data",IF('[2]Most Recent Statements'!J50="Unknown","Insufficient Data",(IF(ISNUMBER(SEARCH("Code of conduct or supplier code includes clauses on slavery and human trafficking (direct / tier 1)",'[2]Most Recent Statements'!J50)),"Yes","No"))))</f>
        <v>Yes</v>
      </c>
      <c r="AG20" s="176" t="str">
        <f>IF(ISERROR('[2]Most Recent Statements'!J50),"Insufficient data",IF('[2]Most Recent Statements'!J50="Unknown","Insufficient Data",(IF(ISNUMBER(SEARCH("Code of conduct or supplier code includes clauses on slavery and human trafficking (beyond tier 1)",'[2]Most Recent Statements'!J50)),"Yes","No"))))</f>
        <v>No</v>
      </c>
      <c r="AH20" s="176" t="str">
        <f>IF(ISERROR('[2]Most Recent Statements'!J50),"Insufficient data",IF('[2]Most Recent Statements'!J50="Unknown","Insufficient Data",(IF(ISNUMBER(SEARCH("Contracts include clauses on forced labour (direct / tier 1)",'[2]Most Recent Statements'!J50)),"Yes","No"))))</f>
        <v>No</v>
      </c>
      <c r="AI20" s="176" t="str">
        <f>IF(ISERROR('[2]Most Recent Statements'!J50),"Insufficient data",IF('[2]Most Recent Statements'!J50="Unknown","Insufficient Data",(IF(ISNUMBER(SEARCH("Contracts include clauses on forced labour (beyond tier 1)",'[2]Most Recent Statements'!J50)),"Yes","No"))))</f>
        <v>No</v>
      </c>
      <c r="AJ20" s="176" t="str">
        <f>IF(ISERROR('[2]Most Recent Statements'!J50),"Insufficient data",IF('[2]Most Recent Statements'!J50="Unknown","Insufficient Data",(IF(ISNUMBER(SEARCH("Suppliers produce their own statement (direct / tier 1)",'[2]Most Recent Statements'!J50)),"Yes","No"))))</f>
        <v>No</v>
      </c>
      <c r="AK20" s="176" t="str">
        <f>IF(ISERROR('[2]Most Recent Statements'!J50),"Insufficient data",IF('[2]Most Recent Statements'!J50="Unknown","Insufficient Data",(IF(ISNUMBER(SEARCH("Suppliers produce their own statement (beyond tier 1)",'[2]Most Recent Statements'!J50)),"Yes","No"))))</f>
        <v>No</v>
      </c>
      <c r="AL20" s="176" t="str">
        <f>IF(ISERROR('[2]Most Recent Statements'!J50),"Insufficient data",IF('[2]Most Recent Statements'!J50="Unknown","Insufficient Data",(IF(ISNUMBER(SEARCH("Suppliers respect labour rights (wages, freedom of association etc) (direct / tier 1)",'[2]Most Recent Statements'!J50)),"Yes","No"))))</f>
        <v>No</v>
      </c>
      <c r="AM20" s="176" t="str">
        <f>IF(ISERROR('[2]Most Recent Statements'!J50),"Insufficient data",IF('[2]Most Recent Statements'!J50="Unknown","Insufficient Data",(IF(ISNUMBER(SEARCH("Suppliers respect labour rights (wages, freedom of association etc) (beyond tier 1)",'[2]Most Recent Statements'!J50)),"Yes","No"))))</f>
        <v>No</v>
      </c>
      <c r="AN20" s="176" t="str">
        <f>IF(ISERROR('[2]Most Recent Statements'!J50),"Insufficient data",IF('[2]Most Recent Statements'!J50="Unknown","Insufficient Data",(IF(ISNUMBER(SEARCH("Suppliers protect migrant workers (direct / tier 1)",'[2]Most Recent Statements'!J50)),"Yes","No"))))</f>
        <v>No</v>
      </c>
      <c r="AO20" s="176" t="str">
        <f>IF(ISERROR('[2]Most Recent Statements'!J50),"Insufficient data",IF('[2]Most Recent Statements'!J50="Unknown","Insufficient Data",(IF(ISNUMBER(SEARCH("Suppliers protect migrant workers (beyond tier 1)",'[2]Most Recent Statements'!J50)),"Yes","No"))))</f>
        <v>No</v>
      </c>
      <c r="AP20" s="177" t="str">
        <f>IF(ISERROR('[2]Most Recent Statements'!J50),"Insufficient data",IF('[2]Most Recent Statements'!J50="Unknown","Insufficient Data",(IF(ISNUMBER(SEARCH("migrant",'[2]Most Recent Statements'!J50)),"Yes","No"))))</f>
        <v>No</v>
      </c>
      <c r="AQ20" s="174" t="str">
        <f>IF(OR(ISERROR('[2]Most Recent Statements'!O50),ISERROR('[2]Most Recent Statements'!M50)),"Insufficient data",IF(OR('[2]Most Recent Statements'!O50="Unknown",'[2]Most Recent Statements'!M50="Unknown"),"Insufficient Data",(IF(OR((OR((ISNUMBER(SEARCH("Cancel contracts",'[2]Most Recent Statements'!O50))),(ISNUMBER(SEARCH("Corrective action plan",'[2]Most Recent Statements'!O50))),(ISNUMBER(SEARCH("Worker remediation",'[2]Most Recent Statements'!O50))),(ISNUMBER(SEARCH("Senior management",'[2]Most Recent Statements'!O50))))),(OR((ISNUMBER(SEARCH("Audits",'[2]Most Recent Statements'!M50))),(ISNUMBER(SEARCH("On-site visits",'[2]Most Recent Statements'!M50)))))),"Yes","No"))))</f>
        <v>Yes</v>
      </c>
      <c r="AR20" s="174" t="str">
        <f t="shared" ref="AR20:AR83" si="2">IF(OR(AQ20="Insufficient Data",P20="Insufficient Data"),"Insufficient Data",(IF(AND((OR((ISNUMBER(SEARCH("Yes",AQ20))),(ISNUMBER(SEARCH("Yes",P20)))))),"Yes","No")))</f>
        <v>Yes</v>
      </c>
      <c r="AS20" s="175" t="str">
        <f>IF(ISERROR('[2]Most Recent Statements'!O50),"Insufficient data",IF('[2]Most Recent Statements'!O50="Unknown","Insufficient Data",(IF(ISNUMBER(SEARCH("Cancel contracts",'[2]Most Recent Statements'!O50)),"Yes","No"))))</f>
        <v>No</v>
      </c>
      <c r="AT20" s="176" t="str">
        <f>IF(ISERROR('[2]Most Recent Statements'!O50),"Insufficient data",IF('[2]Most Recent Statements'!O50="Unknown","Insufficient Data",(IF(ISNUMBER(SEARCH("Corrective action plan",'[2]Most Recent Statements'!O50)),"Yes","No"))))</f>
        <v>No</v>
      </c>
      <c r="AU20" s="176" t="str">
        <f>IF(ISERROR('[2]Most Recent Statements'!O50),"Insufficient data",IF('[2]Most Recent Statements'!O50="Unknown","Insufficient Data",(IF(ISNUMBER(SEARCH("Senior management",'[2]Most Recent Statements'!O50)),"Yes","No"))))</f>
        <v>Yes</v>
      </c>
      <c r="AV20" s="177" t="str">
        <f>IF(ISERROR('[2]Most Recent Statements'!O50),"Insufficient data",IF('[2]Most Recent Statements'!O50="Unknown","Insufficient Data",(IF(ISNUMBER(SEARCH("Worker remediation",'[2]Most Recent Statements'!O50)),"Yes","No"))))</f>
        <v>No</v>
      </c>
      <c r="AW20" s="176" t="str">
        <f t="shared" ref="AW20:AW83" si="3">IF(OR(AS20="Insufficient Data",AT20="Insufficient Data",AU20="Insufficient Data",AV20="Insufficient Data"),"Insufficient Data",(IF(AND((OR((ISNUMBER(SEARCH("Yes",AS20))),(ISNUMBER(SEARCH("Yes",AT20))),(ISNUMBER(SEARCH("Yes",AU20))),(ISNUMBER(SEARCH("Yes",AV20)))))),"Yes","No")))</f>
        <v>Yes</v>
      </c>
      <c r="AX20" s="175" t="str">
        <f>IF(ISERROR('[2]Most Recent Statements'!M50),"Insufficient data",IF('[2]Most Recent Statements'!M50="Unknown","Insufficient Data",(IF(ISNUMBER(SEARCH("Audits",'[2]Most Recent Statements'!M50)),"Yes","No"))))</f>
        <v>No</v>
      </c>
      <c r="AY20" s="176" t="str">
        <f>IF(ISERROR('[2]Most Recent Statements'!M50),"Insufficient data",IF('[2]Most Recent Statements'!M50="Unknown","Insufficient Data",(IF(ISNUMBER(SEARCH("Audits of suppliers (self- reporting)",'[2]Most Recent Statements'!M50)),"Yes","No"))))</f>
        <v>No</v>
      </c>
      <c r="AZ20" s="176" t="str">
        <f>IF(ISERROR('[2]Most Recent Statements'!M50),"Insufficient data",IF('[2]Most Recent Statements'!M50="Unknown","Insufficient Data",(IF(ISNUMBER(SEARCH("Audits of suppliers (independent)",'[2]Most Recent Statements'!M50)),"Yes","No"))))</f>
        <v>No</v>
      </c>
      <c r="BA20" s="177" t="str">
        <f>IF(ISERROR('[2]Most Recent Statements'!M50),"Insufficient data",IF('[2]Most Recent Statements'!M50="Unknown","Insufficient Data",(IF(ISNUMBER(SEARCH("On-site visits",'[2]Most Recent Statements'!M50)),"Yes","No"))))</f>
        <v>No</v>
      </c>
      <c r="BB20" s="175" t="str">
        <f>IF(ISERROR('[2]Most Recent Statements'!P50),"Insufficient data",IF('[2]Most Recent Statements'!P50="Unknown","Insufficient Data",(IF(OR((ISNUMBER(SEARCH("Hotline",'[2]Most Recent Statements'!P50))),(ISNUMBER(SEARCH("Whistleblower protection",'[2]Most Recent Statements'!P50))),(ISNUMBER(SEARCH("Focal Point",'[2]Most Recent Statements'!P50)))),"Yes","No"))))</f>
        <v>No</v>
      </c>
      <c r="BC20" s="176" t="str">
        <f>IF(ISERROR('[2]Most Recent Statements'!P50),"Insufficient data",IF('[2]Most Recent Statements'!P50="Unknown","Insufficient Data",(IF(ISNUMBER(SEARCH("Hotline",'[2]Most Recent Statements'!P50)),"Yes","No"))))</f>
        <v>No</v>
      </c>
      <c r="BD20" s="176" t="str">
        <f>IF(ISERROR('[2]Most Recent Statements'!P50),"Insufficient data",IF('[2]Most Recent Statements'!P50="Unknown","Insufficient Data",(IF(ISNUMBER(SEARCH("Focal Point",'[2]Most Recent Statements'!P50)),"Yes","No"))))</f>
        <v>No</v>
      </c>
      <c r="BE20" s="177" t="str">
        <f>IF(ISERROR('[2]Most Recent Statements'!P50),"Insufficient data",IF('[2]Most Recent Statements'!P50="Unknown","Insufficient Data",(IF(ISNUMBER(SEARCH("Whistleblower protection",'[2]Most Recent Statements'!P50)),"Yes","No"))))</f>
        <v>No</v>
      </c>
      <c r="BF20" s="175" t="str">
        <f t="shared" ref="BF20:BF83" si="4">IF(OR(BG20="Insufficient Data",BH20="Insufficient Data",BI20="Insufficient Data"),"Insufficient Data",(IF(AND((OR((ISNUMBER(SEARCH("Yes",BG20))),(ISNUMBER(SEARCH("Yes",BH20))),(ISNUMBER(SEARCH("Yes",BI20)))))),"Yes","No")))</f>
        <v>No</v>
      </c>
      <c r="BG20" s="176" t="str">
        <f>IF(ISERROR('[2]Most Recent Statements'!K50),"Insufficient data",IF('[2]Most Recent Statements'!K50="Unknown","Insufficient Data",(IF(ISNUMBER(SEARCH("Conducting research",'[2]Most Recent Statements'!K50)),"Yes","No"))))</f>
        <v>No</v>
      </c>
      <c r="BH20" s="176" t="str">
        <f>IF(ISERROR('[2]Most Recent Statements'!K50),"Insufficient data",IF('[2]Most Recent Statements'!K50="Unknown","Insufficient Data",(IF(ISNUMBER(SEARCH("Risk-based questionnaires",'[2]Most Recent Statements'!K50)),"Yes","No"))))</f>
        <v>No</v>
      </c>
      <c r="BI20" s="176" t="str">
        <f>IF(ISERROR('[2]Most Recent Statements'!K50),"Insufficient data",IF('[2]Most Recent Statements'!K50="Unknown","Insufficient Data",(IF(ISNUMBER(SEARCH("Use of risk management tool or software",'[2]Most Recent Statements'!K50)),"Yes","No"))))</f>
        <v>No</v>
      </c>
      <c r="BJ20" s="177" t="str">
        <f>IF(ISERROR('[2]Most Recent Statements'!K50),"Insufficient data",IF('[2]Most Recent Statements'!K50="Unknown","Insufficient Data",(IF(ISNUMBER(SEARCH("In Development",'[2]Most Recent Statements'!K50)),"Yes","No"))))</f>
        <v>No</v>
      </c>
      <c r="BK20" s="174" t="str">
        <f>IF(OR(ISERROR('[2]Most Recent Statements'!K50),ISERROR('[2]Most Recent Statements'!L50)),"Insufficient data",IF(OR('[2]Most Recent Statements'!K50="Unknown",'[2]Most Recent Statements'!L50="Unknown"),"Insufficient Data",(IF(AND((OR((ISNUMBER(SEARCH("Conducting research",'[2]Most Recent Statements'!K50))),(ISNUMBER(SEARCH("Risk-based questionnaires",'[2]Most Recent Statements'!K50))),(ISNUMBER(SEARCH("Use of risk management tool or software",'[2]Most Recent Statements'!K50))))),(OR((ISNUMBER(SEARCH("Geographic",'[2]Most Recent Statements'!L50))),(ISNUMBER(SEARCH("Industry",'[2]Most Recent Statements'!L50))),(ISNUMBER(SEARCH("Resource",'[2]Most Recent Statements'!L50))),(ISNUMBER(SEARCH("Workforce",'[2]Most Recent Statements'!L50)))))),"Yes","No"))))</f>
        <v>No</v>
      </c>
      <c r="BL20" s="175" t="str">
        <f>IF(ISERROR('[2]Most Recent Statements'!L50),"Insufficient data",IF('[2]Most Recent Statements'!L50="Unknown","Insufficient Data",(IF(OR((ISNUMBER(SEARCH("Geographic",'[2]Most Recent Statements'!L50))),(ISNUMBER(SEARCH("Industry",'[2]Most Recent Statements'!L50))),(ISNUMBER(SEARCH("Resource",'[2]Most Recent Statements'!L50))),(ISNUMBER(SEARCH("Workforce",'[2]Most Recent Statements'!L50)))),"Yes","No"))))</f>
        <v>Yes</v>
      </c>
      <c r="BM20" s="176" t="str">
        <f>IF(ISERROR('[2]Most Recent Statements'!L50),"Insufficient data",IF('[2]Most Recent Statements'!L50="Unknown","Insufficient Data",(IF(ISNUMBER(SEARCH("Geographic",'[2]Most Recent Statements'!L50)),"Yes","No"))))</f>
        <v>No</v>
      </c>
      <c r="BN20" s="176" t="str">
        <f>IF(ISERROR('[2]Most Recent Statements'!L50),"Insufficient data",IF('[2]Most Recent Statements'!L50="Unknown","Insufficient Data",(IF(ISNUMBER(SEARCH("Industry",'[2]Most Recent Statements'!L50)),"Yes","No"))))</f>
        <v>Yes</v>
      </c>
      <c r="BO20" s="176" t="str">
        <f>IF(ISERROR('[2]Most Recent Statements'!L50),"Insufficient data",IF('[2]Most Recent Statements'!L50="Unknown","Insufficient Data",(IF(ISNUMBER(SEARCH("Workforce",'[2]Most Recent Statements'!L50)),"Yes","No"))))</f>
        <v>No</v>
      </c>
      <c r="BP20" s="176" t="str">
        <f>IF(ISERROR('[2]Most Recent Statements'!L50),"Insufficient data",IF('[2]Most Recent Statements'!L50="Unknown","Insufficient Data",(IF(ISNUMBER(SEARCH("Resource",'[2]Most Recent Statements'!L50)),"Yes","No"))))</f>
        <v>No</v>
      </c>
      <c r="BQ20" s="177"/>
      <c r="BR20" s="176" t="str">
        <f>IF(ISERROR('[2]Most Recent Statements'!N50),"Insufficient data",IF('[2]Most Recent Statements'!N50="Unknown","Insufficient Data",(IF(ISNUMBER(SEARCH("Yes",'[2]Most Recent Statements'!N50)),"Yes","No"))))</f>
        <v>No</v>
      </c>
      <c r="BS20" s="175" t="str">
        <f>IF(ISERROR('[2]Most Recent Statements'!Q50),"Insufficient data",IF('[2]Most Recent Statements'!Q50="Unknown","Insufficient Data",(IF(ISNUMBER(SEARCH("Leadership",'[2]Most Recent Statements'!Q50)),"Yes","No"))))</f>
        <v>No</v>
      </c>
      <c r="BT20" s="176" t="str">
        <f>IF(ISERROR('[2]Most Recent Statements'!Q50),"Insufficient data",IF('[2]Most Recent Statements'!Q50="Unknown","Insufficient Data",(IF(ISNUMBER(SEARCH("Suppliers",'[2]Most Recent Statements'!Q50)),"Yes","No"))))</f>
        <v>No</v>
      </c>
      <c r="BU20" s="176" t="str">
        <f>IF(ISERROR('[2]Most Recent Statements'!Q50),"Insufficient data",IF('[2]Most Recent Statements'!Q50="Unknown","Insufficient Data",(IF(ISNUMBER(SEARCH("Recruitment / HR",'[2]Most Recent Statements'!Q50)),"Yes","No"))))</f>
        <v>No</v>
      </c>
      <c r="BV20" s="176" t="str">
        <f>IF(ISERROR('[2]Most Recent Statements'!Q50),"Insufficient data",IF('[2]Most Recent Statements'!Q50="Unknown","Insufficient Data",(IF(ISNUMBER(SEARCH("Procurement / purchasing",'[2]Most Recent Statements'!Q50)),"Yes","No"))))</f>
        <v>Yes</v>
      </c>
      <c r="BW20" s="176" t="str">
        <f>IF(ISERROR('[2]Most Recent Statements'!Q50),"Insufficient data",IF('[2]Most Recent Statements'!Q50="Unknown","Insufficient Data",(IF(ISNUMBER(SEARCH("Employees (all)",'[2]Most Recent Statements'!Q50)),"Yes","No"))))</f>
        <v>No</v>
      </c>
      <c r="BX20" s="176" t="str">
        <f>IF(ISERROR('[2]Most Recent Statements'!Q50),"Insufficient data",IF('[2]Most Recent Statements'!Q50="Unknown","Insufficient Data",(IF(ISNUMBER(SEARCH("Training provided - not specified",'[2]Most Recent Statements'!Q50)),"Yes","No"))))</f>
        <v>No</v>
      </c>
      <c r="BY20" s="176" t="str">
        <f>IF(ISERROR('[2]Most Recent Statements'!Q50),"Insufficient data",IF('[2]Most Recent Statements'!Q50="Unknown","Insufficient Data",(IF(ISNUMBER(SEARCH("In Development",'[2]Most Recent Statements'!Q50)),"Yes","No"))))</f>
        <v>No</v>
      </c>
      <c r="BZ20" s="177" t="str">
        <f t="shared" ref="BZ20:BZ83" si="5">IF(OR(BS20="Insufficient Data",BT20="Insufficient Data",BU20="Insufficient Data",BV20="Insufficient Data",BW20="Insufficient Data",BX20="Insufficient Data"),"Insufficient Data",(IF(AND((OR((ISNUMBER(SEARCH("Yes",BS20))),(ISNUMBER(SEARCH("Yes",BT20))),(ISNUMBER(SEARCH("Yes",BU20))),(ISNUMBER(SEARCH("Yes",BV20))),(ISNUMBER(SEARCH("Yes",BW20))),(ISNUMBER(SEARCH("Yes",BX20)))))),"Yes","No")))</f>
        <v>Yes</v>
      </c>
      <c r="CA20" s="176" t="str">
        <f t="shared" ref="CA20:CA83" si="6">IF(OR(P20="Insufficient Data",BZ20="Insufficient Data"),"Insufficient Data",(IF(AND((OR((ISNUMBER(SEARCH("Yes",P20))),(ISNUMBER(SEARCH("Yes",BZ20)))))),"Yes","No")))</f>
        <v>Yes</v>
      </c>
      <c r="CB20" s="176" t="str">
        <f t="shared" ref="CB20:CB83" si="7">IF(OR(AQ20="Insufficient Data",BZ20="Insufficient Data"),"Insufficient Data",(IF(AND((OR((ISNUMBER(SEARCH("Yes",AQ20))),(ISNUMBER(SEARCH("Yes",BZ20)))))),"Yes","No")))</f>
        <v>Yes</v>
      </c>
      <c r="CC20" s="175" t="str">
        <f>IF(ISERROR('[2]Most Recent Statements'!R50),"Insufficient data",IF('[2]Most Recent Statements'!R50="Unknown","Insufficient Data",(IF(ISNUMBER(SEARCH("Yes",'[2]Most Recent Statements'!R50)),"Yes","No"))))</f>
        <v>No</v>
      </c>
      <c r="CD20" s="176" t="str">
        <f>IF(ISERROR('[2]Most Recent Statements'!S50),"Insufficient data",IF('[2]Most Recent Statements'!S50="Unknown","Insufficient Data",(IF(ISNUMBER(SEARCH("Yes",'[2]Most Recent Statements'!S50)),"Yes","No"))))</f>
        <v>No</v>
      </c>
      <c r="CE20" s="199" t="str">
        <f>IFERROR(VLOOKUP($A20,'[2]Sector Specific Research'!$B$3:$H$81,3,FALSE),"Insufficient Data")</f>
        <v>No</v>
      </c>
      <c r="CF20" s="200" t="str">
        <f>IFERROR(VLOOKUP($A20,'[2]Sector Specific Research'!$B$3:$H$81,4,FALSE),"Insufficient Data")</f>
        <v>Yes</v>
      </c>
      <c r="CG20" s="200" t="str">
        <f>IFERROR(VLOOKUP($A20,'[2]Sector Specific Research'!$B$3:$H$81,5,FALSE),"Insufficient Data")</f>
        <v>No</v>
      </c>
      <c r="CH20" s="200" t="str">
        <f>IFERROR(VLOOKUP($A20,'[2]Sector Specific Research'!$B$3:$H$81,6,FALSE),"Insufficient Data")</f>
        <v>No</v>
      </c>
      <c r="CI20" s="200" t="str">
        <f>IFERROR(VLOOKUP($A20,'[2]Sector Specific Research'!$B$3:$H$81,7,FALSE),"Insufficient Data")</f>
        <v>No</v>
      </c>
      <c r="CJ20" s="200" t="str">
        <f t="shared" ref="CJ20:CJ83" si="8">IF(OR(CE20="Insufficient Data",CF20="Insufficient Data",CG20="Insufficient Data",CH20="Insufficient Data"),"Insufficient Data",(IF(AND((OR((ISNUMBER(SEARCH("Yes",CE20))),(ISNUMBER(SEARCH("Yes",CF20))),(ISNUMBER(SEARCH("Yes",CG20))),(ISNUMBER(SEARCH("Yes",CH20)))))),"Yes","No")))</f>
        <v>Yes</v>
      </c>
      <c r="CK20" s="175" t="str">
        <f t="shared" ref="CK20:CK83" si="9">IF(OR(AS20="Insufficient Data",AT20="Insufficient Data",AU20="Insufficient Data",AV20="Insufficient Data"),"Insufficient Data",(IF(AND((OR((ISNUMBER(SEARCH("Yes",AS20))),(ISNUMBER(SEARCH("Yes",AT20))),(ISNUMBER(SEARCH("Yes",AU20))),(ISNUMBER(SEARCH("Yes",AV20)))))),"Yes","No")))</f>
        <v>Yes</v>
      </c>
      <c r="CL20" s="178" t="str">
        <f t="shared" ref="CL20:CL83" si="10">IF(OR(AX20="Insufficient Data",AY20="Insufficient Data",AZ20="Insufficient Data",BA20="Insufficient Data"),"Insufficient Data",(IF(AND((OR((ISNUMBER(SEARCH("Yes",AX20))),(ISNUMBER(SEARCH("Yes",AY20))),(ISNUMBER(SEARCH("Yes",AZ20))),(ISNUMBER(SEARCH("Yes",BA20)))))),"Yes","No")))</f>
        <v>No</v>
      </c>
      <c r="CO20" s="201"/>
    </row>
    <row r="21" spans="1:93" ht="16" x14ac:dyDescent="0.2">
      <c r="A21" s="287" t="str">
        <f>TRIM('[2]Most Recent Statements'!A55)</f>
        <v>AMP Capital Holdings Limited</v>
      </c>
      <c r="B21" s="197">
        <f>'[2]Most Recent Statements'!B55</f>
        <v>2019</v>
      </c>
      <c r="C21" s="197">
        <v>140416</v>
      </c>
      <c r="D21" s="198" t="str">
        <f>IF(ISNUMBER(SEARCH("Yes",'[2]Most Recent Statements'!C55)), "Yes", "No")</f>
        <v>Yes</v>
      </c>
      <c r="E21" s="198">
        <f>IFERROR(VLOOKUP(A21,'[2]Entity Coverage'!$C$2:$H$80, 6, FALSE), "Insufficient Data")</f>
        <v>3</v>
      </c>
      <c r="F21" s="198" t="str">
        <f>IF(ISERROR('[2]Most Recent Statements'!E55),"Insufficient data",IF('[2]Most Recent Statements'!E55="Unknown","Insufficient Data",(IF(ISNUMBER(SEARCH("Yes",'[2]Most Recent Statements'!E55)),"Yes","No"))))</f>
        <v>Yes</v>
      </c>
      <c r="G21" s="175" t="str">
        <f>IFERROR(IF(AND((OR('[2]Most Recent Statements'!F55="Signed by CEO",'[2]Most Recent Statements'!F55="Signed by Director",'[2]Most Recent Statements'!F55="Signed by Managing Director",'[2]Most Recent Statements'!F55="Signed by Chairman")),('[2]Most Recent Statements'!C55="Yes - UK Modern Slavery Act"),('[2]Most Recent Statements'!D55="Yes"),('[2]Most Recent Statements'!G55="Approved by Board")),"Yes","No"),"Insufficient data")</f>
        <v>No</v>
      </c>
      <c r="H21" s="176" t="str">
        <f>IF(ISERROR('[2]Most Recent Statements'!F55),"Insufficient data",IF('[2]Most Recent Statements'!F55="Unknown","Insufficient Data",(IF(OR((ISNUMBER(SEARCH("Signed by CEO",'[2]Most Recent Statements'!F55))),(ISNUMBER(SEARCH("Signed by Director",'[2]Most Recent Statements'!F55))),(ISNUMBER(SEARCH("Signed by Chairman",'[2]Most Recent Statements'!F55))),(ISNUMBER(SEARCH("Signed by Managing Director",'[2]Most Recent Statements'!F55)))),"Yes","No"))))</f>
        <v>Yes</v>
      </c>
      <c r="I21" s="176" t="str">
        <f>IF(ISERROR('[2]Most Recent Statements'!G55),"Insufficient data",IF('[2]Most Recent Statements'!G55="Unknown","Insufficient Data",(IF(ISNUMBER(SEARCH("Approved by Board",'[2]Most Recent Statements'!G55)),"Yes","No"))))</f>
        <v>No</v>
      </c>
      <c r="J21" s="177" t="str">
        <f>IF(ISERROR('[2]Most Recent Statements'!D55),"Insufficient data",IF('[2]Most Recent Statements'!D55="Unknown","Insufficient Data",(IF(ISNUMBER(SEARCH("Yes",'[2]Most Recent Statements'!D55)),"Yes","No"))))</f>
        <v>Yes</v>
      </c>
      <c r="K21" s="174" t="str">
        <f>IF(ISERROR('[2]Most Recent Statements'!T55),"Insufficient data",IF('[2]Most Recent Statements'!T55="Unknown","Insufficient Data",(IF(ISNUMBER(SEARCH("Yes",'[2]Most Recent Statements'!T55)),"Yes","No"))))</f>
        <v>No</v>
      </c>
      <c r="L21" s="174" t="str">
        <f>IF(ISERROR('[2]Most Recent Statements'!H55),"Insufficient data",IF('[2]Most Recent Statements'!H55="Unknown","Insufficient Data",(IF(ISNUMBER(SEARCH("Yes",'[2]Most Recent Statements'!H55)),"Yes","No"))))</f>
        <v>Yes</v>
      </c>
      <c r="M21" s="175" t="str">
        <f>IF(ISERROR('[2]Most Recent Statements'!I55),"Insufficient data",IF('[2]Most Recent Statements'!I55="Unknown","Insufficient Data",(IF(ISNUMBER(SEARCH("No",'[2]Most Recent Statements'!I55)),"No","Yes"))))</f>
        <v>No</v>
      </c>
      <c r="N21" s="176" t="str">
        <f>IF(ISERROR('[2]Most Recent Statements'!I55),"Insufficient data",IF('[2]Most Recent Statements'!I55="Unknown","Insufficient Data",(IF(ISNUMBER(SEARCH("Facility/Supplier",'[2]Most Recent Statements'!I55)),"Yes","No"))))</f>
        <v>No</v>
      </c>
      <c r="O21" s="177" t="str">
        <f>IF(ISERROR('[2]Most Recent Statements'!I55),"Insufficient data",IF('[2]Most Recent Statements'!I55="Unknown","Insufficient Data",(IF(ISNUMBER(SEARCH("Geographical",'[2]Most Recent Statements'!I55)),"Yes","No"))))</f>
        <v>No</v>
      </c>
      <c r="P21" s="175" t="str">
        <f>IF(ISERROR('[2]Most Recent Statements'!J55),"Insufficient data",IF('[2]Most Recent Statements'!J55="Unknown","Insufficient Data",(IF(OR((ISNUMBER(SEARCH("prohibit",'[2]Most Recent Statements'!J55))),(ISNUMBER(SEARCH("forced",'[2]Most Recent Statements'!J55))),(ISNUMBER(SEARCH("supplier",'[2]Most Recent Statements'!J55)))),"Yes","No"))))</f>
        <v>Yes</v>
      </c>
      <c r="Q21" s="176" t="str">
        <f>IF(ISERROR('[2]Most Recent Statements'!J55),"Insufficient data",IF('[2]Most Recent Statements'!J55="Unknown","Insufficient Data",(IF(ISNUMBER(SEARCH("No",'[2]Most Recent Statements'!J55)),"No","Yes"))))</f>
        <v>Yes</v>
      </c>
      <c r="R21" s="176" t="str">
        <f>IF(ISERROR('[2]Most Recent Statements'!J55),"Insufficient data",IF('[2]Most Recent Statements'!J55="Unknown","Insufficient Data",(IF(ISNUMBER(SEARCH("In Development",'[2]Most Recent Statements'!J55)),"Yes","No"))))</f>
        <v>No</v>
      </c>
      <c r="S21" s="176" t="str">
        <f>IF(ISERROR('[2]Most Recent Statements'!J55),"Insufficient data",IF('[2]Most Recent Statements'!J55="Unknown","Insufficient Data",(IF(OR((ISNUMBER(SEARCH("prohibit",'[2]Most Recent Statements'!J55))),(ISNUMBER(SEARCH("forced",'[2]Most Recent Statements'!J55))),(ISNUMBER(SEARCH("No",'[2]Most Recent Statements'!J55))),(ISNUMBER(SEARCH("supplier",'[2]Most Recent Statements'!J55)))),"No","Yes"))))</f>
        <v>No</v>
      </c>
      <c r="T21" s="176"/>
      <c r="U21" s="176" t="str">
        <f>IF(ISERROR('[2]Most Recent Statements'!J55),"Insufficient data",IF('[2]Most Recent Statements'!J55="Unknown","Insufficient Data",(IF(ISNUMBER(SEARCH("(beyond tier 1)",'[2]Most Recent Statements'!J55)),"Yes","No"))))</f>
        <v>No</v>
      </c>
      <c r="V21" s="176"/>
      <c r="W21" s="176" t="str">
        <f>IF(ISERROR('[2]Most Recent Statements'!J55),"Insufficient data",IF('[2]Most Recent Statements'!J55="Unknown","Insufficient Data",(IF(ISNUMBER(SEARCH("recruitment",'[2]Most Recent Statements'!J55)),"Yes","No"))))</f>
        <v>No</v>
      </c>
      <c r="X21" s="176" t="str">
        <f>IF(ISERROR('[2]Most Recent Statements'!J55),"Insufficient data",IF('[2]Most Recent Statements'!J55="Unknown","Insufficient Data",(IF(ISNUMBER(SEARCH("Prohibit charging of recruitment fees to employee (direct / tier 1)",'[2]Most Recent Statements'!J55)),"Yes","No"))))</f>
        <v>No</v>
      </c>
      <c r="Y21" s="176" t="str">
        <f>IF(ISERROR('[2]Most Recent Statements'!J55),"Insufficient data",IF('[2]Most Recent Statements'!J55="Unknown","Insufficient Data",(IF(ISNUMBER(SEARCH("Prohibit charging of recruitment fees to employee (beyond tier 1)",'[2]Most Recent Statements'!J55)),"Yes","No"))))</f>
        <v>No</v>
      </c>
      <c r="Z21" s="176" t="str">
        <f>IF(ISERROR('[2]Most Recent Statements'!J55),"Insufficient data",IF('[2]Most Recent Statements'!J55="Unknown","Insufficient Data",(IF(ISNUMBER(SEARCH("Suppliers comply with laws and company’s policies (direct / tier 1)",'[2]Most Recent Statements'!J55)),"Yes","No"))))</f>
        <v>No</v>
      </c>
      <c r="AA21" s="176" t="str">
        <f>IF(ISERROR('[2]Most Recent Statements'!J55),"Insufficient data",IF('[2]Most Recent Statements'!J55="Unknown","Insufficient Data",(IF(ISNUMBER(SEARCH("Suppliers comply with laws and company’s policies (beyond tier 1)",'[2]Most Recent Statements'!J55)),"Yes","No"))))</f>
        <v>No</v>
      </c>
      <c r="AB21" s="176" t="str">
        <f>IF(ISERROR('[2]Most Recent Statements'!J55),"Insufficient data",IF('[2]Most Recent Statements'!J55="Unknown","Insufficient Data",(IF(ISNUMBER(SEARCH("Prohibit use of forced labour (direct / tier 1)",'[2]Most Recent Statements'!J55)),"Yes","No"))))</f>
        <v>No</v>
      </c>
      <c r="AC21" s="176" t="str">
        <f>IF(ISERROR('[2]Most Recent Statements'!J55),"Insufficient data",IF('[2]Most Recent Statements'!J55="Unknown","Insufficient Data",(IF(ISNUMBER(SEARCH("Prohibit use of forced labour (beyond tier 1)",'[2]Most Recent Statements'!J55)),"Yes","No"))))</f>
        <v>No</v>
      </c>
      <c r="AD21" s="176" t="str">
        <f>IF(ISERROR('[2]Most Recent Statements'!J55),"Insufficient data",IF('[2]Most Recent Statements'!J55="Unknown","Insufficient Data",(IF(ISNUMBER(SEARCH("Prohibit use of child labour (direct / tier 1)",'[2]Most Recent Statements'!J55)),"Yes","No"))))</f>
        <v>No</v>
      </c>
      <c r="AE21" s="176" t="str">
        <f>IF(ISERROR('[2]Most Recent Statements'!J55),"Insufficient data",IF('[2]Most Recent Statements'!J55="Unknown","Insufficient Data",(IF(ISNUMBER(SEARCH("Prohibit use of child labour (beyond tier 1)",'[2]Most Recent Statements'!J55)),"Yes","No"))))</f>
        <v>No</v>
      </c>
      <c r="AF21" s="176" t="str">
        <f>IF(ISERROR('[2]Most Recent Statements'!J55),"Insufficient data",IF('[2]Most Recent Statements'!J55="Unknown","Insufficient Data",(IF(ISNUMBER(SEARCH("Code of conduct or supplier code includes clauses on slavery and human trafficking (direct / tier 1)",'[2]Most Recent Statements'!J55)),"Yes","No"))))</f>
        <v>No</v>
      </c>
      <c r="AG21" s="176" t="str">
        <f>IF(ISERROR('[2]Most Recent Statements'!J55),"Insufficient data",IF('[2]Most Recent Statements'!J55="Unknown","Insufficient Data",(IF(ISNUMBER(SEARCH("Code of conduct or supplier code includes clauses on slavery and human trafficking (beyond tier 1)",'[2]Most Recent Statements'!J55)),"Yes","No"))))</f>
        <v>No</v>
      </c>
      <c r="AH21" s="176" t="str">
        <f>IF(ISERROR('[2]Most Recent Statements'!J55),"Insufficient data",IF('[2]Most Recent Statements'!J55="Unknown","Insufficient Data",(IF(ISNUMBER(SEARCH("Contracts include clauses on forced labour (direct / tier 1)",'[2]Most Recent Statements'!J55)),"Yes","No"))))</f>
        <v>Yes</v>
      </c>
      <c r="AI21" s="176" t="str">
        <f>IF(ISERROR('[2]Most Recent Statements'!J55),"Insufficient data",IF('[2]Most Recent Statements'!J55="Unknown","Insufficient Data",(IF(ISNUMBER(SEARCH("Contracts include clauses on forced labour (beyond tier 1)",'[2]Most Recent Statements'!J55)),"Yes","No"))))</f>
        <v>No</v>
      </c>
      <c r="AJ21" s="176" t="str">
        <f>IF(ISERROR('[2]Most Recent Statements'!J55),"Insufficient data",IF('[2]Most Recent Statements'!J55="Unknown","Insufficient Data",(IF(ISNUMBER(SEARCH("Suppliers produce their own statement (direct / tier 1)",'[2]Most Recent Statements'!J55)),"Yes","No"))))</f>
        <v>No</v>
      </c>
      <c r="AK21" s="176" t="str">
        <f>IF(ISERROR('[2]Most Recent Statements'!J55),"Insufficient data",IF('[2]Most Recent Statements'!J55="Unknown","Insufficient Data",(IF(ISNUMBER(SEARCH("Suppliers produce their own statement (beyond tier 1)",'[2]Most Recent Statements'!J55)),"Yes","No"))))</f>
        <v>No</v>
      </c>
      <c r="AL21" s="176" t="str">
        <f>IF(ISERROR('[2]Most Recent Statements'!J55),"Insufficient data",IF('[2]Most Recent Statements'!J55="Unknown","Insufficient Data",(IF(ISNUMBER(SEARCH("Suppliers respect labour rights (wages, freedom of association etc) (direct / tier 1)",'[2]Most Recent Statements'!J55)),"Yes","No"))))</f>
        <v>No</v>
      </c>
      <c r="AM21" s="176" t="str">
        <f>IF(ISERROR('[2]Most Recent Statements'!J55),"Insufficient data",IF('[2]Most Recent Statements'!J55="Unknown","Insufficient Data",(IF(ISNUMBER(SEARCH("Suppliers respect labour rights (wages, freedom of association etc) (beyond tier 1)",'[2]Most Recent Statements'!J55)),"Yes","No"))))</f>
        <v>No</v>
      </c>
      <c r="AN21" s="176" t="str">
        <f>IF(ISERROR('[2]Most Recent Statements'!J55),"Insufficient data",IF('[2]Most Recent Statements'!J55="Unknown","Insufficient Data",(IF(ISNUMBER(SEARCH("Suppliers protect migrant workers (direct / tier 1)",'[2]Most Recent Statements'!J55)),"Yes","No"))))</f>
        <v>No</v>
      </c>
      <c r="AO21" s="176" t="str">
        <f>IF(ISERROR('[2]Most Recent Statements'!J55),"Insufficient data",IF('[2]Most Recent Statements'!J55="Unknown","Insufficient Data",(IF(ISNUMBER(SEARCH("Suppliers protect migrant workers (beyond tier 1)",'[2]Most Recent Statements'!J55)),"Yes","No"))))</f>
        <v>No</v>
      </c>
      <c r="AP21" s="177" t="str">
        <f>IF(ISERROR('[2]Most Recent Statements'!J55),"Insufficient data",IF('[2]Most Recent Statements'!J55="Unknown","Insufficient Data",(IF(ISNUMBER(SEARCH("migrant",'[2]Most Recent Statements'!J55)),"Yes","No"))))</f>
        <v>No</v>
      </c>
      <c r="AQ21" s="174" t="str">
        <f>IF(OR(ISERROR('[2]Most Recent Statements'!O55),ISERROR('[2]Most Recent Statements'!M55)),"Insufficient data",IF(OR('[2]Most Recent Statements'!O55="Unknown",'[2]Most Recent Statements'!M55="Unknown"),"Insufficient Data",(IF(OR((OR((ISNUMBER(SEARCH("Cancel contracts",'[2]Most Recent Statements'!O55))),(ISNUMBER(SEARCH("Corrective action plan",'[2]Most Recent Statements'!O55))),(ISNUMBER(SEARCH("Worker remediation",'[2]Most Recent Statements'!O55))),(ISNUMBER(SEARCH("Senior management",'[2]Most Recent Statements'!O55))))),(OR((ISNUMBER(SEARCH("Audits",'[2]Most Recent Statements'!M55))),(ISNUMBER(SEARCH("On-site visits",'[2]Most Recent Statements'!M55)))))),"Yes","No"))))</f>
        <v>Yes</v>
      </c>
      <c r="AR21" s="174" t="str">
        <f t="shared" si="2"/>
        <v>Yes</v>
      </c>
      <c r="AS21" s="175" t="str">
        <f>IF(ISERROR('[2]Most Recent Statements'!O55),"Insufficient data",IF('[2]Most Recent Statements'!O55="Unknown","Insufficient Data",(IF(ISNUMBER(SEARCH("Cancel contracts",'[2]Most Recent Statements'!O55)),"Yes","No"))))</f>
        <v>No</v>
      </c>
      <c r="AT21" s="176" t="str">
        <f>IF(ISERROR('[2]Most Recent Statements'!O55),"Insufficient data",IF('[2]Most Recent Statements'!O55="Unknown","Insufficient Data",(IF(ISNUMBER(SEARCH("Corrective action plan",'[2]Most Recent Statements'!O55)),"Yes","No"))))</f>
        <v>No</v>
      </c>
      <c r="AU21" s="176" t="str">
        <f>IF(ISERROR('[2]Most Recent Statements'!O55),"Insufficient data",IF('[2]Most Recent Statements'!O55="Unknown","Insufficient Data",(IF(ISNUMBER(SEARCH("Senior management",'[2]Most Recent Statements'!O55)),"Yes","No"))))</f>
        <v>Yes</v>
      </c>
      <c r="AV21" s="177" t="str">
        <f>IF(ISERROR('[2]Most Recent Statements'!O55),"Insufficient data",IF('[2]Most Recent Statements'!O55="Unknown","Insufficient Data",(IF(ISNUMBER(SEARCH("Worker remediation",'[2]Most Recent Statements'!O55)),"Yes","No"))))</f>
        <v>No</v>
      </c>
      <c r="AW21" s="176" t="str">
        <f t="shared" si="3"/>
        <v>Yes</v>
      </c>
      <c r="AX21" s="175" t="str">
        <f>IF(ISERROR('[2]Most Recent Statements'!M55),"Insufficient data",IF('[2]Most Recent Statements'!M55="Unknown","Insufficient Data",(IF(ISNUMBER(SEARCH("Audits",'[2]Most Recent Statements'!M55)),"Yes","No"))))</f>
        <v>Yes</v>
      </c>
      <c r="AY21" s="176" t="str">
        <f>IF(ISERROR('[2]Most Recent Statements'!M55),"Insufficient data",IF('[2]Most Recent Statements'!M55="Unknown","Insufficient Data",(IF(ISNUMBER(SEARCH("Audits of suppliers (self- reporting)",'[2]Most Recent Statements'!M55)),"Yes","No"))))</f>
        <v>Yes</v>
      </c>
      <c r="AZ21" s="176" t="str">
        <f>IF(ISERROR('[2]Most Recent Statements'!M55),"Insufficient data",IF('[2]Most Recent Statements'!M55="Unknown","Insufficient Data",(IF(ISNUMBER(SEARCH("Audits of suppliers (independent)",'[2]Most Recent Statements'!M55)),"Yes","No"))))</f>
        <v>No</v>
      </c>
      <c r="BA21" s="177" t="str">
        <f>IF(ISERROR('[2]Most Recent Statements'!M55),"Insufficient data",IF('[2]Most Recent Statements'!M55="Unknown","Insufficient Data",(IF(ISNUMBER(SEARCH("On-site visits",'[2]Most Recent Statements'!M55)),"Yes","No"))))</f>
        <v>No</v>
      </c>
      <c r="BB21" s="175" t="str">
        <f>IF(ISERROR('[2]Most Recent Statements'!P55),"Insufficient data",IF('[2]Most Recent Statements'!P55="Unknown","Insufficient Data",(IF(OR((ISNUMBER(SEARCH("Hotline",'[2]Most Recent Statements'!P55))),(ISNUMBER(SEARCH("Whistleblower protection",'[2]Most Recent Statements'!P55))),(ISNUMBER(SEARCH("Focal Point",'[2]Most Recent Statements'!P55)))),"Yes","No"))))</f>
        <v>No</v>
      </c>
      <c r="BC21" s="176" t="str">
        <f>IF(ISERROR('[2]Most Recent Statements'!P55),"Insufficient data",IF('[2]Most Recent Statements'!P55="Unknown","Insufficient Data",(IF(ISNUMBER(SEARCH("Hotline",'[2]Most Recent Statements'!P55)),"Yes","No"))))</f>
        <v>No</v>
      </c>
      <c r="BD21" s="176" t="str">
        <f>IF(ISERROR('[2]Most Recent Statements'!P55),"Insufficient data",IF('[2]Most Recent Statements'!P55="Unknown","Insufficient Data",(IF(ISNUMBER(SEARCH("Focal Point",'[2]Most Recent Statements'!P55)),"Yes","No"))))</f>
        <v>No</v>
      </c>
      <c r="BE21" s="177" t="str">
        <f>IF(ISERROR('[2]Most Recent Statements'!P55),"Insufficient data",IF('[2]Most Recent Statements'!P55="Unknown","Insufficient Data",(IF(ISNUMBER(SEARCH("Whistleblower protection",'[2]Most Recent Statements'!P55)),"Yes","No"))))</f>
        <v>No</v>
      </c>
      <c r="BF21" s="175" t="str">
        <f t="shared" si="4"/>
        <v>No</v>
      </c>
      <c r="BG21" s="176" t="str">
        <f>IF(ISERROR('[2]Most Recent Statements'!K55),"Insufficient data",IF('[2]Most Recent Statements'!K55="Unknown","Insufficient Data",(IF(ISNUMBER(SEARCH("Conducting research",'[2]Most Recent Statements'!K55)),"Yes","No"))))</f>
        <v>No</v>
      </c>
      <c r="BH21" s="176" t="str">
        <f>IF(ISERROR('[2]Most Recent Statements'!K55),"Insufficient data",IF('[2]Most Recent Statements'!K55="Unknown","Insufficient Data",(IF(ISNUMBER(SEARCH("Risk-based questionnaires",'[2]Most Recent Statements'!K55)),"Yes","No"))))</f>
        <v>No</v>
      </c>
      <c r="BI21" s="176" t="str">
        <f>IF(ISERROR('[2]Most Recent Statements'!K55),"Insufficient data",IF('[2]Most Recent Statements'!K55="Unknown","Insufficient Data",(IF(ISNUMBER(SEARCH("Use of risk management tool or software",'[2]Most Recent Statements'!K55)),"Yes","No"))))</f>
        <v>No</v>
      </c>
      <c r="BJ21" s="177" t="str">
        <f>IF(ISERROR('[2]Most Recent Statements'!K55),"Insufficient data",IF('[2]Most Recent Statements'!K55="Unknown","Insufficient Data",(IF(ISNUMBER(SEARCH("In Development",'[2]Most Recent Statements'!K55)),"Yes","No"))))</f>
        <v>No</v>
      </c>
      <c r="BK21" s="174" t="str">
        <f>IF(OR(ISERROR('[2]Most Recent Statements'!K55),ISERROR('[2]Most Recent Statements'!L55)),"Insufficient data",IF(OR('[2]Most Recent Statements'!K55="Unknown",'[2]Most Recent Statements'!L55="Unknown"),"Insufficient Data",(IF(AND((OR((ISNUMBER(SEARCH("Conducting research",'[2]Most Recent Statements'!K55))),(ISNUMBER(SEARCH("Risk-based questionnaires",'[2]Most Recent Statements'!K55))),(ISNUMBER(SEARCH("Use of risk management tool or software",'[2]Most Recent Statements'!K55))))),(OR((ISNUMBER(SEARCH("Geographic",'[2]Most Recent Statements'!L55))),(ISNUMBER(SEARCH("Industry",'[2]Most Recent Statements'!L55))),(ISNUMBER(SEARCH("Resource",'[2]Most Recent Statements'!L55))),(ISNUMBER(SEARCH("Workforce",'[2]Most Recent Statements'!L55)))))),"Yes","No"))))</f>
        <v>No</v>
      </c>
      <c r="BL21" s="175" t="str">
        <f>IF(ISERROR('[2]Most Recent Statements'!L55),"Insufficient data",IF('[2]Most Recent Statements'!L55="Unknown","Insufficient Data",(IF(OR((ISNUMBER(SEARCH("Geographic",'[2]Most Recent Statements'!L55))),(ISNUMBER(SEARCH("Industry",'[2]Most Recent Statements'!L55))),(ISNUMBER(SEARCH("Resource",'[2]Most Recent Statements'!L55))),(ISNUMBER(SEARCH("Workforce",'[2]Most Recent Statements'!L55)))),"Yes","No"))))</f>
        <v>Yes</v>
      </c>
      <c r="BM21" s="176" t="str">
        <f>IF(ISERROR('[2]Most Recent Statements'!L55),"Insufficient data",IF('[2]Most Recent Statements'!L55="Unknown","Insufficient Data",(IF(ISNUMBER(SEARCH("Geographic",'[2]Most Recent Statements'!L55)),"Yes","No"))))</f>
        <v>No</v>
      </c>
      <c r="BN21" s="176" t="str">
        <f>IF(ISERROR('[2]Most Recent Statements'!L55),"Insufficient data",IF('[2]Most Recent Statements'!L55="Unknown","Insufficient Data",(IF(ISNUMBER(SEARCH("Industry",'[2]Most Recent Statements'!L55)),"Yes","No"))))</f>
        <v>Yes</v>
      </c>
      <c r="BO21" s="176" t="str">
        <f>IF(ISERROR('[2]Most Recent Statements'!L55),"Insufficient data",IF('[2]Most Recent Statements'!L55="Unknown","Insufficient Data",(IF(ISNUMBER(SEARCH("Workforce",'[2]Most Recent Statements'!L55)),"Yes","No"))))</f>
        <v>No</v>
      </c>
      <c r="BP21" s="176" t="str">
        <f>IF(ISERROR('[2]Most Recent Statements'!L55),"Insufficient data",IF('[2]Most Recent Statements'!L55="Unknown","Insufficient Data",(IF(ISNUMBER(SEARCH("Resource",'[2]Most Recent Statements'!L55)),"Yes","No"))))</f>
        <v>No</v>
      </c>
      <c r="BQ21" s="177"/>
      <c r="BR21" s="176" t="str">
        <f>IF(ISERROR('[2]Most Recent Statements'!N55),"Insufficient data",IF('[2]Most Recent Statements'!N55="Unknown","Insufficient Data",(IF(ISNUMBER(SEARCH("Yes",'[2]Most Recent Statements'!N55)),"Yes","No"))))</f>
        <v>No</v>
      </c>
      <c r="BS21" s="175" t="str">
        <f>IF(ISERROR('[2]Most Recent Statements'!Q55),"Insufficient data",IF('[2]Most Recent Statements'!Q55="Unknown","Insufficient Data",(IF(ISNUMBER(SEARCH("Leadership",'[2]Most Recent Statements'!Q55)),"Yes","No"))))</f>
        <v>No</v>
      </c>
      <c r="BT21" s="176" t="str">
        <f>IF(ISERROR('[2]Most Recent Statements'!Q55),"Insufficient data",IF('[2]Most Recent Statements'!Q55="Unknown","Insufficient Data",(IF(ISNUMBER(SEARCH("Suppliers",'[2]Most Recent Statements'!Q55)),"Yes","No"))))</f>
        <v>No</v>
      </c>
      <c r="BU21" s="176" t="str">
        <f>IF(ISERROR('[2]Most Recent Statements'!Q55),"Insufficient data",IF('[2]Most Recent Statements'!Q55="Unknown","Insufficient Data",(IF(ISNUMBER(SEARCH("Recruitment / HR",'[2]Most Recent Statements'!Q55)),"Yes","No"))))</f>
        <v>No</v>
      </c>
      <c r="BV21" s="176" t="str">
        <f>IF(ISERROR('[2]Most Recent Statements'!Q55),"Insufficient data",IF('[2]Most Recent Statements'!Q55="Unknown","Insufficient Data",(IF(ISNUMBER(SEARCH("Procurement / purchasing",'[2]Most Recent Statements'!Q55)),"Yes","No"))))</f>
        <v>No</v>
      </c>
      <c r="BW21" s="176" t="str">
        <f>IF(ISERROR('[2]Most Recent Statements'!Q55),"Insufficient data",IF('[2]Most Recent Statements'!Q55="Unknown","Insufficient Data",(IF(ISNUMBER(SEARCH("Employees (all)",'[2]Most Recent Statements'!Q55)),"Yes","No"))))</f>
        <v>Yes</v>
      </c>
      <c r="BX21" s="176" t="str">
        <f>IF(ISERROR('[2]Most Recent Statements'!Q55),"Insufficient data",IF('[2]Most Recent Statements'!Q55="Unknown","Insufficient Data",(IF(ISNUMBER(SEARCH("Training provided - not specified",'[2]Most Recent Statements'!Q55)),"Yes","No"))))</f>
        <v>No</v>
      </c>
      <c r="BY21" s="176" t="str">
        <f>IF(ISERROR('[2]Most Recent Statements'!Q55),"Insufficient data",IF('[2]Most Recent Statements'!Q55="Unknown","Insufficient Data",(IF(ISNUMBER(SEARCH("In Development",'[2]Most Recent Statements'!Q55)),"Yes","No"))))</f>
        <v>No</v>
      </c>
      <c r="BZ21" s="177" t="str">
        <f t="shared" si="5"/>
        <v>Yes</v>
      </c>
      <c r="CA21" s="176" t="str">
        <f t="shared" si="6"/>
        <v>Yes</v>
      </c>
      <c r="CB21" s="176" t="str">
        <f t="shared" si="7"/>
        <v>Yes</v>
      </c>
      <c r="CC21" s="175" t="str">
        <f>IF(ISERROR('[2]Most Recent Statements'!R55),"Insufficient data",IF('[2]Most Recent Statements'!R55="Unknown","Insufficient Data",(IF(ISNUMBER(SEARCH("Yes",'[2]Most Recent Statements'!R55)),"Yes","No"))))</f>
        <v>No</v>
      </c>
      <c r="CD21" s="176" t="str">
        <f>IF(ISERROR('[2]Most Recent Statements'!S55),"Insufficient data",IF('[2]Most Recent Statements'!S55="Unknown","Insufficient Data",(IF(ISNUMBER(SEARCH("Yes",'[2]Most Recent Statements'!S55)),"Yes","No"))))</f>
        <v>No</v>
      </c>
      <c r="CE21" s="199" t="str">
        <f>IFERROR(VLOOKUP($A21,'[2]Sector Specific Research'!$B$3:$H$81,3,FALSE),"Insufficient Data")</f>
        <v>No</v>
      </c>
      <c r="CF21" s="200" t="str">
        <f>IFERROR(VLOOKUP($A21,'[2]Sector Specific Research'!$B$3:$H$81,4,FALSE),"Insufficient Data")</f>
        <v>No</v>
      </c>
      <c r="CG21" s="200" t="str">
        <f>IFERROR(VLOOKUP($A21,'[2]Sector Specific Research'!$B$3:$H$81,5,FALSE),"Insufficient Data")</f>
        <v>No</v>
      </c>
      <c r="CH21" s="200" t="str">
        <f>IFERROR(VLOOKUP($A21,'[2]Sector Specific Research'!$B$3:$H$81,6,FALSE),"Insufficient Data")</f>
        <v>Yes</v>
      </c>
      <c r="CI21" s="200" t="str">
        <f>IFERROR(VLOOKUP($A21,'[2]Sector Specific Research'!$B$3:$H$81,7,FALSE),"Insufficient Data")</f>
        <v>Yes</v>
      </c>
      <c r="CJ21" s="200" t="str">
        <f t="shared" si="8"/>
        <v>Yes</v>
      </c>
      <c r="CK21" s="175" t="str">
        <f t="shared" si="9"/>
        <v>Yes</v>
      </c>
      <c r="CL21" s="178" t="str">
        <f t="shared" si="10"/>
        <v>Yes</v>
      </c>
    </row>
    <row r="22" spans="1:93" ht="16" x14ac:dyDescent="0.2">
      <c r="A22" s="287" t="str">
        <f>TRIM('[2]Most Recent Statements'!A44)</f>
        <v>Amundi</v>
      </c>
      <c r="B22" s="197">
        <f>'[2]Most Recent Statements'!B44</f>
        <v>2019</v>
      </c>
      <c r="C22" s="202">
        <v>1974518</v>
      </c>
      <c r="D22" s="198" t="str">
        <f>IF(ISNUMBER(SEARCH("Yes",'[2]Most Recent Statements'!C44)), "Yes", "No")</f>
        <v>Yes</v>
      </c>
      <c r="E22" s="198">
        <f>IFERROR(VLOOKUP(A22,'[2]Entity Coverage'!$C$2:$H$80, 6, FALSE), "Insufficient Data")</f>
        <v>1</v>
      </c>
      <c r="F22" s="198" t="str">
        <f>IF(ISERROR('[2]Most Recent Statements'!E44),"Insufficient data",IF('[2]Most Recent Statements'!E44="Unknown","Insufficient Data",(IF(ISNUMBER(SEARCH("Yes",'[2]Most Recent Statements'!E44)),"Yes","No"))))</f>
        <v>No</v>
      </c>
      <c r="G22" s="175" t="str">
        <f>IFERROR(IF(AND((OR('[2]Most Recent Statements'!F44="Signed by CEO",'[2]Most Recent Statements'!F44="Signed by Director",'[2]Most Recent Statements'!F44="Signed by Managing Director",'[2]Most Recent Statements'!F44="Signed by Chairman")),('[2]Most Recent Statements'!C44="Yes - UK Modern Slavery Act"),('[2]Most Recent Statements'!D44="Yes"),('[2]Most Recent Statements'!G44="Approved by Board")),"Yes","No"),"Insufficient data")</f>
        <v>No</v>
      </c>
      <c r="H22" s="176" t="str">
        <f>IF(ISERROR('[2]Most Recent Statements'!F44),"Insufficient data",IF('[2]Most Recent Statements'!F44="Unknown","Insufficient Data",(IF(OR((ISNUMBER(SEARCH("Signed by CEO",'[2]Most Recent Statements'!F44))),(ISNUMBER(SEARCH("Signed by Director",'[2]Most Recent Statements'!F44))),(ISNUMBER(SEARCH("Signed by Chairman",'[2]Most Recent Statements'!F44))),(ISNUMBER(SEARCH("Signed by Managing Director",'[2]Most Recent Statements'!F44)))),"Yes","No"))))</f>
        <v>Yes</v>
      </c>
      <c r="I22" s="176" t="str">
        <f>IF(ISERROR('[2]Most Recent Statements'!G44),"Insufficient data",IF('[2]Most Recent Statements'!G44="Unknown","Insufficient Data",(IF(ISNUMBER(SEARCH("Approved by Board",'[2]Most Recent Statements'!G44)),"Yes","No"))))</f>
        <v>No</v>
      </c>
      <c r="J22" s="177" t="str">
        <f>IF(ISERROR('[2]Most Recent Statements'!D44),"Insufficient data",IF('[2]Most Recent Statements'!D44="Unknown","Insufficient Data",(IF(ISNUMBER(SEARCH("Yes",'[2]Most Recent Statements'!D44)),"Yes","No"))))</f>
        <v>No</v>
      </c>
      <c r="K22" s="174" t="str">
        <f>IF(ISERROR('[2]Most Recent Statements'!T44),"Insufficient data",IF('[2]Most Recent Statements'!T44="Unknown","Insufficient Data",(IF(ISNUMBER(SEARCH("Yes",'[2]Most Recent Statements'!T44)),"Yes","No"))))</f>
        <v>Yes</v>
      </c>
      <c r="L22" s="174" t="str">
        <f>IF(ISERROR('[2]Most Recent Statements'!H44),"Insufficient data",IF('[2]Most Recent Statements'!H44="Unknown","Insufficient Data",(IF(ISNUMBER(SEARCH("Yes",'[2]Most Recent Statements'!H44)),"Yes","No"))))</f>
        <v>Yes</v>
      </c>
      <c r="M22" s="175" t="str">
        <f>IF(ISERROR('[2]Most Recent Statements'!I44),"Insufficient data",IF('[2]Most Recent Statements'!I44="Unknown","Insufficient Data",(IF(ISNUMBER(SEARCH("No",'[2]Most Recent Statements'!I44)),"No","Yes"))))</f>
        <v>Yes</v>
      </c>
      <c r="N22" s="176" t="str">
        <f>IF(ISERROR('[2]Most Recent Statements'!I44),"Insufficient data",IF('[2]Most Recent Statements'!I44="Unknown","Insufficient Data",(IF(ISNUMBER(SEARCH("Facility/Supplier",'[2]Most Recent Statements'!I44)),"Yes","No"))))</f>
        <v>No</v>
      </c>
      <c r="O22" s="177" t="str">
        <f>IF(ISERROR('[2]Most Recent Statements'!I44),"Insufficient data",IF('[2]Most Recent Statements'!I44="Unknown","Insufficient Data",(IF(ISNUMBER(SEARCH("Geographical",'[2]Most Recent Statements'!I44)),"Yes","No"))))</f>
        <v>Yes</v>
      </c>
      <c r="P22" s="175" t="str">
        <f>IF(ISERROR('[2]Most Recent Statements'!J44),"Insufficient data",IF('[2]Most Recent Statements'!J44="Unknown","Insufficient Data",(IF(OR((ISNUMBER(SEARCH("prohibit",'[2]Most Recent Statements'!J44))),(ISNUMBER(SEARCH("forced",'[2]Most Recent Statements'!J44))),(ISNUMBER(SEARCH("supplier",'[2]Most Recent Statements'!J44)))),"Yes","No"))))</f>
        <v>Yes</v>
      </c>
      <c r="Q22" s="176" t="str">
        <f>IF(ISERROR('[2]Most Recent Statements'!J44),"Insufficient data",IF('[2]Most Recent Statements'!J44="Unknown","Insufficient Data",(IF(ISNUMBER(SEARCH("No",'[2]Most Recent Statements'!J44)),"No","Yes"))))</f>
        <v>Yes</v>
      </c>
      <c r="R22" s="176" t="str">
        <f>IF(ISERROR('[2]Most Recent Statements'!J44),"Insufficient data",IF('[2]Most Recent Statements'!J44="Unknown","Insufficient Data",(IF(ISNUMBER(SEARCH("In Development",'[2]Most Recent Statements'!J44)),"Yes","No"))))</f>
        <v>No</v>
      </c>
      <c r="S22" s="176" t="str">
        <f>IF(ISERROR('[2]Most Recent Statements'!J44),"Insufficient data",IF('[2]Most Recent Statements'!J44="Unknown","Insufficient Data",(IF(OR((ISNUMBER(SEARCH("prohibit",'[2]Most Recent Statements'!J44))),(ISNUMBER(SEARCH("forced",'[2]Most Recent Statements'!J44))),(ISNUMBER(SEARCH("No",'[2]Most Recent Statements'!J44))),(ISNUMBER(SEARCH("supplier",'[2]Most Recent Statements'!J44)))),"No","Yes"))))</f>
        <v>No</v>
      </c>
      <c r="T22" s="176"/>
      <c r="U22" s="176" t="str">
        <f>IF(ISERROR('[2]Most Recent Statements'!J44),"Insufficient data",IF('[2]Most Recent Statements'!J44="Unknown","Insufficient Data",(IF(ISNUMBER(SEARCH("(beyond tier 1)",'[2]Most Recent Statements'!J44)),"Yes","No"))))</f>
        <v>No</v>
      </c>
      <c r="V22" s="176"/>
      <c r="W22" s="176" t="str">
        <f>IF(ISERROR('[2]Most Recent Statements'!J44),"Insufficient data",IF('[2]Most Recent Statements'!J44="Unknown","Insufficient Data",(IF(ISNUMBER(SEARCH("recruitment",'[2]Most Recent Statements'!J44)),"Yes","No"))))</f>
        <v>No</v>
      </c>
      <c r="X22" s="176" t="str">
        <f>IF(ISERROR('[2]Most Recent Statements'!J44),"Insufficient data",IF('[2]Most Recent Statements'!J44="Unknown","Insufficient Data",(IF(ISNUMBER(SEARCH("Prohibit charging of recruitment fees to employee (direct / tier 1)",'[2]Most Recent Statements'!J44)),"Yes","No"))))</f>
        <v>No</v>
      </c>
      <c r="Y22" s="176" t="str">
        <f>IF(ISERROR('[2]Most Recent Statements'!J44),"Insufficient data",IF('[2]Most Recent Statements'!J44="Unknown","Insufficient Data",(IF(ISNUMBER(SEARCH("Prohibit charging of recruitment fees to employee (beyond tier 1)",'[2]Most Recent Statements'!J44)),"Yes","No"))))</f>
        <v>No</v>
      </c>
      <c r="Z22" s="176" t="str">
        <f>IF(ISERROR('[2]Most Recent Statements'!J44),"Insufficient data",IF('[2]Most Recent Statements'!J44="Unknown","Insufficient Data",(IF(ISNUMBER(SEARCH("Suppliers comply with laws and company’s policies (direct / tier 1)",'[2]Most Recent Statements'!J44)),"Yes","No"))))</f>
        <v>Yes</v>
      </c>
      <c r="AA22" s="176" t="str">
        <f>IF(ISERROR('[2]Most Recent Statements'!J44),"Insufficient data",IF('[2]Most Recent Statements'!J44="Unknown","Insufficient Data",(IF(ISNUMBER(SEARCH("Suppliers comply with laws and company’s policies (beyond tier 1)",'[2]Most Recent Statements'!J44)),"Yes","No"))))</f>
        <v>No</v>
      </c>
      <c r="AB22" s="176" t="str">
        <f>IF(ISERROR('[2]Most Recent Statements'!J44),"Insufficient data",IF('[2]Most Recent Statements'!J44="Unknown","Insufficient Data",(IF(ISNUMBER(SEARCH("Prohibit use of forced labour (direct / tier 1)",'[2]Most Recent Statements'!J44)),"Yes","No"))))</f>
        <v>No</v>
      </c>
      <c r="AC22" s="176" t="str">
        <f>IF(ISERROR('[2]Most Recent Statements'!J44),"Insufficient data",IF('[2]Most Recent Statements'!J44="Unknown","Insufficient Data",(IF(ISNUMBER(SEARCH("Prohibit use of forced labour (beyond tier 1)",'[2]Most Recent Statements'!J44)),"Yes","No"))))</f>
        <v>No</v>
      </c>
      <c r="AD22" s="176" t="str">
        <f>IF(ISERROR('[2]Most Recent Statements'!J44),"Insufficient data",IF('[2]Most Recent Statements'!J44="Unknown","Insufficient Data",(IF(ISNUMBER(SEARCH("Prohibit use of child labour (direct / tier 1)",'[2]Most Recent Statements'!J44)),"Yes","No"))))</f>
        <v>No</v>
      </c>
      <c r="AE22" s="176" t="str">
        <f>IF(ISERROR('[2]Most Recent Statements'!J44),"Insufficient data",IF('[2]Most Recent Statements'!J44="Unknown","Insufficient Data",(IF(ISNUMBER(SEARCH("Prohibit use of child labour (beyond tier 1)",'[2]Most Recent Statements'!J44)),"Yes","No"))))</f>
        <v>No</v>
      </c>
      <c r="AF22" s="176" t="str">
        <f>IF(ISERROR('[2]Most Recent Statements'!J44),"Insufficient data",IF('[2]Most Recent Statements'!J44="Unknown","Insufficient Data",(IF(ISNUMBER(SEARCH("Code of conduct or supplier code includes clauses on slavery and human trafficking (direct / tier 1)",'[2]Most Recent Statements'!J44)),"Yes","No"))))</f>
        <v>No</v>
      </c>
      <c r="AG22" s="176" t="str">
        <f>IF(ISERROR('[2]Most Recent Statements'!J44),"Insufficient data",IF('[2]Most Recent Statements'!J44="Unknown","Insufficient Data",(IF(ISNUMBER(SEARCH("Code of conduct or supplier code includes clauses on slavery and human trafficking (beyond tier 1)",'[2]Most Recent Statements'!J44)),"Yes","No"))))</f>
        <v>No</v>
      </c>
      <c r="AH22" s="176" t="str">
        <f>IF(ISERROR('[2]Most Recent Statements'!J44),"Insufficient data",IF('[2]Most Recent Statements'!J44="Unknown","Insufficient Data",(IF(ISNUMBER(SEARCH("Contracts include clauses on forced labour (direct / tier 1)",'[2]Most Recent Statements'!J44)),"Yes","No"))))</f>
        <v>Yes</v>
      </c>
      <c r="AI22" s="176" t="str">
        <f>IF(ISERROR('[2]Most Recent Statements'!J44),"Insufficient data",IF('[2]Most Recent Statements'!J44="Unknown","Insufficient Data",(IF(ISNUMBER(SEARCH("Contracts include clauses on forced labour (beyond tier 1)",'[2]Most Recent Statements'!J44)),"Yes","No"))))</f>
        <v>No</v>
      </c>
      <c r="AJ22" s="176" t="str">
        <f>IF(ISERROR('[2]Most Recent Statements'!J44),"Insufficient data",IF('[2]Most Recent Statements'!J44="Unknown","Insufficient Data",(IF(ISNUMBER(SEARCH("Suppliers produce their own statement (direct / tier 1)",'[2]Most Recent Statements'!J44)),"Yes","No"))))</f>
        <v>No</v>
      </c>
      <c r="AK22" s="176" t="str">
        <f>IF(ISERROR('[2]Most Recent Statements'!J44),"Insufficient data",IF('[2]Most Recent Statements'!J44="Unknown","Insufficient Data",(IF(ISNUMBER(SEARCH("Suppliers produce their own statement (beyond tier 1)",'[2]Most Recent Statements'!J44)),"Yes","No"))))</f>
        <v>No</v>
      </c>
      <c r="AL22" s="176" t="str">
        <f>IF(ISERROR('[2]Most Recent Statements'!J44),"Insufficient data",IF('[2]Most Recent Statements'!J44="Unknown","Insufficient Data",(IF(ISNUMBER(SEARCH("Suppliers respect labour rights (wages, freedom of association etc) (direct / tier 1)",'[2]Most Recent Statements'!J44)),"Yes","No"))))</f>
        <v>No</v>
      </c>
      <c r="AM22" s="176" t="str">
        <f>IF(ISERROR('[2]Most Recent Statements'!J44),"Insufficient data",IF('[2]Most Recent Statements'!J44="Unknown","Insufficient Data",(IF(ISNUMBER(SEARCH("Suppliers respect labour rights (wages, freedom of association etc) (beyond tier 1)",'[2]Most Recent Statements'!J44)),"Yes","No"))))</f>
        <v>No</v>
      </c>
      <c r="AN22" s="176" t="str">
        <f>IF(ISERROR('[2]Most Recent Statements'!J44),"Insufficient data",IF('[2]Most Recent Statements'!J44="Unknown","Insufficient Data",(IF(ISNUMBER(SEARCH("Suppliers protect migrant workers (direct / tier 1)",'[2]Most Recent Statements'!J44)),"Yes","No"))))</f>
        <v>No</v>
      </c>
      <c r="AO22" s="176" t="str">
        <f>IF(ISERROR('[2]Most Recent Statements'!J44),"Insufficient data",IF('[2]Most Recent Statements'!J44="Unknown","Insufficient Data",(IF(ISNUMBER(SEARCH("Suppliers protect migrant workers (beyond tier 1)",'[2]Most Recent Statements'!J44)),"Yes","No"))))</f>
        <v>No</v>
      </c>
      <c r="AP22" s="177" t="str">
        <f>IF(ISERROR('[2]Most Recent Statements'!J44),"Insufficient data",IF('[2]Most Recent Statements'!J44="Unknown","Insufficient Data",(IF(ISNUMBER(SEARCH("migrant",'[2]Most Recent Statements'!J44)),"Yes","No"))))</f>
        <v>No</v>
      </c>
      <c r="AQ22" s="174" t="str">
        <f>IF(OR(ISERROR('[2]Most Recent Statements'!O44),ISERROR('[2]Most Recent Statements'!M44)),"Insufficient data",IF(OR('[2]Most Recent Statements'!O44="Unknown",'[2]Most Recent Statements'!M44="Unknown"),"Insufficient Data",(IF(OR((OR((ISNUMBER(SEARCH("Cancel contracts",'[2]Most Recent Statements'!O44))),(ISNUMBER(SEARCH("Corrective action plan",'[2]Most Recent Statements'!O44))),(ISNUMBER(SEARCH("Worker remediation",'[2]Most Recent Statements'!O44))),(ISNUMBER(SEARCH("Senior management",'[2]Most Recent Statements'!O44))))),(OR((ISNUMBER(SEARCH("Audits",'[2]Most Recent Statements'!M44))),(ISNUMBER(SEARCH("On-site visits",'[2]Most Recent Statements'!M44)))))),"Yes","No"))))</f>
        <v>Yes</v>
      </c>
      <c r="AR22" s="174" t="str">
        <f t="shared" si="2"/>
        <v>Yes</v>
      </c>
      <c r="AS22" s="175" t="str">
        <f>IF(ISERROR('[2]Most Recent Statements'!O44),"Insufficient data",IF('[2]Most Recent Statements'!O44="Unknown","Insufficient Data",(IF(ISNUMBER(SEARCH("Cancel contracts",'[2]Most Recent Statements'!O44)),"Yes","No"))))</f>
        <v>Yes</v>
      </c>
      <c r="AT22" s="176" t="str">
        <f>IF(ISERROR('[2]Most Recent Statements'!O44),"Insufficient data",IF('[2]Most Recent Statements'!O44="Unknown","Insufficient Data",(IF(ISNUMBER(SEARCH("Corrective action plan",'[2]Most Recent Statements'!O44)),"Yes","No"))))</f>
        <v>Yes</v>
      </c>
      <c r="AU22" s="176" t="str">
        <f>IF(ISERROR('[2]Most Recent Statements'!O44),"Insufficient data",IF('[2]Most Recent Statements'!O44="Unknown","Insufficient Data",(IF(ISNUMBER(SEARCH("Senior management",'[2]Most Recent Statements'!O44)),"Yes","No"))))</f>
        <v>No</v>
      </c>
      <c r="AV22" s="177" t="str">
        <f>IF(ISERROR('[2]Most Recent Statements'!O44),"Insufficient data",IF('[2]Most Recent Statements'!O44="Unknown","Insufficient Data",(IF(ISNUMBER(SEARCH("Worker remediation",'[2]Most Recent Statements'!O44)),"Yes","No"))))</f>
        <v>No</v>
      </c>
      <c r="AW22" s="176" t="str">
        <f t="shared" si="3"/>
        <v>Yes</v>
      </c>
      <c r="AX22" s="175" t="str">
        <f>IF(ISERROR('[2]Most Recent Statements'!M44),"Insufficient data",IF('[2]Most Recent Statements'!M44="Unknown","Insufficient Data",(IF(ISNUMBER(SEARCH("Audits",'[2]Most Recent Statements'!M44)),"Yes","No"))))</f>
        <v>Yes</v>
      </c>
      <c r="AY22" s="176" t="str">
        <f>IF(ISERROR('[2]Most Recent Statements'!M44),"Insufficient data",IF('[2]Most Recent Statements'!M44="Unknown","Insufficient Data",(IF(ISNUMBER(SEARCH("Audits of suppliers (self- reporting)",'[2]Most Recent Statements'!M44)),"Yes","No"))))</f>
        <v>Yes</v>
      </c>
      <c r="AZ22" s="176" t="str">
        <f>IF(ISERROR('[2]Most Recent Statements'!M44),"Insufficient data",IF('[2]Most Recent Statements'!M44="Unknown","Insufficient Data",(IF(ISNUMBER(SEARCH("Audits of suppliers (independent)",'[2]Most Recent Statements'!M44)),"Yes","No"))))</f>
        <v>No</v>
      </c>
      <c r="BA22" s="177" t="str">
        <f>IF(ISERROR('[2]Most Recent Statements'!M44),"Insufficient data",IF('[2]Most Recent Statements'!M44="Unknown","Insufficient Data",(IF(ISNUMBER(SEARCH("On-site visits",'[2]Most Recent Statements'!M44)),"Yes","No"))))</f>
        <v>No</v>
      </c>
      <c r="BB22" s="175" t="str">
        <f>IF(ISERROR('[2]Most Recent Statements'!P44),"Insufficient data",IF('[2]Most Recent Statements'!P44="Unknown","Insufficient Data",(IF(OR((ISNUMBER(SEARCH("Hotline",'[2]Most Recent Statements'!P44))),(ISNUMBER(SEARCH("Whistleblower protection",'[2]Most Recent Statements'!P44))),(ISNUMBER(SEARCH("Focal Point",'[2]Most Recent Statements'!P44)))),"Yes","No"))))</f>
        <v>Yes</v>
      </c>
      <c r="BC22" s="176" t="str">
        <f>IF(ISERROR('[2]Most Recent Statements'!P44),"Insufficient data",IF('[2]Most Recent Statements'!P44="Unknown","Insufficient Data",(IF(ISNUMBER(SEARCH("Hotline",'[2]Most Recent Statements'!P44)),"Yes","No"))))</f>
        <v>No</v>
      </c>
      <c r="BD22" s="176" t="str">
        <f>IF(ISERROR('[2]Most Recent Statements'!P44),"Insufficient data",IF('[2]Most Recent Statements'!P44="Unknown","Insufficient Data",(IF(ISNUMBER(SEARCH("Focal Point",'[2]Most Recent Statements'!P44)),"Yes","No"))))</f>
        <v>No</v>
      </c>
      <c r="BE22" s="177" t="str">
        <f>IF(ISERROR('[2]Most Recent Statements'!P44),"Insufficient data",IF('[2]Most Recent Statements'!P44="Unknown","Insufficient Data",(IF(ISNUMBER(SEARCH("Whistleblower protection",'[2]Most Recent Statements'!P44)),"Yes","No"))))</f>
        <v>Yes</v>
      </c>
      <c r="BF22" s="175" t="str">
        <f t="shared" si="4"/>
        <v>Yes</v>
      </c>
      <c r="BG22" s="176" t="str">
        <f>IF(ISERROR('[2]Most Recent Statements'!K44),"Insufficient data",IF('[2]Most Recent Statements'!K44="Unknown","Insufficient Data",(IF(ISNUMBER(SEARCH("Conducting research",'[2]Most Recent Statements'!K44)),"Yes","No"))))</f>
        <v>Yes</v>
      </c>
      <c r="BH22" s="176" t="str">
        <f>IF(ISERROR('[2]Most Recent Statements'!K44),"Insufficient data",IF('[2]Most Recent Statements'!K44="Unknown","Insufficient Data",(IF(ISNUMBER(SEARCH("Risk-based questionnaires",'[2]Most Recent Statements'!K44)),"Yes","No"))))</f>
        <v>No</v>
      </c>
      <c r="BI22" s="176" t="str">
        <f>IF(ISERROR('[2]Most Recent Statements'!K44),"Insufficient data",IF('[2]Most Recent Statements'!K44="Unknown","Insufficient Data",(IF(ISNUMBER(SEARCH("Use of risk management tool or software",'[2]Most Recent Statements'!K44)),"Yes","No"))))</f>
        <v>Yes</v>
      </c>
      <c r="BJ22" s="177" t="str">
        <f>IF(ISERROR('[2]Most Recent Statements'!K44),"Insufficient data",IF('[2]Most Recent Statements'!K44="Unknown","Insufficient Data",(IF(ISNUMBER(SEARCH("In Development",'[2]Most Recent Statements'!K44)),"Yes","No"))))</f>
        <v>No</v>
      </c>
      <c r="BK22" s="174" t="str">
        <f>IF(OR(ISERROR('[2]Most Recent Statements'!K44),ISERROR('[2]Most Recent Statements'!L44)),"Insufficient data",IF(OR('[2]Most Recent Statements'!K44="Unknown",'[2]Most Recent Statements'!L44="Unknown"),"Insufficient Data",(IF(AND((OR((ISNUMBER(SEARCH("Conducting research",'[2]Most Recent Statements'!K44))),(ISNUMBER(SEARCH("Risk-based questionnaires",'[2]Most Recent Statements'!K44))),(ISNUMBER(SEARCH("Use of risk management tool or software",'[2]Most Recent Statements'!K44))))),(OR((ISNUMBER(SEARCH("Geographic",'[2]Most Recent Statements'!L44))),(ISNUMBER(SEARCH("Industry",'[2]Most Recent Statements'!L44))),(ISNUMBER(SEARCH("Resource",'[2]Most Recent Statements'!L44))),(ISNUMBER(SEARCH("Workforce",'[2]Most Recent Statements'!L44)))))),"Yes","No"))))</f>
        <v>No</v>
      </c>
      <c r="BL22" s="175" t="str">
        <f>IF(ISERROR('[2]Most Recent Statements'!L44),"Insufficient data",IF('[2]Most Recent Statements'!L44="Unknown","Insufficient Data",(IF(OR((ISNUMBER(SEARCH("Geographic",'[2]Most Recent Statements'!L44))),(ISNUMBER(SEARCH("Industry",'[2]Most Recent Statements'!L44))),(ISNUMBER(SEARCH("Resource",'[2]Most Recent Statements'!L44))),(ISNUMBER(SEARCH("Workforce",'[2]Most Recent Statements'!L44)))),"Yes","No"))))</f>
        <v>No</v>
      </c>
      <c r="BM22" s="176" t="str">
        <f>IF(ISERROR('[2]Most Recent Statements'!L44),"Insufficient data",IF('[2]Most Recent Statements'!L44="Unknown","Insufficient Data",(IF(ISNUMBER(SEARCH("Geographic",'[2]Most Recent Statements'!L44)),"Yes","No"))))</f>
        <v>No</v>
      </c>
      <c r="BN22" s="176" t="str">
        <f>IF(ISERROR('[2]Most Recent Statements'!L44),"Insufficient data",IF('[2]Most Recent Statements'!L44="Unknown","Insufficient Data",(IF(ISNUMBER(SEARCH("Industry",'[2]Most Recent Statements'!L44)),"Yes","No"))))</f>
        <v>No</v>
      </c>
      <c r="BO22" s="176" t="str">
        <f>IF(ISERROR('[2]Most Recent Statements'!L44),"Insufficient data",IF('[2]Most Recent Statements'!L44="Unknown","Insufficient Data",(IF(ISNUMBER(SEARCH("Workforce",'[2]Most Recent Statements'!L44)),"Yes","No"))))</f>
        <v>No</v>
      </c>
      <c r="BP22" s="176" t="str">
        <f>IF(ISERROR('[2]Most Recent Statements'!L44),"Insufficient data",IF('[2]Most Recent Statements'!L44="Unknown","Insufficient Data",(IF(ISNUMBER(SEARCH("Resource",'[2]Most Recent Statements'!L44)),"Yes","No"))))</f>
        <v>No</v>
      </c>
      <c r="BQ22" s="177"/>
      <c r="BR22" s="176" t="str">
        <f>IF(ISERROR('[2]Most Recent Statements'!N44),"Insufficient data",IF('[2]Most Recent Statements'!N44="Unknown","Insufficient Data",(IF(ISNUMBER(SEARCH("Yes",'[2]Most Recent Statements'!N44)),"Yes","No"))))</f>
        <v>No</v>
      </c>
      <c r="BS22" s="175" t="str">
        <f>IF(ISERROR('[2]Most Recent Statements'!Q44),"Insufficient data",IF('[2]Most Recent Statements'!Q44="Unknown","Insufficient Data",(IF(ISNUMBER(SEARCH("Leadership",'[2]Most Recent Statements'!Q44)),"Yes","No"))))</f>
        <v>No</v>
      </c>
      <c r="BT22" s="176" t="str">
        <f>IF(ISERROR('[2]Most Recent Statements'!Q44),"Insufficient data",IF('[2]Most Recent Statements'!Q44="Unknown","Insufficient Data",(IF(ISNUMBER(SEARCH("Suppliers",'[2]Most Recent Statements'!Q44)),"Yes","No"))))</f>
        <v>No</v>
      </c>
      <c r="BU22" s="176" t="str">
        <f>IF(ISERROR('[2]Most Recent Statements'!Q44),"Insufficient data",IF('[2]Most Recent Statements'!Q44="Unknown","Insufficient Data",(IF(ISNUMBER(SEARCH("Recruitment / HR",'[2]Most Recent Statements'!Q44)),"Yes","No"))))</f>
        <v>No</v>
      </c>
      <c r="BV22" s="176" t="str">
        <f>IF(ISERROR('[2]Most Recent Statements'!Q44),"Insufficient data",IF('[2]Most Recent Statements'!Q44="Unknown","Insufficient Data",(IF(ISNUMBER(SEARCH("Procurement / purchasing",'[2]Most Recent Statements'!Q44)),"Yes","No"))))</f>
        <v>Yes</v>
      </c>
      <c r="BW22" s="176" t="str">
        <f>IF(ISERROR('[2]Most Recent Statements'!Q44),"Insufficient data",IF('[2]Most Recent Statements'!Q44="Unknown","Insufficient Data",(IF(ISNUMBER(SEARCH("Employees (all)",'[2]Most Recent Statements'!Q44)),"Yes","No"))))</f>
        <v>No</v>
      </c>
      <c r="BX22" s="176" t="str">
        <f>IF(ISERROR('[2]Most Recent Statements'!Q44),"Insufficient data",IF('[2]Most Recent Statements'!Q44="Unknown","Insufficient Data",(IF(ISNUMBER(SEARCH("Training provided - not specified",'[2]Most Recent Statements'!Q44)),"Yes","No"))))</f>
        <v>No</v>
      </c>
      <c r="BY22" s="176" t="str">
        <f>IF(ISERROR('[2]Most Recent Statements'!Q44),"Insufficient data",IF('[2]Most Recent Statements'!Q44="Unknown","Insufficient Data",(IF(ISNUMBER(SEARCH("In Development",'[2]Most Recent Statements'!Q44)),"Yes","No"))))</f>
        <v>No</v>
      </c>
      <c r="BZ22" s="177" t="str">
        <f t="shared" si="5"/>
        <v>Yes</v>
      </c>
      <c r="CA22" s="176" t="str">
        <f t="shared" si="6"/>
        <v>Yes</v>
      </c>
      <c r="CB22" s="176" t="str">
        <f t="shared" si="7"/>
        <v>Yes</v>
      </c>
      <c r="CC22" s="175" t="str">
        <f>IF(ISERROR('[2]Most Recent Statements'!R44),"Insufficient data",IF('[2]Most Recent Statements'!R44="Unknown","Insufficient Data",(IF(ISNUMBER(SEARCH("Yes",'[2]Most Recent Statements'!R44)),"Yes","No"))))</f>
        <v>No</v>
      </c>
      <c r="CD22" s="176" t="str">
        <f>IF(ISERROR('[2]Most Recent Statements'!S44),"Insufficient data",IF('[2]Most Recent Statements'!S44="Unknown","Insufficient Data",(IF(ISNUMBER(SEARCH("Yes",'[2]Most Recent Statements'!S44)),"Yes","No"))))</f>
        <v>No</v>
      </c>
      <c r="CE22" s="199" t="str">
        <f>IFERROR(VLOOKUP($A22,'[2]Sector Specific Research'!$B$3:$H$81,3,FALSE),"Insufficient Data")</f>
        <v>No</v>
      </c>
      <c r="CF22" s="200" t="str">
        <f>IFERROR(VLOOKUP($A22,'[2]Sector Specific Research'!$B$3:$H$81,4,FALSE),"Insufficient Data")</f>
        <v>No</v>
      </c>
      <c r="CG22" s="200" t="str">
        <f>IFERROR(VLOOKUP($A22,'[2]Sector Specific Research'!$B$3:$H$81,5,FALSE),"Insufficient Data")</f>
        <v>No</v>
      </c>
      <c r="CH22" s="200" t="str">
        <f>IFERROR(VLOOKUP($A22,'[2]Sector Specific Research'!$B$3:$H$81,6,FALSE),"Insufficient Data")</f>
        <v>No</v>
      </c>
      <c r="CI22" s="200" t="str">
        <f>IFERROR(VLOOKUP($A22,'[2]Sector Specific Research'!$B$3:$H$81,7,FALSE),"Insufficient Data")</f>
        <v>No</v>
      </c>
      <c r="CJ22" s="200" t="str">
        <f t="shared" si="8"/>
        <v>No</v>
      </c>
      <c r="CK22" s="175" t="str">
        <f t="shared" si="9"/>
        <v>Yes</v>
      </c>
      <c r="CL22" s="178" t="str">
        <f t="shared" si="10"/>
        <v>Yes</v>
      </c>
    </row>
    <row r="23" spans="1:93" ht="16" x14ac:dyDescent="0.2">
      <c r="A23" s="287" t="str">
        <f>TRIM('[2]Most Recent Statements'!A10)</f>
        <v>Aon</v>
      </c>
      <c r="B23" s="197">
        <f>'[2]Most Recent Statements'!B10</f>
        <v>2019</v>
      </c>
      <c r="C23" s="197">
        <v>179000</v>
      </c>
      <c r="D23" s="198" t="str">
        <f>IF(ISNUMBER(SEARCH("Yes",'[2]Most Recent Statements'!C10)), "Yes", "No")</f>
        <v>Yes</v>
      </c>
      <c r="E23" s="198">
        <f>IFERROR(VLOOKUP(A23,'[2]Entity Coverage'!$C$2:$H$80, 6, FALSE), "Insufficient Data")</f>
        <v>10</v>
      </c>
      <c r="F23" s="198" t="str">
        <f>IF(ISERROR('[2]Most Recent Statements'!E10),"Insufficient data",IF('[2]Most Recent Statements'!E10="Unknown","Insufficient Data",(IF(ISNUMBER(SEARCH("Yes",'[2]Most Recent Statements'!E10)),"Yes","No"))))</f>
        <v>No</v>
      </c>
      <c r="G23" s="175" t="str">
        <f>IFERROR(IF(AND((OR('[2]Most Recent Statements'!F10="Signed by CEO",'[2]Most Recent Statements'!F10="Signed by Director",'[2]Most Recent Statements'!F10="Signed by Managing Director",'[2]Most Recent Statements'!F10="Signed by Chairman")),('[2]Most Recent Statements'!C10="Yes - UK Modern Slavery Act"),('[2]Most Recent Statements'!D10="Yes"),('[2]Most Recent Statements'!G10="Approved by Board")),"Yes","No"),"Insufficient data")</f>
        <v>No</v>
      </c>
      <c r="H23" s="176" t="str">
        <f>IF(ISERROR('[2]Most Recent Statements'!F10),"Insufficient data",IF('[2]Most Recent Statements'!F10="Unknown","Insufficient Data",(IF(OR((ISNUMBER(SEARCH("Signed by CEO",'[2]Most Recent Statements'!F10))),(ISNUMBER(SEARCH("Signed by Director",'[2]Most Recent Statements'!F10))),(ISNUMBER(SEARCH("Signed by Chairman",'[2]Most Recent Statements'!F10))),(ISNUMBER(SEARCH("Signed by Managing Director",'[2]Most Recent Statements'!F10)))),"Yes","No"))))</f>
        <v>No</v>
      </c>
      <c r="I23" s="176" t="str">
        <f>IF(ISERROR('[2]Most Recent Statements'!G10),"Insufficient data",IF('[2]Most Recent Statements'!G10="Unknown","Insufficient Data",(IF(ISNUMBER(SEARCH("Approved by Board",'[2]Most Recent Statements'!G10)),"Yes","No"))))</f>
        <v>Yes</v>
      </c>
      <c r="J23" s="177" t="str">
        <f>IF(ISERROR('[2]Most Recent Statements'!D10),"Insufficient data",IF('[2]Most Recent Statements'!D10="Unknown","Insufficient Data",(IF(ISNUMBER(SEARCH("Yes",'[2]Most Recent Statements'!D10)),"Yes","No"))))</f>
        <v>No</v>
      </c>
      <c r="K23" s="174" t="str">
        <f>IF(ISERROR('[2]Most Recent Statements'!T10),"Insufficient data",IF('[2]Most Recent Statements'!T10="Unknown","Insufficient Data",(IF(ISNUMBER(SEARCH("Yes",'[2]Most Recent Statements'!T10)),"Yes","No"))))</f>
        <v>No</v>
      </c>
      <c r="L23" s="174" t="str">
        <f>IF(ISERROR('[2]Most Recent Statements'!H10),"Insufficient data",IF('[2]Most Recent Statements'!H10="Unknown","Insufficient Data",(IF(ISNUMBER(SEARCH("Yes",'[2]Most Recent Statements'!H10)),"Yes","No"))))</f>
        <v>Yes</v>
      </c>
      <c r="M23" s="175" t="str">
        <f>IF(ISERROR('[2]Most Recent Statements'!I10),"Insufficient data",IF('[2]Most Recent Statements'!I10="Unknown","Insufficient Data",(IF(ISNUMBER(SEARCH("No",'[2]Most Recent Statements'!I10)),"No","Yes"))))</f>
        <v>No</v>
      </c>
      <c r="N23" s="176" t="str">
        <f>IF(ISERROR('[2]Most Recent Statements'!I10),"Insufficient data",IF('[2]Most Recent Statements'!I10="Unknown","Insufficient Data",(IF(ISNUMBER(SEARCH("Facility/Supplier",'[2]Most Recent Statements'!I10)),"Yes","No"))))</f>
        <v>No</v>
      </c>
      <c r="O23" s="177" t="str">
        <f>IF(ISERROR('[2]Most Recent Statements'!I10),"Insufficient data",IF('[2]Most Recent Statements'!I10="Unknown","Insufficient Data",(IF(ISNUMBER(SEARCH("Geographical",'[2]Most Recent Statements'!I10)),"Yes","No"))))</f>
        <v>No</v>
      </c>
      <c r="P23" s="175" t="str">
        <f>IF(ISERROR('[2]Most Recent Statements'!J10),"Insufficient data",IF('[2]Most Recent Statements'!J10="Unknown","Insufficient Data",(IF(OR((ISNUMBER(SEARCH("prohibit",'[2]Most Recent Statements'!J10))),(ISNUMBER(SEARCH("forced",'[2]Most Recent Statements'!J10))),(ISNUMBER(SEARCH("supplier",'[2]Most Recent Statements'!J10)))),"Yes","No"))))</f>
        <v>Yes</v>
      </c>
      <c r="Q23" s="176" t="str">
        <f>IF(ISERROR('[2]Most Recent Statements'!J10),"Insufficient data",IF('[2]Most Recent Statements'!J10="Unknown","Insufficient Data",(IF(ISNUMBER(SEARCH("No",'[2]Most Recent Statements'!J10)),"No","Yes"))))</f>
        <v>Yes</v>
      </c>
      <c r="R23" s="176" t="str">
        <f>IF(ISERROR('[2]Most Recent Statements'!J10),"Insufficient data",IF('[2]Most Recent Statements'!J10="Unknown","Insufficient Data",(IF(ISNUMBER(SEARCH("In Development",'[2]Most Recent Statements'!J10)),"Yes","No"))))</f>
        <v>No</v>
      </c>
      <c r="S23" s="176" t="str">
        <f>IF(ISERROR('[2]Most Recent Statements'!J10),"Insufficient data",IF('[2]Most Recent Statements'!J10="Unknown","Insufficient Data",(IF(OR((ISNUMBER(SEARCH("prohibit",'[2]Most Recent Statements'!J10))),(ISNUMBER(SEARCH("forced",'[2]Most Recent Statements'!J10))),(ISNUMBER(SEARCH("No",'[2]Most Recent Statements'!J10))),(ISNUMBER(SEARCH("supplier",'[2]Most Recent Statements'!J10)))),"No","Yes"))))</f>
        <v>No</v>
      </c>
      <c r="T23" s="176"/>
      <c r="U23" s="176" t="str">
        <f>IF(ISERROR('[2]Most Recent Statements'!J10),"Insufficient data",IF('[2]Most Recent Statements'!J10="Unknown","Insufficient Data",(IF(ISNUMBER(SEARCH("(beyond tier 1)",'[2]Most Recent Statements'!J10)),"Yes","No"))))</f>
        <v>No</v>
      </c>
      <c r="V23" s="176"/>
      <c r="W23" s="176" t="str">
        <f>IF(ISERROR('[2]Most Recent Statements'!J10),"Insufficient data",IF('[2]Most Recent Statements'!J10="Unknown","Insufficient Data",(IF(ISNUMBER(SEARCH("recruitment",'[2]Most Recent Statements'!J10)),"Yes","No"))))</f>
        <v>No</v>
      </c>
      <c r="X23" s="176" t="str">
        <f>IF(ISERROR('[2]Most Recent Statements'!J10),"Insufficient data",IF('[2]Most Recent Statements'!J10="Unknown","Insufficient Data",(IF(ISNUMBER(SEARCH("Prohibit charging of recruitment fees to employee (direct / tier 1)",'[2]Most Recent Statements'!J10)),"Yes","No"))))</f>
        <v>No</v>
      </c>
      <c r="Y23" s="176" t="str">
        <f>IF(ISERROR('[2]Most Recent Statements'!J10),"Insufficient data",IF('[2]Most Recent Statements'!J10="Unknown","Insufficient Data",(IF(ISNUMBER(SEARCH("Prohibit charging of recruitment fees to employee (beyond tier 1)",'[2]Most Recent Statements'!J10)),"Yes","No"))))</f>
        <v>No</v>
      </c>
      <c r="Z23" s="176" t="str">
        <f>IF(ISERROR('[2]Most Recent Statements'!J10),"Insufficient data",IF('[2]Most Recent Statements'!J10="Unknown","Insufficient Data",(IF(ISNUMBER(SEARCH("Suppliers comply with laws and company’s policies (direct / tier 1)",'[2]Most Recent Statements'!J10)),"Yes","No"))))</f>
        <v>Yes</v>
      </c>
      <c r="AA23" s="176" t="str">
        <f>IF(ISERROR('[2]Most Recent Statements'!J10),"Insufficient data",IF('[2]Most Recent Statements'!J10="Unknown","Insufficient Data",(IF(ISNUMBER(SEARCH("Suppliers comply with laws and company’s policies (beyond tier 1)",'[2]Most Recent Statements'!J10)),"Yes","No"))))</f>
        <v>No</v>
      </c>
      <c r="AB23" s="176" t="str">
        <f>IF(ISERROR('[2]Most Recent Statements'!J10),"Insufficient data",IF('[2]Most Recent Statements'!J10="Unknown","Insufficient Data",(IF(ISNUMBER(SEARCH("Prohibit use of forced labour (direct / tier 1)",'[2]Most Recent Statements'!J10)),"Yes","No"))))</f>
        <v>Yes</v>
      </c>
      <c r="AC23" s="176" t="str">
        <f>IF(ISERROR('[2]Most Recent Statements'!J10),"Insufficient data",IF('[2]Most Recent Statements'!J10="Unknown","Insufficient Data",(IF(ISNUMBER(SEARCH("Prohibit use of forced labour (beyond tier 1)",'[2]Most Recent Statements'!J10)),"Yes","No"))))</f>
        <v>No</v>
      </c>
      <c r="AD23" s="176" t="str">
        <f>IF(ISERROR('[2]Most Recent Statements'!J10),"Insufficient data",IF('[2]Most Recent Statements'!J10="Unknown","Insufficient Data",(IF(ISNUMBER(SEARCH("Prohibit use of child labour (direct / tier 1)",'[2]Most Recent Statements'!J10)),"Yes","No"))))</f>
        <v>No</v>
      </c>
      <c r="AE23" s="176" t="str">
        <f>IF(ISERROR('[2]Most Recent Statements'!J10),"Insufficient data",IF('[2]Most Recent Statements'!J10="Unknown","Insufficient Data",(IF(ISNUMBER(SEARCH("Prohibit use of child labour (beyond tier 1)",'[2]Most Recent Statements'!J10)),"Yes","No"))))</f>
        <v>No</v>
      </c>
      <c r="AF23" s="176" t="str">
        <f>IF(ISERROR('[2]Most Recent Statements'!J10),"Insufficient data",IF('[2]Most Recent Statements'!J10="Unknown","Insufficient Data",(IF(ISNUMBER(SEARCH("Code of conduct or supplier code includes clauses on slavery and human trafficking (direct / tier 1)",'[2]Most Recent Statements'!J10)),"Yes","No"))))</f>
        <v>No</v>
      </c>
      <c r="AG23" s="176" t="str">
        <f>IF(ISERROR('[2]Most Recent Statements'!J10),"Insufficient data",IF('[2]Most Recent Statements'!J10="Unknown","Insufficient Data",(IF(ISNUMBER(SEARCH("Code of conduct or supplier code includes clauses on slavery and human trafficking (beyond tier 1)",'[2]Most Recent Statements'!J10)),"Yes","No"))))</f>
        <v>No</v>
      </c>
      <c r="AH23" s="176" t="str">
        <f>IF(ISERROR('[2]Most Recent Statements'!J10),"Insufficient data",IF('[2]Most Recent Statements'!J10="Unknown","Insufficient Data",(IF(ISNUMBER(SEARCH("Contracts include clauses on forced labour (direct / tier 1)",'[2]Most Recent Statements'!J10)),"Yes","No"))))</f>
        <v>No</v>
      </c>
      <c r="AI23" s="176" t="str">
        <f>IF(ISERROR('[2]Most Recent Statements'!J10),"Insufficient data",IF('[2]Most Recent Statements'!J10="Unknown","Insufficient Data",(IF(ISNUMBER(SEARCH("Contracts include clauses on forced labour (beyond tier 1)",'[2]Most Recent Statements'!J10)),"Yes","No"))))</f>
        <v>No</v>
      </c>
      <c r="AJ23" s="176" t="str">
        <f>IF(ISERROR('[2]Most Recent Statements'!J10),"Insufficient data",IF('[2]Most Recent Statements'!J10="Unknown","Insufficient Data",(IF(ISNUMBER(SEARCH("Suppliers produce their own statement (direct / tier 1)",'[2]Most Recent Statements'!J10)),"Yes","No"))))</f>
        <v>No</v>
      </c>
      <c r="AK23" s="176" t="str">
        <f>IF(ISERROR('[2]Most Recent Statements'!J10),"Insufficient data",IF('[2]Most Recent Statements'!J10="Unknown","Insufficient Data",(IF(ISNUMBER(SEARCH("Suppliers produce their own statement (beyond tier 1)",'[2]Most Recent Statements'!J10)),"Yes","No"))))</f>
        <v>No</v>
      </c>
      <c r="AL23" s="176" t="str">
        <f>IF(ISERROR('[2]Most Recent Statements'!J10),"Insufficient data",IF('[2]Most Recent Statements'!J10="Unknown","Insufficient Data",(IF(ISNUMBER(SEARCH("Suppliers respect labour rights (wages, freedom of association etc) (direct / tier 1)",'[2]Most Recent Statements'!J10)),"Yes","No"))))</f>
        <v>No</v>
      </c>
      <c r="AM23" s="176" t="str">
        <f>IF(ISERROR('[2]Most Recent Statements'!J10),"Insufficient data",IF('[2]Most Recent Statements'!J10="Unknown","Insufficient Data",(IF(ISNUMBER(SEARCH("Suppliers respect labour rights (wages, freedom of association etc) (beyond tier 1)",'[2]Most Recent Statements'!J10)),"Yes","No"))))</f>
        <v>No</v>
      </c>
      <c r="AN23" s="176" t="str">
        <f>IF(ISERROR('[2]Most Recent Statements'!J10),"Insufficient data",IF('[2]Most Recent Statements'!J10="Unknown","Insufficient Data",(IF(ISNUMBER(SEARCH("Suppliers protect migrant workers (direct / tier 1)",'[2]Most Recent Statements'!J10)),"Yes","No"))))</f>
        <v>No</v>
      </c>
      <c r="AO23" s="176" t="str">
        <f>IF(ISERROR('[2]Most Recent Statements'!J10),"Insufficient data",IF('[2]Most Recent Statements'!J10="Unknown","Insufficient Data",(IF(ISNUMBER(SEARCH("Suppliers protect migrant workers (beyond tier 1)",'[2]Most Recent Statements'!J10)),"Yes","No"))))</f>
        <v>No</v>
      </c>
      <c r="AP23" s="177" t="str">
        <f>IF(ISERROR('[2]Most Recent Statements'!J10),"Insufficient data",IF('[2]Most Recent Statements'!J10="Unknown","Insufficient Data",(IF(ISNUMBER(SEARCH("migrant",'[2]Most Recent Statements'!J10)),"Yes","No"))))</f>
        <v>No</v>
      </c>
      <c r="AQ23" s="174" t="str">
        <f>IF(OR(ISERROR('[2]Most Recent Statements'!O10),ISERROR('[2]Most Recent Statements'!M10)),"Insufficient data",IF(OR('[2]Most Recent Statements'!O10="Unknown",'[2]Most Recent Statements'!M10="Unknown"),"Insufficient Data",(IF(OR((OR((ISNUMBER(SEARCH("Cancel contracts",'[2]Most Recent Statements'!O10))),(ISNUMBER(SEARCH("Corrective action plan",'[2]Most Recent Statements'!O10))),(ISNUMBER(SEARCH("Worker remediation",'[2]Most Recent Statements'!O10))),(ISNUMBER(SEARCH("Senior management",'[2]Most Recent Statements'!O10))))),(OR((ISNUMBER(SEARCH("Audits",'[2]Most Recent Statements'!M10))),(ISNUMBER(SEARCH("On-site visits",'[2]Most Recent Statements'!M10)))))),"Yes","No"))))</f>
        <v>Yes</v>
      </c>
      <c r="AR23" s="174" t="str">
        <f t="shared" si="2"/>
        <v>Yes</v>
      </c>
      <c r="AS23" s="175" t="str">
        <f>IF(ISERROR('[2]Most Recent Statements'!O10),"Insufficient data",IF('[2]Most Recent Statements'!O10="Unknown","Insufficient Data",(IF(ISNUMBER(SEARCH("Cancel contracts",'[2]Most Recent Statements'!O10)),"Yes","No"))))</f>
        <v>Yes</v>
      </c>
      <c r="AT23" s="176" t="str">
        <f>IF(ISERROR('[2]Most Recent Statements'!O10),"Insufficient data",IF('[2]Most Recent Statements'!O10="Unknown","Insufficient Data",(IF(ISNUMBER(SEARCH("Corrective action plan",'[2]Most Recent Statements'!O10)),"Yes","No"))))</f>
        <v>No</v>
      </c>
      <c r="AU23" s="176" t="str">
        <f>IF(ISERROR('[2]Most Recent Statements'!O10),"Insufficient data",IF('[2]Most Recent Statements'!O10="Unknown","Insufficient Data",(IF(ISNUMBER(SEARCH("Senior management",'[2]Most Recent Statements'!O10)),"Yes","No"))))</f>
        <v>No</v>
      </c>
      <c r="AV23" s="177" t="str">
        <f>IF(ISERROR('[2]Most Recent Statements'!O10),"Insufficient data",IF('[2]Most Recent Statements'!O10="Unknown","Insufficient Data",(IF(ISNUMBER(SEARCH("Worker remediation",'[2]Most Recent Statements'!O10)),"Yes","No"))))</f>
        <v>No</v>
      </c>
      <c r="AW23" s="176" t="str">
        <f t="shared" si="3"/>
        <v>Yes</v>
      </c>
      <c r="AX23" s="175" t="str">
        <f>IF(ISERROR('[2]Most Recent Statements'!M10),"Insufficient data",IF('[2]Most Recent Statements'!M10="Unknown","Insufficient Data",(IF(ISNUMBER(SEARCH("Audits",'[2]Most Recent Statements'!M10)),"Yes","No"))))</f>
        <v>No</v>
      </c>
      <c r="AY23" s="176" t="str">
        <f>IF(ISERROR('[2]Most Recent Statements'!M10),"Insufficient data",IF('[2]Most Recent Statements'!M10="Unknown","Insufficient Data",(IF(ISNUMBER(SEARCH("Audits of suppliers (self- reporting)",'[2]Most Recent Statements'!M10)),"Yes","No"))))</f>
        <v>No</v>
      </c>
      <c r="AZ23" s="176" t="str">
        <f>IF(ISERROR('[2]Most Recent Statements'!M10),"Insufficient data",IF('[2]Most Recent Statements'!M10="Unknown","Insufficient Data",(IF(ISNUMBER(SEARCH("Audits of suppliers (independent)",'[2]Most Recent Statements'!M10)),"Yes","No"))))</f>
        <v>No</v>
      </c>
      <c r="BA23" s="177" t="str">
        <f>IF(ISERROR('[2]Most Recent Statements'!M10),"Insufficient data",IF('[2]Most Recent Statements'!M10="Unknown","Insufficient Data",(IF(ISNUMBER(SEARCH("On-site visits",'[2]Most Recent Statements'!M10)),"Yes","No"))))</f>
        <v>No</v>
      </c>
      <c r="BB23" s="175" t="str">
        <f>IF(ISERROR('[2]Most Recent Statements'!P10),"Insufficient data",IF('[2]Most Recent Statements'!P10="Unknown","Insufficient Data",(IF(OR((ISNUMBER(SEARCH("Hotline",'[2]Most Recent Statements'!P10))),(ISNUMBER(SEARCH("Whistleblower protection",'[2]Most Recent Statements'!P10))),(ISNUMBER(SEARCH("Focal Point",'[2]Most Recent Statements'!P10)))),"Yes","No"))))</f>
        <v>Yes</v>
      </c>
      <c r="BC23" s="176" t="str">
        <f>IF(ISERROR('[2]Most Recent Statements'!P10),"Insufficient data",IF('[2]Most Recent Statements'!P10="Unknown","Insufficient Data",(IF(ISNUMBER(SEARCH("Hotline",'[2]Most Recent Statements'!P10)),"Yes","No"))))</f>
        <v>Yes</v>
      </c>
      <c r="BD23" s="176" t="str">
        <f>IF(ISERROR('[2]Most Recent Statements'!P10),"Insufficient data",IF('[2]Most Recent Statements'!P10="Unknown","Insufficient Data",(IF(ISNUMBER(SEARCH("Focal Point",'[2]Most Recent Statements'!P10)),"Yes","No"))))</f>
        <v>No</v>
      </c>
      <c r="BE23" s="177" t="str">
        <f>IF(ISERROR('[2]Most Recent Statements'!P10),"Insufficient data",IF('[2]Most Recent Statements'!P10="Unknown","Insufficient Data",(IF(ISNUMBER(SEARCH("Whistleblower protection",'[2]Most Recent Statements'!P10)),"Yes","No"))))</f>
        <v>No</v>
      </c>
      <c r="BF23" s="175" t="str">
        <f t="shared" si="4"/>
        <v>No</v>
      </c>
      <c r="BG23" s="176" t="str">
        <f>IF(ISERROR('[2]Most Recent Statements'!K10),"Insufficient data",IF('[2]Most Recent Statements'!K10="Unknown","Insufficient Data",(IF(ISNUMBER(SEARCH("Conducting research",'[2]Most Recent Statements'!K10)),"Yes","No"))))</f>
        <v>No</v>
      </c>
      <c r="BH23" s="176" t="str">
        <f>IF(ISERROR('[2]Most Recent Statements'!K10),"Insufficient data",IF('[2]Most Recent Statements'!K10="Unknown","Insufficient Data",(IF(ISNUMBER(SEARCH("Risk-based questionnaires",'[2]Most Recent Statements'!K10)),"Yes","No"))))</f>
        <v>No</v>
      </c>
      <c r="BI23" s="176" t="str">
        <f>IF(ISERROR('[2]Most Recent Statements'!K10),"Insufficient data",IF('[2]Most Recent Statements'!K10="Unknown","Insufficient Data",(IF(ISNUMBER(SEARCH("Use of risk management tool or software",'[2]Most Recent Statements'!K10)),"Yes","No"))))</f>
        <v>No</v>
      </c>
      <c r="BJ23" s="177" t="str">
        <f>IF(ISERROR('[2]Most Recent Statements'!K10),"Insufficient data",IF('[2]Most Recent Statements'!K10="Unknown","Insufficient Data",(IF(ISNUMBER(SEARCH("In Development",'[2]Most Recent Statements'!K10)),"Yes","No"))))</f>
        <v>No</v>
      </c>
      <c r="BK23" s="174" t="str">
        <f>IF(OR(ISERROR('[2]Most Recent Statements'!K10),ISERROR('[2]Most Recent Statements'!L10)),"Insufficient data",IF(OR('[2]Most Recent Statements'!K10="Unknown",'[2]Most Recent Statements'!L10="Unknown"),"Insufficient Data",(IF(AND((OR((ISNUMBER(SEARCH("Conducting research",'[2]Most Recent Statements'!K10))),(ISNUMBER(SEARCH("Risk-based questionnaires",'[2]Most Recent Statements'!K10))),(ISNUMBER(SEARCH("Use of risk management tool or software",'[2]Most Recent Statements'!K10))))),(OR((ISNUMBER(SEARCH("Geographic",'[2]Most Recent Statements'!L10))),(ISNUMBER(SEARCH("Industry",'[2]Most Recent Statements'!L10))),(ISNUMBER(SEARCH("Resource",'[2]Most Recent Statements'!L10))),(ISNUMBER(SEARCH("Workforce",'[2]Most Recent Statements'!L10)))))),"Yes","No"))))</f>
        <v>No</v>
      </c>
      <c r="BL23" s="175" t="str">
        <f>IF(ISERROR('[2]Most Recent Statements'!L10),"Insufficient data",IF('[2]Most Recent Statements'!L10="Unknown","Insufficient Data",(IF(OR((ISNUMBER(SEARCH("Geographic",'[2]Most Recent Statements'!L10))),(ISNUMBER(SEARCH("Industry",'[2]Most Recent Statements'!L10))),(ISNUMBER(SEARCH("Resource",'[2]Most Recent Statements'!L10))),(ISNUMBER(SEARCH("Workforce",'[2]Most Recent Statements'!L10)))),"Yes","No"))))</f>
        <v>No</v>
      </c>
      <c r="BM23" s="176" t="str">
        <f>IF(ISERROR('[2]Most Recent Statements'!L10),"Insufficient data",IF('[2]Most Recent Statements'!L10="Unknown","Insufficient Data",(IF(ISNUMBER(SEARCH("Geographic",'[2]Most Recent Statements'!L10)),"Yes","No"))))</f>
        <v>No</v>
      </c>
      <c r="BN23" s="176" t="str">
        <f>IF(ISERROR('[2]Most Recent Statements'!L10),"Insufficient data",IF('[2]Most Recent Statements'!L10="Unknown","Insufficient Data",(IF(ISNUMBER(SEARCH("Industry",'[2]Most Recent Statements'!L10)),"Yes","No"))))</f>
        <v>No</v>
      </c>
      <c r="BO23" s="176" t="str">
        <f>IF(ISERROR('[2]Most Recent Statements'!L10),"Insufficient data",IF('[2]Most Recent Statements'!L10="Unknown","Insufficient Data",(IF(ISNUMBER(SEARCH("Workforce",'[2]Most Recent Statements'!L10)),"Yes","No"))))</f>
        <v>No</v>
      </c>
      <c r="BP23" s="176" t="str">
        <f>IF(ISERROR('[2]Most Recent Statements'!L10),"Insufficient data",IF('[2]Most Recent Statements'!L10="Unknown","Insufficient Data",(IF(ISNUMBER(SEARCH("Resource",'[2]Most Recent Statements'!L10)),"Yes","No"))))</f>
        <v>No</v>
      </c>
      <c r="BQ23" s="177"/>
      <c r="BR23" s="176" t="str">
        <f>IF(ISERROR('[2]Most Recent Statements'!N10),"Insufficient data",IF('[2]Most Recent Statements'!N10="Unknown","Insufficient Data",(IF(ISNUMBER(SEARCH("Yes",'[2]Most Recent Statements'!N10)),"Yes","No"))))</f>
        <v>No</v>
      </c>
      <c r="BS23" s="175" t="str">
        <f>IF(ISERROR('[2]Most Recent Statements'!Q10),"Insufficient data",IF('[2]Most Recent Statements'!Q10="Unknown","Insufficient Data",(IF(ISNUMBER(SEARCH("Leadership",'[2]Most Recent Statements'!Q10)),"Yes","No"))))</f>
        <v>No</v>
      </c>
      <c r="BT23" s="176" t="str">
        <f>IF(ISERROR('[2]Most Recent Statements'!Q10),"Insufficient data",IF('[2]Most Recent Statements'!Q10="Unknown","Insufficient Data",(IF(ISNUMBER(SEARCH("Suppliers",'[2]Most Recent Statements'!Q10)),"Yes","No"))))</f>
        <v>No</v>
      </c>
      <c r="BU23" s="176" t="str">
        <f>IF(ISERROR('[2]Most Recent Statements'!Q10),"Insufficient data",IF('[2]Most Recent Statements'!Q10="Unknown","Insufficient Data",(IF(ISNUMBER(SEARCH("Recruitment / HR",'[2]Most Recent Statements'!Q10)),"Yes","No"))))</f>
        <v>No</v>
      </c>
      <c r="BV23" s="176" t="str">
        <f>IF(ISERROR('[2]Most Recent Statements'!Q10),"Insufficient data",IF('[2]Most Recent Statements'!Q10="Unknown","Insufficient Data",(IF(ISNUMBER(SEARCH("Procurement / purchasing",'[2]Most Recent Statements'!Q10)),"Yes","No"))))</f>
        <v>No</v>
      </c>
      <c r="BW23" s="176" t="str">
        <f>IF(ISERROR('[2]Most Recent Statements'!Q10),"Insufficient data",IF('[2]Most Recent Statements'!Q10="Unknown","Insufficient Data",(IF(ISNUMBER(SEARCH("Employees (all)",'[2]Most Recent Statements'!Q10)),"Yes","No"))))</f>
        <v>No</v>
      </c>
      <c r="BX23" s="176" t="str">
        <f>IF(ISERROR('[2]Most Recent Statements'!Q10),"Insufficient data",IF('[2]Most Recent Statements'!Q10="Unknown","Insufficient Data",(IF(ISNUMBER(SEARCH("Training provided - not specified",'[2]Most Recent Statements'!Q10)),"Yes","No"))))</f>
        <v>No</v>
      </c>
      <c r="BY23" s="176" t="str">
        <f>IF(ISERROR('[2]Most Recent Statements'!Q10),"Insufficient data",IF('[2]Most Recent Statements'!Q10="Unknown","Insufficient Data",(IF(ISNUMBER(SEARCH("In Development",'[2]Most Recent Statements'!Q10)),"Yes","No"))))</f>
        <v>No</v>
      </c>
      <c r="BZ23" s="177" t="str">
        <f t="shared" si="5"/>
        <v>No</v>
      </c>
      <c r="CA23" s="176" t="str">
        <f t="shared" si="6"/>
        <v>Yes</v>
      </c>
      <c r="CB23" s="176" t="str">
        <f t="shared" si="7"/>
        <v>Yes</v>
      </c>
      <c r="CC23" s="175" t="str">
        <f>IF(ISERROR('[2]Most Recent Statements'!R10),"Insufficient data",IF('[2]Most Recent Statements'!R10="Unknown","Insufficient Data",(IF(ISNUMBER(SEARCH("Yes",'[2]Most Recent Statements'!R10)),"Yes","No"))))</f>
        <v>No</v>
      </c>
      <c r="CD23" s="176" t="str">
        <f>IF(ISERROR('[2]Most Recent Statements'!S10),"Insufficient data",IF('[2]Most Recent Statements'!S10="Unknown","Insufficient Data",(IF(ISNUMBER(SEARCH("Yes",'[2]Most Recent Statements'!S10)),"Yes","No"))))</f>
        <v>No</v>
      </c>
      <c r="CE23" s="199" t="str">
        <f>IFERROR(VLOOKUP($A23,'[2]Sector Specific Research'!$B$3:$H$81,3,FALSE),"Insufficient Data")</f>
        <v>No</v>
      </c>
      <c r="CF23" s="200" t="str">
        <f>IFERROR(VLOOKUP($A23,'[2]Sector Specific Research'!$B$3:$H$81,4,FALSE),"Insufficient Data")</f>
        <v>No</v>
      </c>
      <c r="CG23" s="200" t="str">
        <f>IFERROR(VLOOKUP($A23,'[2]Sector Specific Research'!$B$3:$H$81,5,FALSE),"Insufficient Data")</f>
        <v>No</v>
      </c>
      <c r="CH23" s="200" t="str">
        <f>IFERROR(VLOOKUP($A23,'[2]Sector Specific Research'!$B$3:$H$81,6,FALSE),"Insufficient Data")</f>
        <v>No</v>
      </c>
      <c r="CI23" s="200" t="str">
        <f>IFERROR(VLOOKUP($A23,'[2]Sector Specific Research'!$B$3:$H$81,7,FALSE),"Insufficient Data")</f>
        <v>No</v>
      </c>
      <c r="CJ23" s="200" t="str">
        <f t="shared" si="8"/>
        <v>No</v>
      </c>
      <c r="CK23" s="175" t="str">
        <f t="shared" si="9"/>
        <v>Yes</v>
      </c>
      <c r="CL23" s="178" t="str">
        <f t="shared" si="10"/>
        <v>No</v>
      </c>
    </row>
    <row r="24" spans="1:93" ht="16" x14ac:dyDescent="0.2">
      <c r="A24" s="287" t="str">
        <f>TRIM('[2]Most Recent Statements'!A52)</f>
        <v>Apax Partners LLP</v>
      </c>
      <c r="B24" s="197">
        <f>'[2]Most Recent Statements'!B52</f>
        <v>2018</v>
      </c>
      <c r="C24" s="202">
        <v>3973052</v>
      </c>
      <c r="D24" s="198" t="str">
        <f>IF(ISNUMBER(SEARCH("Yes",'[2]Most Recent Statements'!C52)), "Yes", "No")</f>
        <v>Yes</v>
      </c>
      <c r="E24" s="198">
        <f>IFERROR(VLOOKUP(A24,'[2]Entity Coverage'!$C$2:$H$80, 6, FALSE), "Insufficient Data")</f>
        <v>1</v>
      </c>
      <c r="F24" s="198" t="str">
        <f>IF(ISERROR('[2]Most Recent Statements'!E52),"Insufficient data",IF('[2]Most Recent Statements'!E52="Unknown","Insufficient Data",(IF(ISNUMBER(SEARCH("Yes",'[2]Most Recent Statements'!E52)),"Yes","No"))))</f>
        <v>No</v>
      </c>
      <c r="G24" s="175" t="str">
        <f>IFERROR(IF(AND((OR('[2]Most Recent Statements'!F52="Signed by CEO",'[2]Most Recent Statements'!F52="Signed by Director",'[2]Most Recent Statements'!F52="Signed by Managing Director",'[2]Most Recent Statements'!F52="Signed by Chairman")),('[2]Most Recent Statements'!C52="Yes - UK Modern Slavery Act"),('[2]Most Recent Statements'!D52="Yes"),('[2]Most Recent Statements'!G52="Approved by Board")),"Yes","No"),"Insufficient data")</f>
        <v>No</v>
      </c>
      <c r="H24" s="176" t="str">
        <f>IF(ISERROR('[2]Most Recent Statements'!F52),"Insufficient data",IF('[2]Most Recent Statements'!F52="Unknown","Insufficient Data",(IF(OR((ISNUMBER(SEARCH("Signed by CEO",'[2]Most Recent Statements'!F52))),(ISNUMBER(SEARCH("Signed by Director",'[2]Most Recent Statements'!F52))),(ISNUMBER(SEARCH("Signed by Chairman",'[2]Most Recent Statements'!F52))),(ISNUMBER(SEARCH("Signed by Managing Director",'[2]Most Recent Statements'!F52)))),"Yes","No"))))</f>
        <v>Yes</v>
      </c>
      <c r="I24" s="176" t="str">
        <f>IF(ISERROR('[2]Most Recent Statements'!G52),"Insufficient data",IF('[2]Most Recent Statements'!G52="Unknown","Insufficient Data",(IF(ISNUMBER(SEARCH("Approved by Board",'[2]Most Recent Statements'!G52)),"Yes","No"))))</f>
        <v>No</v>
      </c>
      <c r="J24" s="177" t="str">
        <f>IF(ISERROR('[2]Most Recent Statements'!D52),"Insufficient data",IF('[2]Most Recent Statements'!D52="Unknown","Insufficient Data",(IF(ISNUMBER(SEARCH("Yes",'[2]Most Recent Statements'!D52)),"Yes","No"))))</f>
        <v>Yes</v>
      </c>
      <c r="K24" s="174" t="str">
        <f>IF(ISERROR('[2]Most Recent Statements'!T52),"Insufficient data",IF('[2]Most Recent Statements'!T52="Unknown","Insufficient Data",(IF(ISNUMBER(SEARCH("Yes",'[2]Most Recent Statements'!T52)),"Yes","No"))))</f>
        <v>No</v>
      </c>
      <c r="L24" s="174" t="str">
        <f>IF(ISERROR('[2]Most Recent Statements'!H52),"Insufficient data",IF('[2]Most Recent Statements'!H52="Unknown","Insufficient Data",(IF(ISNUMBER(SEARCH("Yes",'[2]Most Recent Statements'!H52)),"Yes","No"))))</f>
        <v>No</v>
      </c>
      <c r="M24" s="175" t="str">
        <f>IF(ISERROR('[2]Most Recent Statements'!I52),"Insufficient data",IF('[2]Most Recent Statements'!I52="Unknown","Insufficient Data",(IF(ISNUMBER(SEARCH("No",'[2]Most Recent Statements'!I52)),"No","Yes"))))</f>
        <v>No</v>
      </c>
      <c r="N24" s="176" t="str">
        <f>IF(ISERROR('[2]Most Recent Statements'!I52),"Insufficient data",IF('[2]Most Recent Statements'!I52="Unknown","Insufficient Data",(IF(ISNUMBER(SEARCH("Facility/Supplier",'[2]Most Recent Statements'!I52)),"Yes","No"))))</f>
        <v>No</v>
      </c>
      <c r="O24" s="177" t="str">
        <f>IF(ISERROR('[2]Most Recent Statements'!I52),"Insufficient data",IF('[2]Most Recent Statements'!I52="Unknown","Insufficient Data",(IF(ISNUMBER(SEARCH("Geographical",'[2]Most Recent Statements'!I52)),"Yes","No"))))</f>
        <v>No</v>
      </c>
      <c r="P24" s="175" t="str">
        <f>IF(ISERROR('[2]Most Recent Statements'!J52),"Insufficient data",IF('[2]Most Recent Statements'!J52="Unknown","Insufficient Data",(IF(OR((ISNUMBER(SEARCH("prohibit",'[2]Most Recent Statements'!J52))),(ISNUMBER(SEARCH("forced",'[2]Most Recent Statements'!J52))),(ISNUMBER(SEARCH("supplier",'[2]Most Recent Statements'!J52)))),"Yes","No"))))</f>
        <v>Yes</v>
      </c>
      <c r="Q24" s="176" t="str">
        <f>IF(ISERROR('[2]Most Recent Statements'!J52),"Insufficient data",IF('[2]Most Recent Statements'!J52="Unknown","Insufficient Data",(IF(ISNUMBER(SEARCH("No",'[2]Most Recent Statements'!J52)),"No","Yes"))))</f>
        <v>Yes</v>
      </c>
      <c r="R24" s="176" t="str">
        <f>IF(ISERROR('[2]Most Recent Statements'!J52),"Insufficient data",IF('[2]Most Recent Statements'!J52="Unknown","Insufficient Data",(IF(ISNUMBER(SEARCH("In Development",'[2]Most Recent Statements'!J52)),"Yes","No"))))</f>
        <v>Yes</v>
      </c>
      <c r="S24" s="176" t="str">
        <f>IF(ISERROR('[2]Most Recent Statements'!J52),"Insufficient data",IF('[2]Most Recent Statements'!J52="Unknown","Insufficient Data",(IF(OR((ISNUMBER(SEARCH("prohibit",'[2]Most Recent Statements'!J52))),(ISNUMBER(SEARCH("forced",'[2]Most Recent Statements'!J52))),(ISNUMBER(SEARCH("No",'[2]Most Recent Statements'!J52))),(ISNUMBER(SEARCH("supplier",'[2]Most Recent Statements'!J52)))),"No","Yes"))))</f>
        <v>No</v>
      </c>
      <c r="T24" s="176"/>
      <c r="U24" s="176" t="str">
        <f>IF(ISERROR('[2]Most Recent Statements'!J52),"Insufficient data",IF('[2]Most Recent Statements'!J52="Unknown","Insufficient Data",(IF(ISNUMBER(SEARCH("(beyond tier 1)",'[2]Most Recent Statements'!J52)),"Yes","No"))))</f>
        <v>No</v>
      </c>
      <c r="V24" s="176"/>
      <c r="W24" s="176" t="str">
        <f>IF(ISERROR('[2]Most Recent Statements'!J52),"Insufficient data",IF('[2]Most Recent Statements'!J52="Unknown","Insufficient Data",(IF(ISNUMBER(SEARCH("recruitment",'[2]Most Recent Statements'!J52)),"Yes","No"))))</f>
        <v>No</v>
      </c>
      <c r="X24" s="176" t="str">
        <f>IF(ISERROR('[2]Most Recent Statements'!J52),"Insufficient data",IF('[2]Most Recent Statements'!J52="Unknown","Insufficient Data",(IF(ISNUMBER(SEARCH("Prohibit charging of recruitment fees to employee (direct / tier 1)",'[2]Most Recent Statements'!J52)),"Yes","No"))))</f>
        <v>No</v>
      </c>
      <c r="Y24" s="176" t="str">
        <f>IF(ISERROR('[2]Most Recent Statements'!J52),"Insufficient data",IF('[2]Most Recent Statements'!J52="Unknown","Insufficient Data",(IF(ISNUMBER(SEARCH("Prohibit charging of recruitment fees to employee (beyond tier 1)",'[2]Most Recent Statements'!J52)),"Yes","No"))))</f>
        <v>No</v>
      </c>
      <c r="Z24" s="176" t="str">
        <f>IF(ISERROR('[2]Most Recent Statements'!J52),"Insufficient data",IF('[2]Most Recent Statements'!J52="Unknown","Insufficient Data",(IF(ISNUMBER(SEARCH("Suppliers comply with laws and company’s policies (direct / tier 1)",'[2]Most Recent Statements'!J52)),"Yes","No"))))</f>
        <v>No</v>
      </c>
      <c r="AA24" s="176" t="str">
        <f>IF(ISERROR('[2]Most Recent Statements'!J52),"Insufficient data",IF('[2]Most Recent Statements'!J52="Unknown","Insufficient Data",(IF(ISNUMBER(SEARCH("Suppliers comply with laws and company’s policies (beyond tier 1)",'[2]Most Recent Statements'!J52)),"Yes","No"))))</f>
        <v>No</v>
      </c>
      <c r="AB24" s="176" t="str">
        <f>IF(ISERROR('[2]Most Recent Statements'!J52),"Insufficient data",IF('[2]Most Recent Statements'!J52="Unknown","Insufficient Data",(IF(ISNUMBER(SEARCH("Prohibit use of forced labour (direct / tier 1)",'[2]Most Recent Statements'!J52)),"Yes","No"))))</f>
        <v>Yes</v>
      </c>
      <c r="AC24" s="176" t="str">
        <f>IF(ISERROR('[2]Most Recent Statements'!J52),"Insufficient data",IF('[2]Most Recent Statements'!J52="Unknown","Insufficient Data",(IF(ISNUMBER(SEARCH("Prohibit use of forced labour (beyond tier 1)",'[2]Most Recent Statements'!J52)),"Yes","No"))))</f>
        <v>No</v>
      </c>
      <c r="AD24" s="176" t="str">
        <f>IF(ISERROR('[2]Most Recent Statements'!J52),"Insufficient data",IF('[2]Most Recent Statements'!J52="Unknown","Insufficient Data",(IF(ISNUMBER(SEARCH("Prohibit use of child labour (direct / tier 1)",'[2]Most Recent Statements'!J52)),"Yes","No"))))</f>
        <v>No</v>
      </c>
      <c r="AE24" s="176" t="str">
        <f>IF(ISERROR('[2]Most Recent Statements'!J52),"Insufficient data",IF('[2]Most Recent Statements'!J52="Unknown","Insufficient Data",(IF(ISNUMBER(SEARCH("Prohibit use of child labour (beyond tier 1)",'[2]Most Recent Statements'!J52)),"Yes","No"))))</f>
        <v>No</v>
      </c>
      <c r="AF24" s="176" t="str">
        <f>IF(ISERROR('[2]Most Recent Statements'!J52),"Insufficient data",IF('[2]Most Recent Statements'!J52="Unknown","Insufficient Data",(IF(ISNUMBER(SEARCH("Code of conduct or supplier code includes clauses on slavery and human trafficking (direct / tier 1)",'[2]Most Recent Statements'!J52)),"Yes","No"))))</f>
        <v>No</v>
      </c>
      <c r="AG24" s="176" t="str">
        <f>IF(ISERROR('[2]Most Recent Statements'!J52),"Insufficient data",IF('[2]Most Recent Statements'!J52="Unknown","Insufficient Data",(IF(ISNUMBER(SEARCH("Code of conduct or supplier code includes clauses on slavery and human trafficking (beyond tier 1)",'[2]Most Recent Statements'!J52)),"Yes","No"))))</f>
        <v>No</v>
      </c>
      <c r="AH24" s="176" t="str">
        <f>IF(ISERROR('[2]Most Recent Statements'!J52),"Insufficient data",IF('[2]Most Recent Statements'!J52="Unknown","Insufficient Data",(IF(ISNUMBER(SEARCH("Contracts include clauses on forced labour (direct / tier 1)",'[2]Most Recent Statements'!J52)),"Yes","No"))))</f>
        <v>No</v>
      </c>
      <c r="AI24" s="176" t="str">
        <f>IF(ISERROR('[2]Most Recent Statements'!J52),"Insufficient data",IF('[2]Most Recent Statements'!J52="Unknown","Insufficient Data",(IF(ISNUMBER(SEARCH("Contracts include clauses on forced labour (beyond tier 1)",'[2]Most Recent Statements'!J52)),"Yes","No"))))</f>
        <v>No</v>
      </c>
      <c r="AJ24" s="176" t="str">
        <f>IF(ISERROR('[2]Most Recent Statements'!J52),"Insufficient data",IF('[2]Most Recent Statements'!J52="Unknown","Insufficient Data",(IF(ISNUMBER(SEARCH("Suppliers produce their own statement (direct / tier 1)",'[2]Most Recent Statements'!J52)),"Yes","No"))))</f>
        <v>No</v>
      </c>
      <c r="AK24" s="176" t="str">
        <f>IF(ISERROR('[2]Most Recent Statements'!J52),"Insufficient data",IF('[2]Most Recent Statements'!J52="Unknown","Insufficient Data",(IF(ISNUMBER(SEARCH("Suppliers produce their own statement (beyond tier 1)",'[2]Most Recent Statements'!J52)),"Yes","No"))))</f>
        <v>No</v>
      </c>
      <c r="AL24" s="176" t="str">
        <f>IF(ISERROR('[2]Most Recent Statements'!J52),"Insufficient data",IF('[2]Most Recent Statements'!J52="Unknown","Insufficient Data",(IF(ISNUMBER(SEARCH("Suppliers respect labour rights (wages, freedom of association etc) (direct / tier 1)",'[2]Most Recent Statements'!J52)),"Yes","No"))))</f>
        <v>No</v>
      </c>
      <c r="AM24" s="176" t="str">
        <f>IF(ISERROR('[2]Most Recent Statements'!J52),"Insufficient data",IF('[2]Most Recent Statements'!J52="Unknown","Insufficient Data",(IF(ISNUMBER(SEARCH("Suppliers respect labour rights (wages, freedom of association etc) (beyond tier 1)",'[2]Most Recent Statements'!J52)),"Yes","No"))))</f>
        <v>No</v>
      </c>
      <c r="AN24" s="176" t="str">
        <f>IF(ISERROR('[2]Most Recent Statements'!J52),"Insufficient data",IF('[2]Most Recent Statements'!J52="Unknown","Insufficient Data",(IF(ISNUMBER(SEARCH("Suppliers protect migrant workers (direct / tier 1)",'[2]Most Recent Statements'!J52)),"Yes","No"))))</f>
        <v>No</v>
      </c>
      <c r="AO24" s="176" t="str">
        <f>IF(ISERROR('[2]Most Recent Statements'!J52),"Insufficient data",IF('[2]Most Recent Statements'!J52="Unknown","Insufficient Data",(IF(ISNUMBER(SEARCH("Suppliers protect migrant workers (beyond tier 1)",'[2]Most Recent Statements'!J52)),"Yes","No"))))</f>
        <v>No</v>
      </c>
      <c r="AP24" s="177" t="str">
        <f>IF(ISERROR('[2]Most Recent Statements'!J52),"Insufficient data",IF('[2]Most Recent Statements'!J52="Unknown","Insufficient Data",(IF(ISNUMBER(SEARCH("migrant",'[2]Most Recent Statements'!J52)),"Yes","No"))))</f>
        <v>No</v>
      </c>
      <c r="AQ24" s="174" t="str">
        <f>IF(OR(ISERROR('[2]Most Recent Statements'!O52),ISERROR('[2]Most Recent Statements'!M52)),"Insufficient data",IF(OR('[2]Most Recent Statements'!O52="Unknown",'[2]Most Recent Statements'!M52="Unknown"),"Insufficient Data",(IF(OR((OR((ISNUMBER(SEARCH("Cancel contracts",'[2]Most Recent Statements'!O52))),(ISNUMBER(SEARCH("Corrective action plan",'[2]Most Recent Statements'!O52))),(ISNUMBER(SEARCH("Worker remediation",'[2]Most Recent Statements'!O52))),(ISNUMBER(SEARCH("Senior management",'[2]Most Recent Statements'!O52))))),(OR((ISNUMBER(SEARCH("Audits",'[2]Most Recent Statements'!M52))),(ISNUMBER(SEARCH("On-site visits",'[2]Most Recent Statements'!M52)))))),"Yes","No"))))</f>
        <v>No</v>
      </c>
      <c r="AR24" s="174" t="str">
        <f t="shared" si="2"/>
        <v>Yes</v>
      </c>
      <c r="AS24" s="175" t="str">
        <f>IF(ISERROR('[2]Most Recent Statements'!O52),"Insufficient data",IF('[2]Most Recent Statements'!O52="Unknown","Insufficient Data",(IF(ISNUMBER(SEARCH("Cancel contracts",'[2]Most Recent Statements'!O52)),"Yes","No"))))</f>
        <v>No</v>
      </c>
      <c r="AT24" s="176" t="str">
        <f>IF(ISERROR('[2]Most Recent Statements'!O52),"Insufficient data",IF('[2]Most Recent Statements'!O52="Unknown","Insufficient Data",(IF(ISNUMBER(SEARCH("Corrective action plan",'[2]Most Recent Statements'!O52)),"Yes","No"))))</f>
        <v>No</v>
      </c>
      <c r="AU24" s="176" t="str">
        <f>IF(ISERROR('[2]Most Recent Statements'!O52),"Insufficient data",IF('[2]Most Recent Statements'!O52="Unknown","Insufficient Data",(IF(ISNUMBER(SEARCH("Senior management",'[2]Most Recent Statements'!O52)),"Yes","No"))))</f>
        <v>No</v>
      </c>
      <c r="AV24" s="177" t="str">
        <f>IF(ISERROR('[2]Most Recent Statements'!O52),"Insufficient data",IF('[2]Most Recent Statements'!O52="Unknown","Insufficient Data",(IF(ISNUMBER(SEARCH("Worker remediation",'[2]Most Recent Statements'!O52)),"Yes","No"))))</f>
        <v>No</v>
      </c>
      <c r="AW24" s="176" t="str">
        <f t="shared" si="3"/>
        <v>No</v>
      </c>
      <c r="AX24" s="175" t="str">
        <f>IF(ISERROR('[2]Most Recent Statements'!M52),"Insufficient data",IF('[2]Most Recent Statements'!M52="Unknown","Insufficient Data",(IF(ISNUMBER(SEARCH("Audits",'[2]Most Recent Statements'!M52)),"Yes","No"))))</f>
        <v>No</v>
      </c>
      <c r="AY24" s="176" t="str">
        <f>IF(ISERROR('[2]Most Recent Statements'!M52),"Insufficient data",IF('[2]Most Recent Statements'!M52="Unknown","Insufficient Data",(IF(ISNUMBER(SEARCH("Audits of suppliers (self- reporting)",'[2]Most Recent Statements'!M52)),"Yes","No"))))</f>
        <v>No</v>
      </c>
      <c r="AZ24" s="176" t="str">
        <f>IF(ISERROR('[2]Most Recent Statements'!M52),"Insufficient data",IF('[2]Most Recent Statements'!M52="Unknown","Insufficient Data",(IF(ISNUMBER(SEARCH("Audits of suppliers (independent)",'[2]Most Recent Statements'!M52)),"Yes","No"))))</f>
        <v>No</v>
      </c>
      <c r="BA24" s="177" t="str">
        <f>IF(ISERROR('[2]Most Recent Statements'!M52),"Insufficient data",IF('[2]Most Recent Statements'!M52="Unknown","Insufficient Data",(IF(ISNUMBER(SEARCH("On-site visits",'[2]Most Recent Statements'!M52)),"Yes","No"))))</f>
        <v>No</v>
      </c>
      <c r="BB24" s="175" t="str">
        <f>IF(ISERROR('[2]Most Recent Statements'!P52),"Insufficient data",IF('[2]Most Recent Statements'!P52="Unknown","Insufficient Data",(IF(OR((ISNUMBER(SEARCH("Hotline",'[2]Most Recent Statements'!P52))),(ISNUMBER(SEARCH("Whistleblower protection",'[2]Most Recent Statements'!P52))),(ISNUMBER(SEARCH("Focal Point",'[2]Most Recent Statements'!P52)))),"Yes","No"))))</f>
        <v>No</v>
      </c>
      <c r="BC24" s="176" t="str">
        <f>IF(ISERROR('[2]Most Recent Statements'!P52),"Insufficient data",IF('[2]Most Recent Statements'!P52="Unknown","Insufficient Data",(IF(ISNUMBER(SEARCH("Hotline",'[2]Most Recent Statements'!P52)),"Yes","No"))))</f>
        <v>No</v>
      </c>
      <c r="BD24" s="176" t="str">
        <f>IF(ISERROR('[2]Most Recent Statements'!P52),"Insufficient data",IF('[2]Most Recent Statements'!P52="Unknown","Insufficient Data",(IF(ISNUMBER(SEARCH("Focal Point",'[2]Most Recent Statements'!P52)),"Yes","No"))))</f>
        <v>No</v>
      </c>
      <c r="BE24" s="177" t="str">
        <f>IF(ISERROR('[2]Most Recent Statements'!P52),"Insufficient data",IF('[2]Most Recent Statements'!P52="Unknown","Insufficient Data",(IF(ISNUMBER(SEARCH("Whistleblower protection",'[2]Most Recent Statements'!P52)),"Yes","No"))))</f>
        <v>No</v>
      </c>
      <c r="BF24" s="175" t="str">
        <f t="shared" si="4"/>
        <v>No</v>
      </c>
      <c r="BG24" s="176" t="str">
        <f>IF(ISERROR('[2]Most Recent Statements'!K52),"Insufficient data",IF('[2]Most Recent Statements'!K52="Unknown","Insufficient Data",(IF(ISNUMBER(SEARCH("Conducting research",'[2]Most Recent Statements'!K52)),"Yes","No"))))</f>
        <v>No</v>
      </c>
      <c r="BH24" s="176" t="str">
        <f>IF(ISERROR('[2]Most Recent Statements'!K52),"Insufficient data",IF('[2]Most Recent Statements'!K52="Unknown","Insufficient Data",(IF(ISNUMBER(SEARCH("Risk-based questionnaires",'[2]Most Recent Statements'!K52)),"Yes","No"))))</f>
        <v>No</v>
      </c>
      <c r="BI24" s="176" t="str">
        <f>IF(ISERROR('[2]Most Recent Statements'!K52),"Insufficient data",IF('[2]Most Recent Statements'!K52="Unknown","Insufficient Data",(IF(ISNUMBER(SEARCH("Use of risk management tool or software",'[2]Most Recent Statements'!K52)),"Yes","No"))))</f>
        <v>No</v>
      </c>
      <c r="BJ24" s="177" t="str">
        <f>IF(ISERROR('[2]Most Recent Statements'!K52),"Insufficient data",IF('[2]Most Recent Statements'!K52="Unknown","Insufficient Data",(IF(ISNUMBER(SEARCH("In Development",'[2]Most Recent Statements'!K52)),"Yes","No"))))</f>
        <v>No</v>
      </c>
      <c r="BK24" s="174" t="str">
        <f>IF(OR(ISERROR('[2]Most Recent Statements'!K52),ISERROR('[2]Most Recent Statements'!L52)),"Insufficient data",IF(OR('[2]Most Recent Statements'!K52="Unknown",'[2]Most Recent Statements'!L52="Unknown"),"Insufficient Data",(IF(AND((OR((ISNUMBER(SEARCH("Conducting research",'[2]Most Recent Statements'!K52))),(ISNUMBER(SEARCH("Risk-based questionnaires",'[2]Most Recent Statements'!K52))),(ISNUMBER(SEARCH("Use of risk management tool or software",'[2]Most Recent Statements'!K52))))),(OR((ISNUMBER(SEARCH("Geographic",'[2]Most Recent Statements'!L52))),(ISNUMBER(SEARCH("Industry",'[2]Most Recent Statements'!L52))),(ISNUMBER(SEARCH("Resource",'[2]Most Recent Statements'!L52))),(ISNUMBER(SEARCH("Workforce",'[2]Most Recent Statements'!L52)))))),"Yes","No"))))</f>
        <v>No</v>
      </c>
      <c r="BL24" s="175" t="str">
        <f>IF(ISERROR('[2]Most Recent Statements'!L52),"Insufficient data",IF('[2]Most Recent Statements'!L52="Unknown","Insufficient Data",(IF(OR((ISNUMBER(SEARCH("Geographic",'[2]Most Recent Statements'!L52))),(ISNUMBER(SEARCH("Industry",'[2]Most Recent Statements'!L52))),(ISNUMBER(SEARCH("Resource",'[2]Most Recent Statements'!L52))),(ISNUMBER(SEARCH("Workforce",'[2]Most Recent Statements'!L52)))),"Yes","No"))))</f>
        <v>No</v>
      </c>
      <c r="BM24" s="176" t="str">
        <f>IF(ISERROR('[2]Most Recent Statements'!L52),"Insufficient data",IF('[2]Most Recent Statements'!L52="Unknown","Insufficient Data",(IF(ISNUMBER(SEARCH("Geographic",'[2]Most Recent Statements'!L52)),"Yes","No"))))</f>
        <v>No</v>
      </c>
      <c r="BN24" s="176" t="str">
        <f>IF(ISERROR('[2]Most Recent Statements'!L52),"Insufficient data",IF('[2]Most Recent Statements'!L52="Unknown","Insufficient Data",(IF(ISNUMBER(SEARCH("Industry",'[2]Most Recent Statements'!L52)),"Yes","No"))))</f>
        <v>No</v>
      </c>
      <c r="BO24" s="176" t="str">
        <f>IF(ISERROR('[2]Most Recent Statements'!L52),"Insufficient data",IF('[2]Most Recent Statements'!L52="Unknown","Insufficient Data",(IF(ISNUMBER(SEARCH("Workforce",'[2]Most Recent Statements'!L52)),"Yes","No"))))</f>
        <v>No</v>
      </c>
      <c r="BP24" s="176" t="str">
        <f>IF(ISERROR('[2]Most Recent Statements'!L52),"Insufficient data",IF('[2]Most Recent Statements'!L52="Unknown","Insufficient Data",(IF(ISNUMBER(SEARCH("Resource",'[2]Most Recent Statements'!L52)),"Yes","No"))))</f>
        <v>No</v>
      </c>
      <c r="BQ24" s="177"/>
      <c r="BR24" s="176" t="str">
        <f>IF(ISERROR('[2]Most Recent Statements'!N52),"Insufficient data",IF('[2]Most Recent Statements'!N52="Unknown","Insufficient Data",(IF(ISNUMBER(SEARCH("Yes",'[2]Most Recent Statements'!N52)),"Yes","No"))))</f>
        <v>No</v>
      </c>
      <c r="BS24" s="175" t="str">
        <f>IF(ISERROR('[2]Most Recent Statements'!Q52),"Insufficient data",IF('[2]Most Recent Statements'!Q52="Unknown","Insufficient Data",(IF(ISNUMBER(SEARCH("Leadership",'[2]Most Recent Statements'!Q52)),"Yes","No"))))</f>
        <v>No</v>
      </c>
      <c r="BT24" s="176" t="str">
        <f>IF(ISERROR('[2]Most Recent Statements'!Q52),"Insufficient data",IF('[2]Most Recent Statements'!Q52="Unknown","Insufficient Data",(IF(ISNUMBER(SEARCH("Suppliers",'[2]Most Recent Statements'!Q52)),"Yes","No"))))</f>
        <v>No</v>
      </c>
      <c r="BU24" s="176" t="str">
        <f>IF(ISERROR('[2]Most Recent Statements'!Q52),"Insufficient data",IF('[2]Most Recent Statements'!Q52="Unknown","Insufficient Data",(IF(ISNUMBER(SEARCH("Recruitment / HR",'[2]Most Recent Statements'!Q52)),"Yes","No"))))</f>
        <v>No</v>
      </c>
      <c r="BV24" s="176" t="str">
        <f>IF(ISERROR('[2]Most Recent Statements'!Q52),"Insufficient data",IF('[2]Most Recent Statements'!Q52="Unknown","Insufficient Data",(IF(ISNUMBER(SEARCH("Procurement / purchasing",'[2]Most Recent Statements'!Q52)),"Yes","No"))))</f>
        <v>No</v>
      </c>
      <c r="BW24" s="176" t="str">
        <f>IF(ISERROR('[2]Most Recent Statements'!Q52),"Insufficient data",IF('[2]Most Recent Statements'!Q52="Unknown","Insufficient Data",(IF(ISNUMBER(SEARCH("Employees (all)",'[2]Most Recent Statements'!Q52)),"Yes","No"))))</f>
        <v>No</v>
      </c>
      <c r="BX24" s="176" t="str">
        <f>IF(ISERROR('[2]Most Recent Statements'!Q52),"Insufficient data",IF('[2]Most Recent Statements'!Q52="Unknown","Insufficient Data",(IF(ISNUMBER(SEARCH("Training provided - not specified",'[2]Most Recent Statements'!Q52)),"Yes","No"))))</f>
        <v>Yes</v>
      </c>
      <c r="BY24" s="176" t="str">
        <f>IF(ISERROR('[2]Most Recent Statements'!Q52),"Insufficient data",IF('[2]Most Recent Statements'!Q52="Unknown","Insufficient Data",(IF(ISNUMBER(SEARCH("In Development",'[2]Most Recent Statements'!Q52)),"Yes","No"))))</f>
        <v>Yes</v>
      </c>
      <c r="BZ24" s="177" t="str">
        <f t="shared" si="5"/>
        <v>Yes</v>
      </c>
      <c r="CA24" s="176" t="str">
        <f t="shared" si="6"/>
        <v>Yes</v>
      </c>
      <c r="CB24" s="176" t="str">
        <f t="shared" si="7"/>
        <v>Yes</v>
      </c>
      <c r="CC24" s="175" t="str">
        <f>IF(ISERROR('[2]Most Recent Statements'!R52),"Insufficient data",IF('[2]Most Recent Statements'!R52="Unknown","Insufficient Data",(IF(ISNUMBER(SEARCH("Yes",'[2]Most Recent Statements'!R52)),"Yes","No"))))</f>
        <v>No</v>
      </c>
      <c r="CD24" s="176" t="str">
        <f>IF(ISERROR('[2]Most Recent Statements'!S52),"Insufficient data",IF('[2]Most Recent Statements'!S52="Unknown","Insufficient Data",(IF(ISNUMBER(SEARCH("Yes",'[2]Most Recent Statements'!S52)),"Yes","No"))))</f>
        <v>No</v>
      </c>
      <c r="CE24" s="199" t="str">
        <f>IFERROR(VLOOKUP($A24,'[2]Sector Specific Research'!$B$3:$H$81,3,FALSE),"Insufficient Data")</f>
        <v>No</v>
      </c>
      <c r="CF24" s="200" t="str">
        <f>IFERROR(VLOOKUP($A24,'[2]Sector Specific Research'!$B$3:$H$81,4,FALSE),"Insufficient Data")</f>
        <v>No</v>
      </c>
      <c r="CG24" s="200" t="str">
        <f>IFERROR(VLOOKUP($A24,'[2]Sector Specific Research'!$B$3:$H$81,5,FALSE),"Insufficient Data")</f>
        <v>No</v>
      </c>
      <c r="CH24" s="200" t="str">
        <f>IFERROR(VLOOKUP($A24,'[2]Sector Specific Research'!$B$3:$H$81,6,FALSE),"Insufficient Data")</f>
        <v>No</v>
      </c>
      <c r="CI24" s="200" t="str">
        <f>IFERROR(VLOOKUP($A24,'[2]Sector Specific Research'!$B$3:$H$81,7,FALSE),"Insufficient Data")</f>
        <v>No</v>
      </c>
      <c r="CJ24" s="200" t="str">
        <f t="shared" si="8"/>
        <v>No</v>
      </c>
      <c r="CK24" s="175" t="str">
        <f t="shared" si="9"/>
        <v>No</v>
      </c>
      <c r="CL24" s="178" t="str">
        <f t="shared" si="10"/>
        <v>No</v>
      </c>
    </row>
    <row r="25" spans="1:93" ht="16" x14ac:dyDescent="0.2">
      <c r="A25" s="287" t="str">
        <f>TRIM('[2]Most Recent Statements'!A26)</f>
        <v>Apollo Global Management LLC</v>
      </c>
      <c r="B25" s="197">
        <f>'[2]Most Recent Statements'!B26</f>
        <v>2018</v>
      </c>
      <c r="C25" s="197">
        <v>80000</v>
      </c>
      <c r="D25" s="198" t="str">
        <f>IF(ISNUMBER(SEARCH("Yes",'[2]Most Recent Statements'!C26)), "Yes", "No")</f>
        <v>Yes</v>
      </c>
      <c r="E25" s="198">
        <f>IFERROR(VLOOKUP(A25,'[2]Entity Coverage'!$C$2:$H$80, 6, FALSE), "Insufficient Data")</f>
        <v>1</v>
      </c>
      <c r="F25" s="198" t="str">
        <f>IF(ISERROR('[2]Most Recent Statements'!E26),"Insufficient data",IF('[2]Most Recent Statements'!E26="Unknown","Insufficient Data",(IF(ISNUMBER(SEARCH("Yes",'[2]Most Recent Statements'!E26)),"Yes","No"))))</f>
        <v>No</v>
      </c>
      <c r="G25" s="175" t="str">
        <f>IFERROR(IF(AND((OR('[2]Most Recent Statements'!F26="Signed by CEO",'[2]Most Recent Statements'!F26="Signed by Director",'[2]Most Recent Statements'!F26="Signed by Managing Director",'[2]Most Recent Statements'!F26="Signed by Chairman")),('[2]Most Recent Statements'!C26="Yes - UK Modern Slavery Act"),('[2]Most Recent Statements'!D26="Yes"),('[2]Most Recent Statements'!G26="Approved by Board")),"Yes","No"),"Insufficient data")</f>
        <v>No</v>
      </c>
      <c r="H25" s="176" t="str">
        <f>IF(ISERROR('[2]Most Recent Statements'!F26),"Insufficient data",IF('[2]Most Recent Statements'!F26="Unknown","Insufficient Data",(IF(OR((ISNUMBER(SEARCH("Signed by CEO",'[2]Most Recent Statements'!F26))),(ISNUMBER(SEARCH("Signed by Director",'[2]Most Recent Statements'!F26))),(ISNUMBER(SEARCH("Signed by Chairman",'[2]Most Recent Statements'!F26))),(ISNUMBER(SEARCH("Signed by Managing Director",'[2]Most Recent Statements'!F26)))),"Yes","No"))))</f>
        <v>No</v>
      </c>
      <c r="I25" s="176" t="str">
        <f>IF(ISERROR('[2]Most Recent Statements'!G26),"Insufficient data",IF('[2]Most Recent Statements'!G26="Unknown","Insufficient Data",(IF(ISNUMBER(SEARCH("Approved by Board",'[2]Most Recent Statements'!G26)),"Yes","No"))))</f>
        <v>Yes</v>
      </c>
      <c r="J25" s="177" t="str">
        <f>IF(ISERROR('[2]Most Recent Statements'!D26),"Insufficient data",IF('[2]Most Recent Statements'!D26="Unknown","Insufficient Data",(IF(ISNUMBER(SEARCH("Yes",'[2]Most Recent Statements'!D26)),"Yes","No"))))</f>
        <v>No</v>
      </c>
      <c r="K25" s="174" t="str">
        <f>IF(ISERROR('[2]Most Recent Statements'!T26),"Insufficient data",IF('[2]Most Recent Statements'!T26="Unknown","Insufficient Data",(IF(ISNUMBER(SEARCH("Yes",'[2]Most Recent Statements'!T26)),"Yes","No"))))</f>
        <v>No</v>
      </c>
      <c r="L25" s="174" t="str">
        <f>IF(ISERROR('[2]Most Recent Statements'!H26),"Insufficient data",IF('[2]Most Recent Statements'!H26="Unknown","Insufficient Data",(IF(ISNUMBER(SEARCH("Yes",'[2]Most Recent Statements'!H26)),"Yes","No"))))</f>
        <v>Yes</v>
      </c>
      <c r="M25" s="175" t="str">
        <f>IF(ISERROR('[2]Most Recent Statements'!I26),"Insufficient data",IF('[2]Most Recent Statements'!I26="Unknown","Insufficient Data",(IF(ISNUMBER(SEARCH("No",'[2]Most Recent Statements'!I26)),"No","Yes"))))</f>
        <v>No</v>
      </c>
      <c r="N25" s="176" t="str">
        <f>IF(ISERROR('[2]Most Recent Statements'!I26),"Insufficient data",IF('[2]Most Recent Statements'!I26="Unknown","Insufficient Data",(IF(ISNUMBER(SEARCH("Facility/Supplier",'[2]Most Recent Statements'!I26)),"Yes","No"))))</f>
        <v>No</v>
      </c>
      <c r="O25" s="177" t="str">
        <f>IF(ISERROR('[2]Most Recent Statements'!I26),"Insufficient data",IF('[2]Most Recent Statements'!I26="Unknown","Insufficient Data",(IF(ISNUMBER(SEARCH("Geographical",'[2]Most Recent Statements'!I26)),"Yes","No"))))</f>
        <v>No</v>
      </c>
      <c r="P25" s="175" t="str">
        <f>IF(ISERROR('[2]Most Recent Statements'!J26),"Insufficient data",IF('[2]Most Recent Statements'!J26="Unknown","Insufficient Data",(IF(OR((ISNUMBER(SEARCH("prohibit",'[2]Most Recent Statements'!J26))),(ISNUMBER(SEARCH("forced",'[2]Most Recent Statements'!J26))),(ISNUMBER(SEARCH("supplier",'[2]Most Recent Statements'!J26)))),"Yes","No"))))</f>
        <v>Yes</v>
      </c>
      <c r="Q25" s="176" t="str">
        <f>IF(ISERROR('[2]Most Recent Statements'!J26),"Insufficient data",IF('[2]Most Recent Statements'!J26="Unknown","Insufficient Data",(IF(ISNUMBER(SEARCH("No",'[2]Most Recent Statements'!J26)),"No","Yes"))))</f>
        <v>Yes</v>
      </c>
      <c r="R25" s="176" t="str">
        <f>IF(ISERROR('[2]Most Recent Statements'!J26),"Insufficient data",IF('[2]Most Recent Statements'!J26="Unknown","Insufficient Data",(IF(ISNUMBER(SEARCH("In Development",'[2]Most Recent Statements'!J26)),"Yes","No"))))</f>
        <v>No</v>
      </c>
      <c r="S25" s="176" t="str">
        <f>IF(ISERROR('[2]Most Recent Statements'!J26),"Insufficient data",IF('[2]Most Recent Statements'!J26="Unknown","Insufficient Data",(IF(OR((ISNUMBER(SEARCH("prohibit",'[2]Most Recent Statements'!J26))),(ISNUMBER(SEARCH("forced",'[2]Most Recent Statements'!J26))),(ISNUMBER(SEARCH("No",'[2]Most Recent Statements'!J26))),(ISNUMBER(SEARCH("supplier",'[2]Most Recent Statements'!J26)))),"No","Yes"))))</f>
        <v>No</v>
      </c>
      <c r="T25" s="176"/>
      <c r="U25" s="176" t="str">
        <f>IF(ISERROR('[2]Most Recent Statements'!J26),"Insufficient data",IF('[2]Most Recent Statements'!J26="Unknown","Insufficient Data",(IF(ISNUMBER(SEARCH("(beyond tier 1)",'[2]Most Recent Statements'!J26)),"Yes","No"))))</f>
        <v>No</v>
      </c>
      <c r="V25" s="176"/>
      <c r="W25" s="176" t="str">
        <f>IF(ISERROR('[2]Most Recent Statements'!J26),"Insufficient data",IF('[2]Most Recent Statements'!J26="Unknown","Insufficient Data",(IF(ISNUMBER(SEARCH("recruitment",'[2]Most Recent Statements'!J26)),"Yes","No"))))</f>
        <v>No</v>
      </c>
      <c r="X25" s="176" t="str">
        <f>IF(ISERROR('[2]Most Recent Statements'!J26),"Insufficient data",IF('[2]Most Recent Statements'!J26="Unknown","Insufficient Data",(IF(ISNUMBER(SEARCH("Prohibit charging of recruitment fees to employee (direct / tier 1)",'[2]Most Recent Statements'!J26)),"Yes","No"))))</f>
        <v>No</v>
      </c>
      <c r="Y25" s="176" t="str">
        <f>IF(ISERROR('[2]Most Recent Statements'!J26),"Insufficient data",IF('[2]Most Recent Statements'!J26="Unknown","Insufficient Data",(IF(ISNUMBER(SEARCH("Prohibit charging of recruitment fees to employee (beyond tier 1)",'[2]Most Recent Statements'!J26)),"Yes","No"))))</f>
        <v>No</v>
      </c>
      <c r="Z25" s="176" t="str">
        <f>IF(ISERROR('[2]Most Recent Statements'!J26),"Insufficient data",IF('[2]Most Recent Statements'!J26="Unknown","Insufficient Data",(IF(ISNUMBER(SEARCH("Suppliers comply with laws and company’s policies (direct / tier 1)",'[2]Most Recent Statements'!J26)),"Yes","No"))))</f>
        <v>Yes</v>
      </c>
      <c r="AA25" s="176" t="str">
        <f>IF(ISERROR('[2]Most Recent Statements'!J26),"Insufficient data",IF('[2]Most Recent Statements'!J26="Unknown","Insufficient Data",(IF(ISNUMBER(SEARCH("Suppliers comply with laws and company’s policies (beyond tier 1)",'[2]Most Recent Statements'!J26)),"Yes","No"))))</f>
        <v>No</v>
      </c>
      <c r="AB25" s="176" t="str">
        <f>IF(ISERROR('[2]Most Recent Statements'!J26),"Insufficient data",IF('[2]Most Recent Statements'!J26="Unknown","Insufficient Data",(IF(ISNUMBER(SEARCH("Prohibit use of forced labour (direct / tier 1)",'[2]Most Recent Statements'!J26)),"Yes","No"))))</f>
        <v>Yes</v>
      </c>
      <c r="AC25" s="176" t="str">
        <f>IF(ISERROR('[2]Most Recent Statements'!J26),"Insufficient data",IF('[2]Most Recent Statements'!J26="Unknown","Insufficient Data",(IF(ISNUMBER(SEARCH("Prohibit use of forced labour (beyond tier 1)",'[2]Most Recent Statements'!J26)),"Yes","No"))))</f>
        <v>No</v>
      </c>
      <c r="AD25" s="176" t="str">
        <f>IF(ISERROR('[2]Most Recent Statements'!J26),"Insufficient data",IF('[2]Most Recent Statements'!J26="Unknown","Insufficient Data",(IF(ISNUMBER(SEARCH("Prohibit use of child labour (direct / tier 1)",'[2]Most Recent Statements'!J26)),"Yes","No"))))</f>
        <v>No</v>
      </c>
      <c r="AE25" s="176" t="str">
        <f>IF(ISERROR('[2]Most Recent Statements'!J26),"Insufficient data",IF('[2]Most Recent Statements'!J26="Unknown","Insufficient Data",(IF(ISNUMBER(SEARCH("Prohibit use of child labour (beyond tier 1)",'[2]Most Recent Statements'!J26)),"Yes","No"))))</f>
        <v>No</v>
      </c>
      <c r="AF25" s="176" t="str">
        <f>IF(ISERROR('[2]Most Recent Statements'!J26),"Insufficient data",IF('[2]Most Recent Statements'!J26="Unknown","Insufficient Data",(IF(ISNUMBER(SEARCH("Code of conduct or supplier code includes clauses on slavery and human trafficking (direct / tier 1)",'[2]Most Recent Statements'!J26)),"Yes","No"))))</f>
        <v>No</v>
      </c>
      <c r="AG25" s="176" t="str">
        <f>IF(ISERROR('[2]Most Recent Statements'!J26),"Insufficient data",IF('[2]Most Recent Statements'!J26="Unknown","Insufficient Data",(IF(ISNUMBER(SEARCH("Code of conduct or supplier code includes clauses on slavery and human trafficking (beyond tier 1)",'[2]Most Recent Statements'!J26)),"Yes","No"))))</f>
        <v>No</v>
      </c>
      <c r="AH25" s="176" t="str">
        <f>IF(ISERROR('[2]Most Recent Statements'!J26),"Insufficient data",IF('[2]Most Recent Statements'!J26="Unknown","Insufficient Data",(IF(ISNUMBER(SEARCH("Contracts include clauses on forced labour (direct / tier 1)",'[2]Most Recent Statements'!J26)),"Yes","No"))))</f>
        <v>No</v>
      </c>
      <c r="AI25" s="176" t="str">
        <f>IF(ISERROR('[2]Most Recent Statements'!J26),"Insufficient data",IF('[2]Most Recent Statements'!J26="Unknown","Insufficient Data",(IF(ISNUMBER(SEARCH("Contracts include clauses on forced labour (beyond tier 1)",'[2]Most Recent Statements'!J26)),"Yes","No"))))</f>
        <v>No</v>
      </c>
      <c r="AJ25" s="176" t="str">
        <f>IF(ISERROR('[2]Most Recent Statements'!J26),"Insufficient data",IF('[2]Most Recent Statements'!J26="Unknown","Insufficient Data",(IF(ISNUMBER(SEARCH("Suppliers produce their own statement (direct / tier 1)",'[2]Most Recent Statements'!J26)),"Yes","No"))))</f>
        <v>No</v>
      </c>
      <c r="AK25" s="176" t="str">
        <f>IF(ISERROR('[2]Most Recent Statements'!J26),"Insufficient data",IF('[2]Most Recent Statements'!J26="Unknown","Insufficient Data",(IF(ISNUMBER(SEARCH("Suppliers produce their own statement (beyond tier 1)",'[2]Most Recent Statements'!J26)),"Yes","No"))))</f>
        <v>No</v>
      </c>
      <c r="AL25" s="176" t="str">
        <f>IF(ISERROR('[2]Most Recent Statements'!J26),"Insufficient data",IF('[2]Most Recent Statements'!J26="Unknown","Insufficient Data",(IF(ISNUMBER(SEARCH("Suppliers respect labour rights (wages, freedom of association etc) (direct / tier 1)",'[2]Most Recent Statements'!J26)),"Yes","No"))))</f>
        <v>No</v>
      </c>
      <c r="AM25" s="176" t="str">
        <f>IF(ISERROR('[2]Most Recent Statements'!J26),"Insufficient data",IF('[2]Most Recent Statements'!J26="Unknown","Insufficient Data",(IF(ISNUMBER(SEARCH("Suppliers respect labour rights (wages, freedom of association etc) (beyond tier 1)",'[2]Most Recent Statements'!J26)),"Yes","No"))))</f>
        <v>No</v>
      </c>
      <c r="AN25" s="176" t="str">
        <f>IF(ISERROR('[2]Most Recent Statements'!J26),"Insufficient data",IF('[2]Most Recent Statements'!J26="Unknown","Insufficient Data",(IF(ISNUMBER(SEARCH("Suppliers protect migrant workers (direct / tier 1)",'[2]Most Recent Statements'!J26)),"Yes","No"))))</f>
        <v>No</v>
      </c>
      <c r="AO25" s="176" t="str">
        <f>IF(ISERROR('[2]Most Recent Statements'!J26),"Insufficient data",IF('[2]Most Recent Statements'!J26="Unknown","Insufficient Data",(IF(ISNUMBER(SEARCH("Suppliers protect migrant workers (beyond tier 1)",'[2]Most Recent Statements'!J26)),"Yes","No"))))</f>
        <v>No</v>
      </c>
      <c r="AP25" s="177" t="str">
        <f>IF(ISERROR('[2]Most Recent Statements'!J26),"Insufficient data",IF('[2]Most Recent Statements'!J26="Unknown","Insufficient Data",(IF(ISNUMBER(SEARCH("migrant",'[2]Most Recent Statements'!J26)),"Yes","No"))))</f>
        <v>No</v>
      </c>
      <c r="AQ25" s="174" t="str">
        <f>IF(OR(ISERROR('[2]Most Recent Statements'!O26),ISERROR('[2]Most Recent Statements'!M26)),"Insufficient data",IF(OR('[2]Most Recent Statements'!O26="Unknown",'[2]Most Recent Statements'!M26="Unknown"),"Insufficient Data",(IF(OR((OR((ISNUMBER(SEARCH("Cancel contracts",'[2]Most Recent Statements'!O26))),(ISNUMBER(SEARCH("Corrective action plan",'[2]Most Recent Statements'!O26))),(ISNUMBER(SEARCH("Worker remediation",'[2]Most Recent Statements'!O26))),(ISNUMBER(SEARCH("Senior management",'[2]Most Recent Statements'!O26))))),(OR((ISNUMBER(SEARCH("Audits",'[2]Most Recent Statements'!M26))),(ISNUMBER(SEARCH("On-site visits",'[2]Most Recent Statements'!M26)))))),"Yes","No"))))</f>
        <v>Yes</v>
      </c>
      <c r="AR25" s="174" t="str">
        <f t="shared" si="2"/>
        <v>Yes</v>
      </c>
      <c r="AS25" s="175" t="str">
        <f>IF(ISERROR('[2]Most Recent Statements'!O26),"Insufficient data",IF('[2]Most Recent Statements'!O26="Unknown","Insufficient Data",(IF(ISNUMBER(SEARCH("Cancel contracts",'[2]Most Recent Statements'!O26)),"Yes","No"))))</f>
        <v>Yes</v>
      </c>
      <c r="AT25" s="176" t="str">
        <f>IF(ISERROR('[2]Most Recent Statements'!O26),"Insufficient data",IF('[2]Most Recent Statements'!O26="Unknown","Insufficient Data",(IF(ISNUMBER(SEARCH("Corrective action plan",'[2]Most Recent Statements'!O26)),"Yes","No"))))</f>
        <v>No</v>
      </c>
      <c r="AU25" s="176" t="str">
        <f>IF(ISERROR('[2]Most Recent Statements'!O26),"Insufficient data",IF('[2]Most Recent Statements'!O26="Unknown","Insufficient Data",(IF(ISNUMBER(SEARCH("Senior management",'[2]Most Recent Statements'!O26)),"Yes","No"))))</f>
        <v>No</v>
      </c>
      <c r="AV25" s="177" t="str">
        <f>IF(ISERROR('[2]Most Recent Statements'!O26),"Insufficient data",IF('[2]Most Recent Statements'!O26="Unknown","Insufficient Data",(IF(ISNUMBER(SEARCH("Worker remediation",'[2]Most Recent Statements'!O26)),"Yes","No"))))</f>
        <v>No</v>
      </c>
      <c r="AW25" s="176" t="str">
        <f t="shared" si="3"/>
        <v>Yes</v>
      </c>
      <c r="AX25" s="175" t="str">
        <f>IF(ISERROR('[2]Most Recent Statements'!M26),"Insufficient data",IF('[2]Most Recent Statements'!M26="Unknown","Insufficient Data",(IF(ISNUMBER(SEARCH("Audits",'[2]Most Recent Statements'!M26)),"Yes","No"))))</f>
        <v>No</v>
      </c>
      <c r="AY25" s="176" t="str">
        <f>IF(ISERROR('[2]Most Recent Statements'!M26),"Insufficient data",IF('[2]Most Recent Statements'!M26="Unknown","Insufficient Data",(IF(ISNUMBER(SEARCH("Audits of suppliers (self- reporting)",'[2]Most Recent Statements'!M26)),"Yes","No"))))</f>
        <v>No</v>
      </c>
      <c r="AZ25" s="176" t="str">
        <f>IF(ISERROR('[2]Most Recent Statements'!M26),"Insufficient data",IF('[2]Most Recent Statements'!M26="Unknown","Insufficient Data",(IF(ISNUMBER(SEARCH("Audits of suppliers (independent)",'[2]Most Recent Statements'!M26)),"Yes","No"))))</f>
        <v>No</v>
      </c>
      <c r="BA25" s="177" t="str">
        <f>IF(ISERROR('[2]Most Recent Statements'!M26),"Insufficient data",IF('[2]Most Recent Statements'!M26="Unknown","Insufficient Data",(IF(ISNUMBER(SEARCH("On-site visits",'[2]Most Recent Statements'!M26)),"Yes","No"))))</f>
        <v>No</v>
      </c>
      <c r="BB25" s="175" t="str">
        <f>IF(ISERROR('[2]Most Recent Statements'!P26),"Insufficient data",IF('[2]Most Recent Statements'!P26="Unknown","Insufficient Data",(IF(OR((ISNUMBER(SEARCH("Hotline",'[2]Most Recent Statements'!P26))),(ISNUMBER(SEARCH("Whistleblower protection",'[2]Most Recent Statements'!P26))),(ISNUMBER(SEARCH("Focal Point",'[2]Most Recent Statements'!P26)))),"Yes","No"))))</f>
        <v>Yes</v>
      </c>
      <c r="BC25" s="176" t="str">
        <f>IF(ISERROR('[2]Most Recent Statements'!P26),"Insufficient data",IF('[2]Most Recent Statements'!P26="Unknown","Insufficient Data",(IF(ISNUMBER(SEARCH("Hotline",'[2]Most Recent Statements'!P26)),"Yes","No"))))</f>
        <v>Yes</v>
      </c>
      <c r="BD25" s="176" t="str">
        <f>IF(ISERROR('[2]Most Recent Statements'!P26),"Insufficient data",IF('[2]Most Recent Statements'!P26="Unknown","Insufficient Data",(IF(ISNUMBER(SEARCH("Focal Point",'[2]Most Recent Statements'!P26)),"Yes","No"))))</f>
        <v>No</v>
      </c>
      <c r="BE25" s="177" t="str">
        <f>IF(ISERROR('[2]Most Recent Statements'!P26),"Insufficient data",IF('[2]Most Recent Statements'!P26="Unknown","Insufficient Data",(IF(ISNUMBER(SEARCH("Whistleblower protection",'[2]Most Recent Statements'!P26)),"Yes","No"))))</f>
        <v>Yes</v>
      </c>
      <c r="BF25" s="175" t="str">
        <f t="shared" si="4"/>
        <v>Yes</v>
      </c>
      <c r="BG25" s="176" t="str">
        <f>IF(ISERROR('[2]Most Recent Statements'!K26),"Insufficient data",IF('[2]Most Recent Statements'!K26="Unknown","Insufficient Data",(IF(ISNUMBER(SEARCH("Conducting research",'[2]Most Recent Statements'!K26)),"Yes","No"))))</f>
        <v>Yes</v>
      </c>
      <c r="BH25" s="176" t="str">
        <f>IF(ISERROR('[2]Most Recent Statements'!K26),"Insufficient data",IF('[2]Most Recent Statements'!K26="Unknown","Insufficient Data",(IF(ISNUMBER(SEARCH("Risk-based questionnaires",'[2]Most Recent Statements'!K26)),"Yes","No"))))</f>
        <v>No</v>
      </c>
      <c r="BI25" s="176" t="str">
        <f>IF(ISERROR('[2]Most Recent Statements'!K26),"Insufficient data",IF('[2]Most Recent Statements'!K26="Unknown","Insufficient Data",(IF(ISNUMBER(SEARCH("Use of risk management tool or software",'[2]Most Recent Statements'!K26)),"Yes","No"))))</f>
        <v>No</v>
      </c>
      <c r="BJ25" s="177" t="str">
        <f>IF(ISERROR('[2]Most Recent Statements'!K26),"Insufficient data",IF('[2]Most Recent Statements'!K26="Unknown","Insufficient Data",(IF(ISNUMBER(SEARCH("In Development",'[2]Most Recent Statements'!K26)),"Yes","No"))))</f>
        <v>No</v>
      </c>
      <c r="BK25" s="174" t="str">
        <f>IF(OR(ISERROR('[2]Most Recent Statements'!K26),ISERROR('[2]Most Recent Statements'!L26)),"Insufficient data",IF(OR('[2]Most Recent Statements'!K26="Unknown",'[2]Most Recent Statements'!L26="Unknown"),"Insufficient Data",(IF(AND((OR((ISNUMBER(SEARCH("Conducting research",'[2]Most Recent Statements'!K26))),(ISNUMBER(SEARCH("Risk-based questionnaires",'[2]Most Recent Statements'!K26))),(ISNUMBER(SEARCH("Use of risk management tool or software",'[2]Most Recent Statements'!K26))))),(OR((ISNUMBER(SEARCH("Geographic",'[2]Most Recent Statements'!L26))),(ISNUMBER(SEARCH("Industry",'[2]Most Recent Statements'!L26))),(ISNUMBER(SEARCH("Resource",'[2]Most Recent Statements'!L26))),(ISNUMBER(SEARCH("Workforce",'[2]Most Recent Statements'!L26)))))),"Yes","No"))))</f>
        <v>No</v>
      </c>
      <c r="BL25" s="175" t="str">
        <f>IF(ISERROR('[2]Most Recent Statements'!L26),"Insufficient data",IF('[2]Most Recent Statements'!L26="Unknown","Insufficient Data",(IF(OR((ISNUMBER(SEARCH("Geographic",'[2]Most Recent Statements'!L26))),(ISNUMBER(SEARCH("Industry",'[2]Most Recent Statements'!L26))),(ISNUMBER(SEARCH("Resource",'[2]Most Recent Statements'!L26))),(ISNUMBER(SEARCH("Workforce",'[2]Most Recent Statements'!L26)))),"Yes","No"))))</f>
        <v>No</v>
      </c>
      <c r="BM25" s="176" t="str">
        <f>IF(ISERROR('[2]Most Recent Statements'!L26),"Insufficient data",IF('[2]Most Recent Statements'!L26="Unknown","Insufficient Data",(IF(ISNUMBER(SEARCH("Geographic",'[2]Most Recent Statements'!L26)),"Yes","No"))))</f>
        <v>No</v>
      </c>
      <c r="BN25" s="176" t="str">
        <f>IF(ISERROR('[2]Most Recent Statements'!L26),"Insufficient data",IF('[2]Most Recent Statements'!L26="Unknown","Insufficient Data",(IF(ISNUMBER(SEARCH("Industry",'[2]Most Recent Statements'!L26)),"Yes","No"))))</f>
        <v>No</v>
      </c>
      <c r="BO25" s="176" t="str">
        <f>IF(ISERROR('[2]Most Recent Statements'!L26),"Insufficient data",IF('[2]Most Recent Statements'!L26="Unknown","Insufficient Data",(IF(ISNUMBER(SEARCH("Workforce",'[2]Most Recent Statements'!L26)),"Yes","No"))))</f>
        <v>No</v>
      </c>
      <c r="BP25" s="176" t="str">
        <f>IF(ISERROR('[2]Most Recent Statements'!L26),"Insufficient data",IF('[2]Most Recent Statements'!L26="Unknown","Insufficient Data",(IF(ISNUMBER(SEARCH("Resource",'[2]Most Recent Statements'!L26)),"Yes","No"))))</f>
        <v>No</v>
      </c>
      <c r="BQ25" s="177"/>
      <c r="BR25" s="176" t="str">
        <f>IF(ISERROR('[2]Most Recent Statements'!N26),"Insufficient data",IF('[2]Most Recent Statements'!N26="Unknown","Insufficient Data",(IF(ISNUMBER(SEARCH("Yes",'[2]Most Recent Statements'!N26)),"Yes","No"))))</f>
        <v>No</v>
      </c>
      <c r="BS25" s="175" t="str">
        <f>IF(ISERROR('[2]Most Recent Statements'!Q26),"Insufficient data",IF('[2]Most Recent Statements'!Q26="Unknown","Insufficient Data",(IF(ISNUMBER(SEARCH("Leadership",'[2]Most Recent Statements'!Q26)),"Yes","No"))))</f>
        <v>No</v>
      </c>
      <c r="BT25" s="176" t="str">
        <f>IF(ISERROR('[2]Most Recent Statements'!Q26),"Insufficient data",IF('[2]Most Recent Statements'!Q26="Unknown","Insufficient Data",(IF(ISNUMBER(SEARCH("Suppliers",'[2]Most Recent Statements'!Q26)),"Yes","No"))))</f>
        <v>No</v>
      </c>
      <c r="BU25" s="176" t="str">
        <f>IF(ISERROR('[2]Most Recent Statements'!Q26),"Insufficient data",IF('[2]Most Recent Statements'!Q26="Unknown","Insufficient Data",(IF(ISNUMBER(SEARCH("Recruitment / HR",'[2]Most Recent Statements'!Q26)),"Yes","No"))))</f>
        <v>No</v>
      </c>
      <c r="BV25" s="176" t="str">
        <f>IF(ISERROR('[2]Most Recent Statements'!Q26),"Insufficient data",IF('[2]Most Recent Statements'!Q26="Unknown","Insufficient Data",(IF(ISNUMBER(SEARCH("Procurement / purchasing",'[2]Most Recent Statements'!Q26)),"Yes","No"))))</f>
        <v>No</v>
      </c>
      <c r="BW25" s="176" t="str">
        <f>IF(ISERROR('[2]Most Recent Statements'!Q26),"Insufficient data",IF('[2]Most Recent Statements'!Q26="Unknown","Insufficient Data",(IF(ISNUMBER(SEARCH("Employees (all)",'[2]Most Recent Statements'!Q26)),"Yes","No"))))</f>
        <v>Yes</v>
      </c>
      <c r="BX25" s="176" t="str">
        <f>IF(ISERROR('[2]Most Recent Statements'!Q26),"Insufficient data",IF('[2]Most Recent Statements'!Q26="Unknown","Insufficient Data",(IF(ISNUMBER(SEARCH("Training provided - not specified",'[2]Most Recent Statements'!Q26)),"Yes","No"))))</f>
        <v>No</v>
      </c>
      <c r="BY25" s="176" t="str">
        <f>IF(ISERROR('[2]Most Recent Statements'!Q26),"Insufficient data",IF('[2]Most Recent Statements'!Q26="Unknown","Insufficient Data",(IF(ISNUMBER(SEARCH("In Development",'[2]Most Recent Statements'!Q26)),"Yes","No"))))</f>
        <v>No</v>
      </c>
      <c r="BZ25" s="177" t="str">
        <f t="shared" si="5"/>
        <v>Yes</v>
      </c>
      <c r="CA25" s="176" t="str">
        <f t="shared" si="6"/>
        <v>Yes</v>
      </c>
      <c r="CB25" s="176" t="str">
        <f t="shared" si="7"/>
        <v>Yes</v>
      </c>
      <c r="CC25" s="175" t="str">
        <f>IF(ISERROR('[2]Most Recent Statements'!R26),"Insufficient data",IF('[2]Most Recent Statements'!R26="Unknown","Insufficient Data",(IF(ISNUMBER(SEARCH("Yes",'[2]Most Recent Statements'!R26)),"Yes","No"))))</f>
        <v>No</v>
      </c>
      <c r="CD25" s="176" t="str">
        <f>IF(ISERROR('[2]Most Recent Statements'!S26),"Insufficient data",IF('[2]Most Recent Statements'!S26="Unknown","Insufficient Data",(IF(ISNUMBER(SEARCH("Yes",'[2]Most Recent Statements'!S26)),"Yes","No"))))</f>
        <v>No</v>
      </c>
      <c r="CE25" s="199" t="str">
        <f>IFERROR(VLOOKUP($A25,'[2]Sector Specific Research'!$B$3:$H$81,3,FALSE),"Insufficient Data")</f>
        <v>Yes</v>
      </c>
      <c r="CF25" s="200" t="str">
        <f>IFERROR(VLOOKUP($A25,'[2]Sector Specific Research'!$B$3:$H$81,4,FALSE),"Insufficient Data")</f>
        <v>No</v>
      </c>
      <c r="CG25" s="200" t="str">
        <f>IFERROR(VLOOKUP($A25,'[2]Sector Specific Research'!$B$3:$H$81,5,FALSE),"Insufficient Data")</f>
        <v>No</v>
      </c>
      <c r="CH25" s="200" t="str">
        <f>IFERROR(VLOOKUP($A25,'[2]Sector Specific Research'!$B$3:$H$81,6,FALSE),"Insufficient Data")</f>
        <v>No</v>
      </c>
      <c r="CI25" s="200" t="str">
        <f>IFERROR(VLOOKUP($A25,'[2]Sector Specific Research'!$B$3:$H$81,7,FALSE),"Insufficient Data")</f>
        <v>No</v>
      </c>
      <c r="CJ25" s="200" t="str">
        <f t="shared" si="8"/>
        <v>Yes</v>
      </c>
      <c r="CK25" s="175" t="str">
        <f t="shared" si="9"/>
        <v>Yes</v>
      </c>
      <c r="CL25" s="178" t="str">
        <f t="shared" si="10"/>
        <v>No</v>
      </c>
    </row>
    <row r="26" spans="1:93" ht="16" x14ac:dyDescent="0.2">
      <c r="A26" s="287" t="str">
        <f>TRIM('[2]Most Recent Statements'!A49)</f>
        <v>Ashmore Group plc</v>
      </c>
      <c r="B26" s="197">
        <f>'[2]Most Recent Statements'!B49</f>
        <v>2019</v>
      </c>
      <c r="C26" s="197">
        <v>83600</v>
      </c>
      <c r="D26" s="198" t="str">
        <f>IF(ISNUMBER(SEARCH("Yes",'[2]Most Recent Statements'!C49)), "Yes", "No")</f>
        <v>Yes</v>
      </c>
      <c r="E26" s="198">
        <f>IFERROR(VLOOKUP(A26,'[2]Entity Coverage'!$C$2:$H$80, 6, FALSE), "Insufficient Data")</f>
        <v>3</v>
      </c>
      <c r="F26" s="198" t="str">
        <f>IF(ISERROR('[2]Most Recent Statements'!E49),"Insufficient data",IF('[2]Most Recent Statements'!E49="Unknown","Insufficient Data",(IF(ISNUMBER(SEARCH("Yes",'[2]Most Recent Statements'!E49)),"Yes","No"))))</f>
        <v>Yes</v>
      </c>
      <c r="G26" s="175" t="str">
        <f>IFERROR(IF(AND((OR('[2]Most Recent Statements'!F49="Signed by CEO",'[2]Most Recent Statements'!F49="Signed by Director",'[2]Most Recent Statements'!F49="Signed by Managing Director",'[2]Most Recent Statements'!F49="Signed by Chairman")),('[2]Most Recent Statements'!C49="Yes - UK Modern Slavery Act"),('[2]Most Recent Statements'!D49="Yes"),('[2]Most Recent Statements'!G49="Approved by Board")),"Yes","No"),"Insufficient data")</f>
        <v>No</v>
      </c>
      <c r="H26" s="176" t="str">
        <f>IF(ISERROR('[2]Most Recent Statements'!F49),"Insufficient data",IF('[2]Most Recent Statements'!F49="Unknown","Insufficient Data",(IF(OR((ISNUMBER(SEARCH("Signed by CEO",'[2]Most Recent Statements'!F49))),(ISNUMBER(SEARCH("Signed by Director",'[2]Most Recent Statements'!F49))),(ISNUMBER(SEARCH("Signed by Chairman",'[2]Most Recent Statements'!F49))),(ISNUMBER(SEARCH("Signed by Managing Director",'[2]Most Recent Statements'!F49)))),"Yes","No"))))</f>
        <v>Yes</v>
      </c>
      <c r="I26" s="176" t="str">
        <f>IF(ISERROR('[2]Most Recent Statements'!G49),"Insufficient data",IF('[2]Most Recent Statements'!G49="Unknown","Insufficient Data",(IF(ISNUMBER(SEARCH("Approved by Board",'[2]Most Recent Statements'!G49)),"Yes","No"))))</f>
        <v>Yes</v>
      </c>
      <c r="J26" s="177" t="str">
        <f>IF(ISERROR('[2]Most Recent Statements'!D49),"Insufficient data",IF('[2]Most Recent Statements'!D49="Unknown","Insufficient Data",(IF(ISNUMBER(SEARCH("Yes",'[2]Most Recent Statements'!D49)),"Yes","No"))))</f>
        <v>No</v>
      </c>
      <c r="K26" s="174" t="str">
        <f>IF(ISERROR('[2]Most Recent Statements'!T49),"Insufficient data",IF('[2]Most Recent Statements'!T49="Unknown","Insufficient Data",(IF(ISNUMBER(SEARCH("Yes",'[2]Most Recent Statements'!T49)),"Yes","No"))))</f>
        <v>Yes</v>
      </c>
      <c r="L26" s="174" t="str">
        <f>IF(ISERROR('[2]Most Recent Statements'!H49),"Insufficient data",IF('[2]Most Recent Statements'!H49="Unknown","Insufficient Data",(IF(ISNUMBER(SEARCH("Yes",'[2]Most Recent Statements'!H49)),"Yes","No"))))</f>
        <v>Yes</v>
      </c>
      <c r="M26" s="175" t="str">
        <f>IF(ISERROR('[2]Most Recent Statements'!I49),"Insufficient data",IF('[2]Most Recent Statements'!I49="Unknown","Insufficient Data",(IF(ISNUMBER(SEARCH("No",'[2]Most Recent Statements'!I49)),"No","Yes"))))</f>
        <v>No</v>
      </c>
      <c r="N26" s="176" t="str">
        <f>IF(ISERROR('[2]Most Recent Statements'!I49),"Insufficient data",IF('[2]Most Recent Statements'!I49="Unknown","Insufficient Data",(IF(ISNUMBER(SEARCH("Facility/Supplier",'[2]Most Recent Statements'!I49)),"Yes","No"))))</f>
        <v>No</v>
      </c>
      <c r="O26" s="177" t="str">
        <f>IF(ISERROR('[2]Most Recent Statements'!I49),"Insufficient data",IF('[2]Most Recent Statements'!I49="Unknown","Insufficient Data",(IF(ISNUMBER(SEARCH("Geographical",'[2]Most Recent Statements'!I49)),"Yes","No"))))</f>
        <v>No</v>
      </c>
      <c r="P26" s="175" t="str">
        <f>IF(ISERROR('[2]Most Recent Statements'!J49),"Insufficient data",IF('[2]Most Recent Statements'!J49="Unknown","Insufficient Data",(IF(OR((ISNUMBER(SEARCH("prohibit",'[2]Most Recent Statements'!J49))),(ISNUMBER(SEARCH("forced",'[2]Most Recent Statements'!J49))),(ISNUMBER(SEARCH("supplier",'[2]Most Recent Statements'!J49)))),"Yes","No"))))</f>
        <v>Yes</v>
      </c>
      <c r="Q26" s="176" t="str">
        <f>IF(ISERROR('[2]Most Recent Statements'!J49),"Insufficient data",IF('[2]Most Recent Statements'!J49="Unknown","Insufficient Data",(IF(ISNUMBER(SEARCH("No",'[2]Most Recent Statements'!J49)),"No","Yes"))))</f>
        <v>Yes</v>
      </c>
      <c r="R26" s="176" t="str">
        <f>IF(ISERROR('[2]Most Recent Statements'!J49),"Insufficient data",IF('[2]Most Recent Statements'!J49="Unknown","Insufficient Data",(IF(ISNUMBER(SEARCH("In Development",'[2]Most Recent Statements'!J49)),"Yes","No"))))</f>
        <v>No</v>
      </c>
      <c r="S26" s="176" t="str">
        <f>IF(ISERROR('[2]Most Recent Statements'!J49),"Insufficient data",IF('[2]Most Recent Statements'!J49="Unknown","Insufficient Data",(IF(OR((ISNUMBER(SEARCH("prohibit",'[2]Most Recent Statements'!J49))),(ISNUMBER(SEARCH("forced",'[2]Most Recent Statements'!J49))),(ISNUMBER(SEARCH("No",'[2]Most Recent Statements'!J49))),(ISNUMBER(SEARCH("supplier",'[2]Most Recent Statements'!J49)))),"No","Yes"))))</f>
        <v>No</v>
      </c>
      <c r="T26" s="176"/>
      <c r="U26" s="176" t="str">
        <f>IF(ISERROR('[2]Most Recent Statements'!J49),"Insufficient data",IF('[2]Most Recent Statements'!J49="Unknown","Insufficient Data",(IF(ISNUMBER(SEARCH("(beyond tier 1)",'[2]Most Recent Statements'!J49)),"Yes","No"))))</f>
        <v>No</v>
      </c>
      <c r="V26" s="176"/>
      <c r="W26" s="176" t="str">
        <f>IF(ISERROR('[2]Most Recent Statements'!J49),"Insufficient data",IF('[2]Most Recent Statements'!J49="Unknown","Insufficient Data",(IF(ISNUMBER(SEARCH("recruitment",'[2]Most Recent Statements'!J49)),"Yes","No"))))</f>
        <v>No</v>
      </c>
      <c r="X26" s="176" t="str">
        <f>IF(ISERROR('[2]Most Recent Statements'!J49),"Insufficient data",IF('[2]Most Recent Statements'!J49="Unknown","Insufficient Data",(IF(ISNUMBER(SEARCH("Prohibit charging of recruitment fees to employee (direct / tier 1)",'[2]Most Recent Statements'!J49)),"Yes","No"))))</f>
        <v>No</v>
      </c>
      <c r="Y26" s="176" t="str">
        <f>IF(ISERROR('[2]Most Recent Statements'!J49),"Insufficient data",IF('[2]Most Recent Statements'!J49="Unknown","Insufficient Data",(IF(ISNUMBER(SEARCH("Prohibit charging of recruitment fees to employee (beyond tier 1)",'[2]Most Recent Statements'!J49)),"Yes","No"))))</f>
        <v>No</v>
      </c>
      <c r="Z26" s="176" t="str">
        <f>IF(ISERROR('[2]Most Recent Statements'!J49),"Insufficient data",IF('[2]Most Recent Statements'!J49="Unknown","Insufficient Data",(IF(ISNUMBER(SEARCH("Suppliers comply with laws and company’s policies (direct / tier 1)",'[2]Most Recent Statements'!J49)),"Yes","No"))))</f>
        <v>Yes</v>
      </c>
      <c r="AA26" s="176" t="str">
        <f>IF(ISERROR('[2]Most Recent Statements'!J49),"Insufficient data",IF('[2]Most Recent Statements'!J49="Unknown","Insufficient Data",(IF(ISNUMBER(SEARCH("Suppliers comply with laws and company’s policies (beyond tier 1)",'[2]Most Recent Statements'!J49)),"Yes","No"))))</f>
        <v>No</v>
      </c>
      <c r="AB26" s="176" t="str">
        <f>IF(ISERROR('[2]Most Recent Statements'!J49),"Insufficient data",IF('[2]Most Recent Statements'!J49="Unknown","Insufficient Data",(IF(ISNUMBER(SEARCH("Prohibit use of forced labour (direct / tier 1)",'[2]Most Recent Statements'!J49)),"Yes","No"))))</f>
        <v>Yes</v>
      </c>
      <c r="AC26" s="176" t="str">
        <f>IF(ISERROR('[2]Most Recent Statements'!J49),"Insufficient data",IF('[2]Most Recent Statements'!J49="Unknown","Insufficient Data",(IF(ISNUMBER(SEARCH("Prohibit use of forced labour (beyond tier 1)",'[2]Most Recent Statements'!J49)),"Yes","No"))))</f>
        <v>No</v>
      </c>
      <c r="AD26" s="176" t="str">
        <f>IF(ISERROR('[2]Most Recent Statements'!J49),"Insufficient data",IF('[2]Most Recent Statements'!J49="Unknown","Insufficient Data",(IF(ISNUMBER(SEARCH("Prohibit use of child labour (direct / tier 1)",'[2]Most Recent Statements'!J49)),"Yes","No"))))</f>
        <v>Yes</v>
      </c>
      <c r="AE26" s="176" t="str">
        <f>IF(ISERROR('[2]Most Recent Statements'!J49),"Insufficient data",IF('[2]Most Recent Statements'!J49="Unknown","Insufficient Data",(IF(ISNUMBER(SEARCH("Prohibit use of child labour (beyond tier 1)",'[2]Most Recent Statements'!J49)),"Yes","No"))))</f>
        <v>No</v>
      </c>
      <c r="AF26" s="176" t="str">
        <f>IF(ISERROR('[2]Most Recent Statements'!J49),"Insufficient data",IF('[2]Most Recent Statements'!J49="Unknown","Insufficient Data",(IF(ISNUMBER(SEARCH("Code of conduct or supplier code includes clauses on slavery and human trafficking (direct / tier 1)",'[2]Most Recent Statements'!J49)),"Yes","No"))))</f>
        <v>Yes</v>
      </c>
      <c r="AG26" s="176" t="str">
        <f>IF(ISERROR('[2]Most Recent Statements'!J49),"Insufficient data",IF('[2]Most Recent Statements'!J49="Unknown","Insufficient Data",(IF(ISNUMBER(SEARCH("Code of conduct or supplier code includes clauses on slavery and human trafficking (beyond tier 1)",'[2]Most Recent Statements'!J49)),"Yes","No"))))</f>
        <v>No</v>
      </c>
      <c r="AH26" s="176" t="str">
        <f>IF(ISERROR('[2]Most Recent Statements'!J49),"Insufficient data",IF('[2]Most Recent Statements'!J49="Unknown","Insufficient Data",(IF(ISNUMBER(SEARCH("Contracts include clauses on forced labour (direct / tier 1)",'[2]Most Recent Statements'!J49)),"Yes","No"))))</f>
        <v>Yes</v>
      </c>
      <c r="AI26" s="176" t="str">
        <f>IF(ISERROR('[2]Most Recent Statements'!J49),"Insufficient data",IF('[2]Most Recent Statements'!J49="Unknown","Insufficient Data",(IF(ISNUMBER(SEARCH("Contracts include clauses on forced labour (beyond tier 1)",'[2]Most Recent Statements'!J49)),"Yes","No"))))</f>
        <v>No</v>
      </c>
      <c r="AJ26" s="176" t="str">
        <f>IF(ISERROR('[2]Most Recent Statements'!J49),"Insufficient data",IF('[2]Most Recent Statements'!J49="Unknown","Insufficient Data",(IF(ISNUMBER(SEARCH("Suppliers produce their own statement (direct / tier 1)",'[2]Most Recent Statements'!J49)),"Yes","No"))))</f>
        <v>No</v>
      </c>
      <c r="AK26" s="176" t="str">
        <f>IF(ISERROR('[2]Most Recent Statements'!J49),"Insufficient data",IF('[2]Most Recent Statements'!J49="Unknown","Insufficient Data",(IF(ISNUMBER(SEARCH("Suppliers produce their own statement (beyond tier 1)",'[2]Most Recent Statements'!J49)),"Yes","No"))))</f>
        <v>No</v>
      </c>
      <c r="AL26" s="176" t="str">
        <f>IF(ISERROR('[2]Most Recent Statements'!J49),"Insufficient data",IF('[2]Most Recent Statements'!J49="Unknown","Insufficient Data",(IF(ISNUMBER(SEARCH("Suppliers respect labour rights (wages, freedom of association etc) (direct / tier 1)",'[2]Most Recent Statements'!J49)),"Yes","No"))))</f>
        <v>No</v>
      </c>
      <c r="AM26" s="176" t="str">
        <f>IF(ISERROR('[2]Most Recent Statements'!J49),"Insufficient data",IF('[2]Most Recent Statements'!J49="Unknown","Insufficient Data",(IF(ISNUMBER(SEARCH("Suppliers respect labour rights (wages, freedom of association etc) (beyond tier 1)",'[2]Most Recent Statements'!J49)),"Yes","No"))))</f>
        <v>No</v>
      </c>
      <c r="AN26" s="176" t="str">
        <f>IF(ISERROR('[2]Most Recent Statements'!J49),"Insufficient data",IF('[2]Most Recent Statements'!J49="Unknown","Insufficient Data",(IF(ISNUMBER(SEARCH("Suppliers protect migrant workers (direct / tier 1)",'[2]Most Recent Statements'!J49)),"Yes","No"))))</f>
        <v>No</v>
      </c>
      <c r="AO26" s="176" t="str">
        <f>IF(ISERROR('[2]Most Recent Statements'!J49),"Insufficient data",IF('[2]Most Recent Statements'!J49="Unknown","Insufficient Data",(IF(ISNUMBER(SEARCH("Suppliers protect migrant workers (beyond tier 1)",'[2]Most Recent Statements'!J49)),"Yes","No"))))</f>
        <v>No</v>
      </c>
      <c r="AP26" s="177" t="str">
        <f>IF(ISERROR('[2]Most Recent Statements'!J49),"Insufficient data",IF('[2]Most Recent Statements'!J49="Unknown","Insufficient Data",(IF(ISNUMBER(SEARCH("migrant",'[2]Most Recent Statements'!J49)),"Yes","No"))))</f>
        <v>No</v>
      </c>
      <c r="AQ26" s="174" t="str">
        <f>IF(OR(ISERROR('[2]Most Recent Statements'!O49),ISERROR('[2]Most Recent Statements'!M49)),"Insufficient data",IF(OR('[2]Most Recent Statements'!O49="Unknown",'[2]Most Recent Statements'!M49="Unknown"),"Insufficient Data",(IF(OR((OR((ISNUMBER(SEARCH("Cancel contracts",'[2]Most Recent Statements'!O49))),(ISNUMBER(SEARCH("Corrective action plan",'[2]Most Recent Statements'!O49))),(ISNUMBER(SEARCH("Worker remediation",'[2]Most Recent Statements'!O49))),(ISNUMBER(SEARCH("Senior management",'[2]Most Recent Statements'!O49))))),(OR((ISNUMBER(SEARCH("Audits",'[2]Most Recent Statements'!M49))),(ISNUMBER(SEARCH("On-site visits",'[2]Most Recent Statements'!M49)))))),"Yes","No"))))</f>
        <v>Yes</v>
      </c>
      <c r="AR26" s="174" t="str">
        <f t="shared" si="2"/>
        <v>Yes</v>
      </c>
      <c r="AS26" s="175" t="str">
        <f>IF(ISERROR('[2]Most Recent Statements'!O49),"Insufficient data",IF('[2]Most Recent Statements'!O49="Unknown","Insufficient Data",(IF(ISNUMBER(SEARCH("Cancel contracts",'[2]Most Recent Statements'!O49)),"Yes","No"))))</f>
        <v>Yes</v>
      </c>
      <c r="AT26" s="176" t="str">
        <f>IF(ISERROR('[2]Most Recent Statements'!O49),"Insufficient data",IF('[2]Most Recent Statements'!O49="Unknown","Insufficient Data",(IF(ISNUMBER(SEARCH("Corrective action plan",'[2]Most Recent Statements'!O49)),"Yes","No"))))</f>
        <v>No</v>
      </c>
      <c r="AU26" s="176" t="str">
        <f>IF(ISERROR('[2]Most Recent Statements'!O49),"Insufficient data",IF('[2]Most Recent Statements'!O49="Unknown","Insufficient Data",(IF(ISNUMBER(SEARCH("Senior management",'[2]Most Recent Statements'!O49)),"Yes","No"))))</f>
        <v>No</v>
      </c>
      <c r="AV26" s="173" t="s">
        <v>1055</v>
      </c>
      <c r="AW26" s="176" t="str">
        <f t="shared" si="3"/>
        <v>Yes</v>
      </c>
      <c r="AX26" s="175" t="str">
        <f>IF(ISERROR('[2]Most Recent Statements'!M49),"Insufficient data",IF('[2]Most Recent Statements'!M49="Unknown","Insufficient Data",(IF(ISNUMBER(SEARCH("Audits",'[2]Most Recent Statements'!M49)),"Yes","No"))))</f>
        <v>No</v>
      </c>
      <c r="AY26" s="176" t="str">
        <f>IF(ISERROR('[2]Most Recent Statements'!M49),"Insufficient data",IF('[2]Most Recent Statements'!M49="Unknown","Insufficient Data",(IF(ISNUMBER(SEARCH("Audits of suppliers (self- reporting)",'[2]Most Recent Statements'!M49)),"Yes","No"))))</f>
        <v>No</v>
      </c>
      <c r="AZ26" s="176" t="str">
        <f>IF(ISERROR('[2]Most Recent Statements'!M49),"Insufficient data",IF('[2]Most Recent Statements'!M49="Unknown","Insufficient Data",(IF(ISNUMBER(SEARCH("Audits of suppliers (independent)",'[2]Most Recent Statements'!M49)),"Yes","No"))))</f>
        <v>No</v>
      </c>
      <c r="BA26" s="177" t="str">
        <f>IF(ISERROR('[2]Most Recent Statements'!M49),"Insufficient data",IF('[2]Most Recent Statements'!M49="Unknown","Insufficient Data",(IF(ISNUMBER(SEARCH("On-site visits",'[2]Most Recent Statements'!M49)),"Yes","No"))))</f>
        <v>No</v>
      </c>
      <c r="BB26" s="175" t="str">
        <f>IF(ISERROR('[2]Most Recent Statements'!P49),"Insufficient data",IF('[2]Most Recent Statements'!P49="Unknown","Insufficient Data",(IF(OR((ISNUMBER(SEARCH("Hotline",'[2]Most Recent Statements'!P49))),(ISNUMBER(SEARCH("Whistleblower protection",'[2]Most Recent Statements'!P49))),(ISNUMBER(SEARCH("Focal Point",'[2]Most Recent Statements'!P49)))),"Yes","No"))))</f>
        <v>No</v>
      </c>
      <c r="BC26" s="176" t="str">
        <f>IF(ISERROR('[2]Most Recent Statements'!P49),"Insufficient data",IF('[2]Most Recent Statements'!P49="Unknown","Insufficient Data",(IF(ISNUMBER(SEARCH("Hotline",'[2]Most Recent Statements'!P49)),"Yes","No"))))</f>
        <v>No</v>
      </c>
      <c r="BD26" s="176" t="str">
        <f>IF(ISERROR('[2]Most Recent Statements'!P49),"Insufficient data",IF('[2]Most Recent Statements'!P49="Unknown","Insufficient Data",(IF(ISNUMBER(SEARCH("Focal Point",'[2]Most Recent Statements'!P49)),"Yes","No"))))</f>
        <v>No</v>
      </c>
      <c r="BE26" s="177" t="str">
        <f>IF(ISERROR('[2]Most Recent Statements'!P49),"Insufficient data",IF('[2]Most Recent Statements'!P49="Unknown","Insufficient Data",(IF(ISNUMBER(SEARCH("Whistleblower protection",'[2]Most Recent Statements'!P49)),"Yes","No"))))</f>
        <v>No</v>
      </c>
      <c r="BF26" s="175" t="str">
        <f t="shared" si="4"/>
        <v>Yes</v>
      </c>
      <c r="BG26" s="176" t="str">
        <f>IF(ISERROR('[2]Most Recent Statements'!K49),"Insufficient data",IF('[2]Most Recent Statements'!K49="Unknown","Insufficient Data",(IF(ISNUMBER(SEARCH("Conducting research",'[2]Most Recent Statements'!K49)),"Yes","No"))))</f>
        <v>Yes</v>
      </c>
      <c r="BH26" s="176" t="str">
        <f>IF(ISERROR('[2]Most Recent Statements'!K49),"Insufficient data",IF('[2]Most Recent Statements'!K49="Unknown","Insufficient Data",(IF(ISNUMBER(SEARCH("Risk-based questionnaires",'[2]Most Recent Statements'!K49)),"Yes","No"))))</f>
        <v>No</v>
      </c>
      <c r="BI26" s="176" t="str">
        <f>IF(ISERROR('[2]Most Recent Statements'!K49),"Insufficient data",IF('[2]Most Recent Statements'!K49="Unknown","Insufficient Data",(IF(ISNUMBER(SEARCH("Use of risk management tool or software",'[2]Most Recent Statements'!K49)),"Yes","No"))))</f>
        <v>No</v>
      </c>
      <c r="BJ26" s="177" t="str">
        <f>IF(ISERROR('[2]Most Recent Statements'!K49),"Insufficient data",IF('[2]Most Recent Statements'!K49="Unknown","Insufficient Data",(IF(ISNUMBER(SEARCH("In Development",'[2]Most Recent Statements'!K49)),"Yes","No"))))</f>
        <v>No</v>
      </c>
      <c r="BK26" s="174" t="str">
        <f>IF(OR(ISERROR('[2]Most Recent Statements'!K49),ISERROR('[2]Most Recent Statements'!L49)),"Insufficient data",IF(OR('[2]Most Recent Statements'!K49="Unknown",'[2]Most Recent Statements'!L49="Unknown"),"Insufficient Data",(IF(AND((OR((ISNUMBER(SEARCH("Conducting research",'[2]Most Recent Statements'!K49))),(ISNUMBER(SEARCH("Risk-based questionnaires",'[2]Most Recent Statements'!K49))),(ISNUMBER(SEARCH("Use of risk management tool or software",'[2]Most Recent Statements'!K49))))),(OR((ISNUMBER(SEARCH("Geographic",'[2]Most Recent Statements'!L49))),(ISNUMBER(SEARCH("Industry",'[2]Most Recent Statements'!L49))),(ISNUMBER(SEARCH("Resource",'[2]Most Recent Statements'!L49))),(ISNUMBER(SEARCH("Workforce",'[2]Most Recent Statements'!L49)))))),"Yes","No"))))</f>
        <v>No</v>
      </c>
      <c r="BL26" s="175" t="str">
        <f>IF(ISERROR('[2]Most Recent Statements'!L49),"Insufficient data",IF('[2]Most Recent Statements'!L49="Unknown","Insufficient Data",(IF(OR((ISNUMBER(SEARCH("Geographic",'[2]Most Recent Statements'!L49))),(ISNUMBER(SEARCH("Industry",'[2]Most Recent Statements'!L49))),(ISNUMBER(SEARCH("Resource",'[2]Most Recent Statements'!L49))),(ISNUMBER(SEARCH("Workforce",'[2]Most Recent Statements'!L49)))),"Yes","No"))))</f>
        <v>No</v>
      </c>
      <c r="BM26" s="176" t="str">
        <f>IF(ISERROR('[2]Most Recent Statements'!L49),"Insufficient data",IF('[2]Most Recent Statements'!L49="Unknown","Insufficient Data",(IF(ISNUMBER(SEARCH("Geographic",'[2]Most Recent Statements'!L49)),"Yes","No"))))</f>
        <v>No</v>
      </c>
      <c r="BN26" s="176" t="str">
        <f>IF(ISERROR('[2]Most Recent Statements'!L49),"Insufficient data",IF('[2]Most Recent Statements'!L49="Unknown","Insufficient Data",(IF(ISNUMBER(SEARCH("Industry",'[2]Most Recent Statements'!L49)),"Yes","No"))))</f>
        <v>No</v>
      </c>
      <c r="BO26" s="176" t="str">
        <f>IF(ISERROR('[2]Most Recent Statements'!L49),"Insufficient data",IF('[2]Most Recent Statements'!L49="Unknown","Insufficient Data",(IF(ISNUMBER(SEARCH("Workforce",'[2]Most Recent Statements'!L49)),"Yes","No"))))</f>
        <v>No</v>
      </c>
      <c r="BP26" s="176" t="str">
        <f>IF(ISERROR('[2]Most Recent Statements'!L49),"Insufficient data",IF('[2]Most Recent Statements'!L49="Unknown","Insufficient Data",(IF(ISNUMBER(SEARCH("Resource",'[2]Most Recent Statements'!L49)),"Yes","No"))))</f>
        <v>No</v>
      </c>
      <c r="BQ26" s="177"/>
      <c r="BR26" s="176" t="str">
        <f>IF(ISERROR('[2]Most Recent Statements'!N49),"Insufficient data",IF('[2]Most Recent Statements'!N49="Unknown","Insufficient Data",(IF(ISNUMBER(SEARCH("Yes",'[2]Most Recent Statements'!N49)),"Yes","No"))))</f>
        <v>No</v>
      </c>
      <c r="BS26" s="175" t="str">
        <f>IF(ISERROR('[2]Most Recent Statements'!Q49),"Insufficient data",IF('[2]Most Recent Statements'!Q49="Unknown","Insufficient Data",(IF(ISNUMBER(SEARCH("Leadership",'[2]Most Recent Statements'!Q49)),"Yes","No"))))</f>
        <v>No</v>
      </c>
      <c r="BT26" s="176" t="str">
        <f>IF(ISERROR('[2]Most Recent Statements'!Q49),"Insufficient data",IF('[2]Most Recent Statements'!Q49="Unknown","Insufficient Data",(IF(ISNUMBER(SEARCH("Suppliers",'[2]Most Recent Statements'!Q49)),"Yes","No"))))</f>
        <v>No</v>
      </c>
      <c r="BU26" s="176" t="str">
        <f>IF(ISERROR('[2]Most Recent Statements'!Q49),"Insufficient data",IF('[2]Most Recent Statements'!Q49="Unknown","Insufficient Data",(IF(ISNUMBER(SEARCH("Recruitment / HR",'[2]Most Recent Statements'!Q49)),"Yes","No"))))</f>
        <v>No</v>
      </c>
      <c r="BV26" s="176" t="str">
        <f>IF(ISERROR('[2]Most Recent Statements'!Q49),"Insufficient data",IF('[2]Most Recent Statements'!Q49="Unknown","Insufficient Data",(IF(ISNUMBER(SEARCH("Procurement / purchasing",'[2]Most Recent Statements'!Q49)),"Yes","No"))))</f>
        <v>No</v>
      </c>
      <c r="BW26" s="176" t="str">
        <f>IF(ISERROR('[2]Most Recent Statements'!Q49),"Insufficient data",IF('[2]Most Recent Statements'!Q49="Unknown","Insufficient Data",(IF(ISNUMBER(SEARCH("Employees (all)",'[2]Most Recent Statements'!Q49)),"Yes","No"))))</f>
        <v>No</v>
      </c>
      <c r="BX26" s="176" t="str">
        <f>IF(ISERROR('[2]Most Recent Statements'!Q49),"Insufficient data",IF('[2]Most Recent Statements'!Q49="Unknown","Insufficient Data",(IF(ISNUMBER(SEARCH("Training provided - not specified",'[2]Most Recent Statements'!Q49)),"Yes","No"))))</f>
        <v>Yes</v>
      </c>
      <c r="BY26" s="176" t="str">
        <f>IF(ISERROR('[2]Most Recent Statements'!Q49),"Insufficient data",IF('[2]Most Recent Statements'!Q49="Unknown","Insufficient Data",(IF(ISNUMBER(SEARCH("In Development",'[2]Most Recent Statements'!Q49)),"Yes","No"))))</f>
        <v>No</v>
      </c>
      <c r="BZ26" s="177" t="str">
        <f t="shared" si="5"/>
        <v>Yes</v>
      </c>
      <c r="CA26" s="176" t="str">
        <f t="shared" si="6"/>
        <v>Yes</v>
      </c>
      <c r="CB26" s="176" t="str">
        <f t="shared" si="7"/>
        <v>Yes</v>
      </c>
      <c r="CC26" s="175" t="str">
        <f>IF(ISERROR('[2]Most Recent Statements'!R49),"Insufficient data",IF('[2]Most Recent Statements'!R49="Unknown","Insufficient Data",(IF(ISNUMBER(SEARCH("Yes",'[2]Most Recent Statements'!R49)),"Yes","No"))))</f>
        <v>No</v>
      </c>
      <c r="CD26" s="176" t="str">
        <f>IF(ISERROR('[2]Most Recent Statements'!S49),"Insufficient data",IF('[2]Most Recent Statements'!S49="Unknown","Insufficient Data",(IF(ISNUMBER(SEARCH("Yes",'[2]Most Recent Statements'!S49)),"Yes","No"))))</f>
        <v>No</v>
      </c>
      <c r="CE26" s="199" t="str">
        <f>IFERROR(VLOOKUP($A26,'[2]Sector Specific Research'!$B$3:$H$81,3,FALSE),"Insufficient Data")</f>
        <v>No</v>
      </c>
      <c r="CF26" s="200" t="str">
        <f>IFERROR(VLOOKUP($A26,'[2]Sector Specific Research'!$B$3:$H$81,4,FALSE),"Insufficient Data")</f>
        <v>No</v>
      </c>
      <c r="CG26" s="200" t="str">
        <f>IFERROR(VLOOKUP($A26,'[2]Sector Specific Research'!$B$3:$H$81,5,FALSE),"Insufficient Data")</f>
        <v>No</v>
      </c>
      <c r="CH26" s="200" t="str">
        <f>IFERROR(VLOOKUP($A26,'[2]Sector Specific Research'!$B$3:$H$81,6,FALSE),"Insufficient Data")</f>
        <v>No</v>
      </c>
      <c r="CI26" s="200" t="str">
        <f>IFERROR(VLOOKUP($A26,'[2]Sector Specific Research'!$B$3:$H$81,7,FALSE),"Insufficient Data")</f>
        <v>Yes</v>
      </c>
      <c r="CJ26" s="200" t="str">
        <f t="shared" si="8"/>
        <v>No</v>
      </c>
      <c r="CK26" s="175" t="str">
        <f t="shared" si="9"/>
        <v>Yes</v>
      </c>
      <c r="CL26" s="178" t="str">
        <f t="shared" si="10"/>
        <v>No</v>
      </c>
    </row>
    <row r="27" spans="1:93" ht="16" x14ac:dyDescent="0.2">
      <c r="A27" s="287" t="str">
        <f>TRIM('[2]Most Recent Statements'!A84)</f>
        <v>Aviva plc</v>
      </c>
      <c r="B27" s="197">
        <f>'[2]Most Recent Statements'!B84</f>
        <v>2019</v>
      </c>
      <c r="C27" s="197">
        <v>44416</v>
      </c>
      <c r="D27" s="198" t="str">
        <f>IF(ISNUMBER(SEARCH("Yes",'[2]Most Recent Statements'!C84)), "Yes", "No")</f>
        <v>Yes</v>
      </c>
      <c r="E27" s="198">
        <f>IFERROR(VLOOKUP(A27,'[2]Entity Coverage'!$C$2:$H$80, 6, FALSE), "Insufficient Data")</f>
        <v>25</v>
      </c>
      <c r="F27" s="198" t="str">
        <f>IF(ISERROR('[2]Most Recent Statements'!E84),"Insufficient data",IF('[2]Most Recent Statements'!E84="Unknown","Insufficient Data",(IF(ISNUMBER(SEARCH("Yes",'[2]Most Recent Statements'!E84)),"Yes","No"))))</f>
        <v>Yes</v>
      </c>
      <c r="G27" s="175" t="str">
        <f>IFERROR(IF(AND((OR('[2]Most Recent Statements'!F84="Signed by CEO",'[2]Most Recent Statements'!F84="Signed by Director",'[2]Most Recent Statements'!F84="Signed by Managing Director",'[2]Most Recent Statements'!F84="Signed by Chairman")),('[2]Most Recent Statements'!C84="Yes - UK Modern Slavery Act"),('[2]Most Recent Statements'!D84="Yes"),('[2]Most Recent Statements'!G84="Approved by Board")),"Yes","No"),"Insufficient data")</f>
        <v>Yes</v>
      </c>
      <c r="H27" s="176" t="str">
        <f>IF(ISERROR('[2]Most Recent Statements'!F84),"Insufficient data",IF('[2]Most Recent Statements'!F84="Unknown","Insufficient Data",(IF(OR((ISNUMBER(SEARCH("Signed by CEO",'[2]Most Recent Statements'!F84))),(ISNUMBER(SEARCH("Signed by Director",'[2]Most Recent Statements'!F84))),(ISNUMBER(SEARCH("Signed by Chairman",'[2]Most Recent Statements'!F84))),(ISNUMBER(SEARCH("Signed by Managing Director",'[2]Most Recent Statements'!F84)))),"Yes","No"))))</f>
        <v>Yes</v>
      </c>
      <c r="I27" s="176" t="str">
        <f>IF(ISERROR('[2]Most Recent Statements'!G84),"Insufficient data",IF('[2]Most Recent Statements'!G84="Unknown","Insufficient Data",(IF(ISNUMBER(SEARCH("Approved by Board",'[2]Most Recent Statements'!G84)),"Yes","No"))))</f>
        <v>Yes</v>
      </c>
      <c r="J27" s="177" t="str">
        <f>IF(ISERROR('[2]Most Recent Statements'!D84),"Insufficient data",IF('[2]Most Recent Statements'!D84="Unknown","Insufficient Data",(IF(ISNUMBER(SEARCH("Yes",'[2]Most Recent Statements'!D84)),"Yes","No"))))</f>
        <v>Yes</v>
      </c>
      <c r="K27" s="174" t="str">
        <f>IF(ISERROR('[2]Most Recent Statements'!T84),"Insufficient data",IF('[2]Most Recent Statements'!T84="Unknown","Insufficient Data",(IF(ISNUMBER(SEARCH("Yes",'[2]Most Recent Statements'!T84)),"Yes","No"))))</f>
        <v>Yes</v>
      </c>
      <c r="L27" s="174" t="str">
        <f>IF(ISERROR('[2]Most Recent Statements'!H84),"Insufficient data",IF('[2]Most Recent Statements'!H84="Unknown","Insufficient Data",(IF(ISNUMBER(SEARCH("Yes",'[2]Most Recent Statements'!H84)),"Yes","No"))))</f>
        <v>No</v>
      </c>
      <c r="M27" s="175" t="str">
        <f>IF(ISERROR('[2]Most Recent Statements'!I84),"Insufficient data",IF('[2]Most Recent Statements'!I84="Unknown","Insufficient Data",(IF(ISNUMBER(SEARCH("No",'[2]Most Recent Statements'!I84)),"No","Yes"))))</f>
        <v>No</v>
      </c>
      <c r="N27" s="176" t="str">
        <f>IF(ISERROR('[2]Most Recent Statements'!I84),"Insufficient data",IF('[2]Most Recent Statements'!I84="Unknown","Insufficient Data",(IF(ISNUMBER(SEARCH("Facility/Supplier",'[2]Most Recent Statements'!I84)),"Yes","No"))))</f>
        <v>No</v>
      </c>
      <c r="O27" s="177" t="str">
        <f>IF(ISERROR('[2]Most Recent Statements'!I84),"Insufficient data",IF('[2]Most Recent Statements'!I84="Unknown","Insufficient Data",(IF(ISNUMBER(SEARCH("Geographical",'[2]Most Recent Statements'!I84)),"Yes","No"))))</f>
        <v>No</v>
      </c>
      <c r="P27" s="175" t="str">
        <f>IF(ISERROR('[2]Most Recent Statements'!J84),"Insufficient data",IF('[2]Most Recent Statements'!J84="Unknown","Insufficient Data",(IF(OR((ISNUMBER(SEARCH("prohibit",'[2]Most Recent Statements'!J84))),(ISNUMBER(SEARCH("forced",'[2]Most Recent Statements'!J84))),(ISNUMBER(SEARCH("supplier",'[2]Most Recent Statements'!J84)))),"Yes","No"))))</f>
        <v>Yes</v>
      </c>
      <c r="Q27" s="176" t="str">
        <f>IF(ISERROR('[2]Most Recent Statements'!J84),"Insufficient data",IF('[2]Most Recent Statements'!J84="Unknown","Insufficient Data",(IF(ISNUMBER(SEARCH("No",'[2]Most Recent Statements'!J84)),"No","Yes"))))</f>
        <v>Yes</v>
      </c>
      <c r="R27" s="176" t="str">
        <f>IF(ISERROR('[2]Most Recent Statements'!J84),"Insufficient data",IF('[2]Most Recent Statements'!J84="Unknown","Insufficient Data",(IF(ISNUMBER(SEARCH("In Development",'[2]Most Recent Statements'!J84)),"Yes","No"))))</f>
        <v>Yes</v>
      </c>
      <c r="S27" s="176" t="str">
        <f>IF(ISERROR('[2]Most Recent Statements'!J84),"Insufficient data",IF('[2]Most Recent Statements'!J84="Unknown","Insufficient Data",(IF(OR((ISNUMBER(SEARCH("prohibit",'[2]Most Recent Statements'!J84))),(ISNUMBER(SEARCH("forced",'[2]Most Recent Statements'!J84))),(ISNUMBER(SEARCH("No",'[2]Most Recent Statements'!J84))),(ISNUMBER(SEARCH("supplier",'[2]Most Recent Statements'!J84)))),"No","Yes"))))</f>
        <v>No</v>
      </c>
      <c r="T27" s="174"/>
      <c r="U27" s="176" t="str">
        <f>IF(ISERROR('[2]Most Recent Statements'!J84),"Insufficient data",IF('[2]Most Recent Statements'!J84="Unknown","Insufficient Data",(IF(ISNUMBER(SEARCH("(beyond tier 1)",'[2]Most Recent Statements'!J84)),"Yes","No"))))</f>
        <v>Yes</v>
      </c>
      <c r="V27" s="174"/>
      <c r="W27" s="176" t="str">
        <f>IF(ISERROR('[2]Most Recent Statements'!J84),"Insufficient data",IF('[2]Most Recent Statements'!J84="Unknown","Insufficient Data",(IF(ISNUMBER(SEARCH("recruitment",'[2]Most Recent Statements'!J84)),"Yes","No"))))</f>
        <v>No</v>
      </c>
      <c r="X27" s="176" t="str">
        <f>IF(ISERROR('[2]Most Recent Statements'!J84),"Insufficient data",IF('[2]Most Recent Statements'!J84="Unknown","Insufficient Data",(IF(ISNUMBER(SEARCH("Prohibit charging of recruitment fees to employee (direct / tier 1)",'[2]Most Recent Statements'!J84)),"Yes","No"))))</f>
        <v>No</v>
      </c>
      <c r="Y27" s="176" t="str">
        <f>IF(ISERROR('[2]Most Recent Statements'!J84),"Insufficient data",IF('[2]Most Recent Statements'!J84="Unknown","Insufficient Data",(IF(ISNUMBER(SEARCH("Prohibit charging of recruitment fees to employee (beyond tier 1)",'[2]Most Recent Statements'!J84)),"Yes","No"))))</f>
        <v>No</v>
      </c>
      <c r="Z27" s="176" t="str">
        <f>IF(ISERROR('[2]Most Recent Statements'!J84),"Insufficient data",IF('[2]Most Recent Statements'!J84="Unknown","Insufficient Data",(IF(ISNUMBER(SEARCH("Suppliers comply with laws and company’s policies (direct / tier 1)",'[2]Most Recent Statements'!J84)),"Yes","No"))))</f>
        <v>Yes</v>
      </c>
      <c r="AA27" s="176" t="str">
        <f>IF(ISERROR('[2]Most Recent Statements'!J84),"Insufficient data",IF('[2]Most Recent Statements'!J84="Unknown","Insufficient Data",(IF(ISNUMBER(SEARCH("Suppliers comply with laws and company’s policies (beyond tier 1)",'[2]Most Recent Statements'!J84)),"Yes","No"))))</f>
        <v>No</v>
      </c>
      <c r="AB27" s="176" t="str">
        <f>IF(ISERROR('[2]Most Recent Statements'!J84),"Insufficient data",IF('[2]Most Recent Statements'!J84="Unknown","Insufficient Data",(IF(ISNUMBER(SEARCH("Prohibit use of forced labour (direct / tier 1)",'[2]Most Recent Statements'!J84)),"Yes","No"))))</f>
        <v>Yes</v>
      </c>
      <c r="AC27" s="176" t="str">
        <f>IF(ISERROR('[2]Most Recent Statements'!J84),"Insufficient data",IF('[2]Most Recent Statements'!J84="Unknown","Insufficient Data",(IF(ISNUMBER(SEARCH("Prohibit use of forced labour (beyond tier 1)",'[2]Most Recent Statements'!J84)),"Yes","No"))))</f>
        <v>Yes</v>
      </c>
      <c r="AD27" s="176" t="str">
        <f>IF(ISERROR('[2]Most Recent Statements'!J84),"Insufficient data",IF('[2]Most Recent Statements'!J84="Unknown","Insufficient Data",(IF(ISNUMBER(SEARCH("Prohibit use of child labour (direct / tier 1)",'[2]Most Recent Statements'!J84)),"Yes","No"))))</f>
        <v>No</v>
      </c>
      <c r="AE27" s="176" t="str">
        <f>IF(ISERROR('[2]Most Recent Statements'!J84),"Insufficient data",IF('[2]Most Recent Statements'!J84="Unknown","Insufficient Data",(IF(ISNUMBER(SEARCH("Prohibit use of child labour (beyond tier 1)",'[2]Most Recent Statements'!J84)),"Yes","No"))))</f>
        <v>No</v>
      </c>
      <c r="AF27" s="176" t="str">
        <f>IF(ISERROR('[2]Most Recent Statements'!J84),"Insufficient data",IF('[2]Most Recent Statements'!J84="Unknown","Insufficient Data",(IF(ISNUMBER(SEARCH("Code of conduct or supplier code includes clauses on slavery and human trafficking (direct / tier 1)",'[2]Most Recent Statements'!J84)),"Yes","No"))))</f>
        <v>Yes</v>
      </c>
      <c r="AG27" s="176" t="str">
        <f>IF(ISERROR('[2]Most Recent Statements'!J84),"Insufficient data",IF('[2]Most Recent Statements'!J84="Unknown","Insufficient Data",(IF(ISNUMBER(SEARCH("Code of conduct or supplier code includes clauses on slavery and human trafficking (beyond tier 1)",'[2]Most Recent Statements'!J84)),"Yes","No"))))</f>
        <v>No</v>
      </c>
      <c r="AH27" s="176" t="str">
        <f>IF(ISERROR('[2]Most Recent Statements'!J84),"Insufficient data",IF('[2]Most Recent Statements'!J84="Unknown","Insufficient Data",(IF(ISNUMBER(SEARCH("Contracts include clauses on forced labour (direct / tier 1)",'[2]Most Recent Statements'!J84)),"Yes","No"))))</f>
        <v>Yes</v>
      </c>
      <c r="AI27" s="176" t="str">
        <f>IF(ISERROR('[2]Most Recent Statements'!J84),"Insufficient data",IF('[2]Most Recent Statements'!J84="Unknown","Insufficient Data",(IF(ISNUMBER(SEARCH("Contracts include clauses on forced labour (beyond tier 1)",'[2]Most Recent Statements'!J84)),"Yes","No"))))</f>
        <v>No</v>
      </c>
      <c r="AJ27" s="176" t="str">
        <f>IF(ISERROR('[2]Most Recent Statements'!J84),"Insufficient data",IF('[2]Most Recent Statements'!J84="Unknown","Insufficient Data",(IF(ISNUMBER(SEARCH("Suppliers produce their own statement (direct / tier 1)",'[2]Most Recent Statements'!J84)),"Yes","No"))))</f>
        <v>No</v>
      </c>
      <c r="AK27" s="176" t="str">
        <f>IF(ISERROR('[2]Most Recent Statements'!J84),"Insufficient data",IF('[2]Most Recent Statements'!J84="Unknown","Insufficient Data",(IF(ISNUMBER(SEARCH("Suppliers produce their own statement (beyond tier 1)",'[2]Most Recent Statements'!J84)),"Yes","No"))))</f>
        <v>No</v>
      </c>
      <c r="AL27" s="176" t="str">
        <f>IF(ISERROR('[2]Most Recent Statements'!J84),"Insufficient data",IF('[2]Most Recent Statements'!J84="Unknown","Insufficient Data",(IF(ISNUMBER(SEARCH("Suppliers respect labour rights (wages, freedom of association etc) (direct / tier 1)",'[2]Most Recent Statements'!J84)),"Yes","No"))))</f>
        <v>No</v>
      </c>
      <c r="AM27" s="176" t="str">
        <f>IF(ISERROR('[2]Most Recent Statements'!J84),"Insufficient data",IF('[2]Most Recent Statements'!J84="Unknown","Insufficient Data",(IF(ISNUMBER(SEARCH("Suppliers respect labour rights (wages, freedom of association etc) (beyond tier 1)",'[2]Most Recent Statements'!J84)),"Yes","No"))))</f>
        <v>No</v>
      </c>
      <c r="AN27" s="176" t="str">
        <f>IF(ISERROR('[2]Most Recent Statements'!J84),"Insufficient data",IF('[2]Most Recent Statements'!J84="Unknown","Insufficient Data",(IF(ISNUMBER(SEARCH("Suppliers protect migrant workers (direct / tier 1)",'[2]Most Recent Statements'!J84)),"Yes","No"))))</f>
        <v>No</v>
      </c>
      <c r="AO27" s="176" t="str">
        <f>IF(ISERROR('[2]Most Recent Statements'!J84),"Insufficient data",IF('[2]Most Recent Statements'!J84="Unknown","Insufficient Data",(IF(ISNUMBER(SEARCH("Suppliers protect migrant workers (beyond tier 1)",'[2]Most Recent Statements'!J84)),"Yes","No"))))</f>
        <v>No</v>
      </c>
      <c r="AP27" s="177" t="str">
        <f>IF(ISERROR('[2]Most Recent Statements'!J84),"Insufficient data",IF('[2]Most Recent Statements'!J84="Unknown","Insufficient Data",(IF(ISNUMBER(SEARCH("migrant",'[2]Most Recent Statements'!J84)),"Yes","No"))))</f>
        <v>No</v>
      </c>
      <c r="AQ27" s="174" t="str">
        <f>IF(OR(ISERROR('[2]Most Recent Statements'!O84),ISERROR('[2]Most Recent Statements'!M84)),"Insufficient data",IF(OR('[2]Most Recent Statements'!O84="Unknown",'[2]Most Recent Statements'!M84="Unknown"),"Insufficient Data",(IF(OR((OR((ISNUMBER(SEARCH("Cancel contracts",'[2]Most Recent Statements'!O84))),(ISNUMBER(SEARCH("Corrective action plan",'[2]Most Recent Statements'!O84))),(ISNUMBER(SEARCH("Worker remediation",'[2]Most Recent Statements'!O84))),(ISNUMBER(SEARCH("Senior management",'[2]Most Recent Statements'!O84))))),(OR((ISNUMBER(SEARCH("Audits",'[2]Most Recent Statements'!M84))),(ISNUMBER(SEARCH("On-site visits",'[2]Most Recent Statements'!M84)))))),"Yes","No"))))</f>
        <v>Yes</v>
      </c>
      <c r="AR27" s="174" t="str">
        <f t="shared" si="2"/>
        <v>Yes</v>
      </c>
      <c r="AS27" s="175" t="str">
        <f>IF(ISERROR('[2]Most Recent Statements'!O84),"Insufficient data",IF('[2]Most Recent Statements'!O84="Unknown","Insufficient Data",(IF(ISNUMBER(SEARCH("Cancel contracts",'[2]Most Recent Statements'!O84)),"Yes","No"))))</f>
        <v>No</v>
      </c>
      <c r="AT27" s="176" t="str">
        <f>IF(ISERROR('[2]Most Recent Statements'!O84),"Insufficient data",IF('[2]Most Recent Statements'!O84="Unknown","Insufficient Data",(IF(ISNUMBER(SEARCH("Corrective action plan",'[2]Most Recent Statements'!O84)),"Yes","No"))))</f>
        <v>No</v>
      </c>
      <c r="AU27" s="176" t="str">
        <f>IF(ISERROR('[2]Most Recent Statements'!O84),"Insufficient data",IF('[2]Most Recent Statements'!O84="Unknown","Insufficient Data",(IF(ISNUMBER(SEARCH("Senior management",'[2]Most Recent Statements'!O84)),"Yes","No"))))</f>
        <v>No</v>
      </c>
      <c r="AV27" s="177" t="str">
        <f>IF(ISERROR('[2]Most Recent Statements'!O84),"Insufficient data",IF('[2]Most Recent Statements'!O84="Unknown","Insufficient Data",(IF(ISNUMBER(SEARCH("Worker remediation",'[2]Most Recent Statements'!O84)),"Yes","No"))))</f>
        <v>No</v>
      </c>
      <c r="AW27" s="176" t="str">
        <f t="shared" si="3"/>
        <v>No</v>
      </c>
      <c r="AX27" s="175" t="str">
        <f>IF(ISERROR('[2]Most Recent Statements'!M84),"Insufficient data",IF('[2]Most Recent Statements'!M84="Unknown","Insufficient Data",(IF(ISNUMBER(SEARCH("Audits",'[2]Most Recent Statements'!M84)),"Yes","No"))))</f>
        <v>Yes</v>
      </c>
      <c r="AY27" s="176" t="str">
        <f>IF(ISERROR('[2]Most Recent Statements'!M84),"Insufficient data",IF('[2]Most Recent Statements'!M84="Unknown","Insufficient Data",(IF(ISNUMBER(SEARCH("Audits of suppliers (self- reporting)",'[2]Most Recent Statements'!M84)),"Yes","No"))))</f>
        <v>Yes</v>
      </c>
      <c r="AZ27" s="176" t="str">
        <f>IF(ISERROR('[2]Most Recent Statements'!M84),"Insufficient data",IF('[2]Most Recent Statements'!M84="Unknown","Insufficient Data",(IF(ISNUMBER(SEARCH("Audits of suppliers (independent)",'[2]Most Recent Statements'!M84)),"Yes","No"))))</f>
        <v>No</v>
      </c>
      <c r="BA27" s="177" t="str">
        <f>IF(ISERROR('[2]Most Recent Statements'!M84),"Insufficient data",IF('[2]Most Recent Statements'!M84="Unknown","Insufficient Data",(IF(ISNUMBER(SEARCH("On-site visits",'[2]Most Recent Statements'!M84)),"Yes","No"))))</f>
        <v>No</v>
      </c>
      <c r="BB27" s="175" t="str">
        <f>IF(ISERROR('[2]Most Recent Statements'!P84),"Insufficient data",IF('[2]Most Recent Statements'!P84="Unknown","Insufficient Data",(IF(OR((ISNUMBER(SEARCH("Hotline",'[2]Most Recent Statements'!P84))),(ISNUMBER(SEARCH("Whistleblower protection",'[2]Most Recent Statements'!P84))),(ISNUMBER(SEARCH("Focal Point",'[2]Most Recent Statements'!P84)))),"Yes","No"))))</f>
        <v>Yes</v>
      </c>
      <c r="BC27" s="176" t="str">
        <f>IF(ISERROR('[2]Most Recent Statements'!P84),"Insufficient data",IF('[2]Most Recent Statements'!P84="Unknown","Insufficient Data",(IF(ISNUMBER(SEARCH("Hotline",'[2]Most Recent Statements'!P84)),"Yes","No"))))</f>
        <v>Yes</v>
      </c>
      <c r="BD27" s="176" t="str">
        <f>IF(ISERROR('[2]Most Recent Statements'!P84),"Insufficient data",IF('[2]Most Recent Statements'!P84="Unknown","Insufficient Data",(IF(ISNUMBER(SEARCH("Focal Point",'[2]Most Recent Statements'!P84)),"Yes","No"))))</f>
        <v>No</v>
      </c>
      <c r="BE27" s="177" t="str">
        <f>IF(ISERROR('[2]Most Recent Statements'!P84),"Insufficient data",IF('[2]Most Recent Statements'!P84="Unknown","Insufficient Data",(IF(ISNUMBER(SEARCH("Whistleblower protection",'[2]Most Recent Statements'!P84)),"Yes","No"))))</f>
        <v>No</v>
      </c>
      <c r="BF27" s="175" t="str">
        <f t="shared" si="4"/>
        <v>Yes</v>
      </c>
      <c r="BG27" s="176" t="str">
        <f>IF(ISERROR('[2]Most Recent Statements'!K84),"Insufficient data",IF('[2]Most Recent Statements'!K84="Unknown","Insufficient Data",(IF(ISNUMBER(SEARCH("Conducting research",'[2]Most Recent Statements'!K84)),"Yes","No"))))</f>
        <v>Yes</v>
      </c>
      <c r="BH27" s="176" t="str">
        <f>IF(ISERROR('[2]Most Recent Statements'!K84),"Insufficient data",IF('[2]Most Recent Statements'!K84="Unknown","Insufficient Data",(IF(ISNUMBER(SEARCH("Risk-based questionnaires",'[2]Most Recent Statements'!K84)),"Yes","No"))))</f>
        <v>Yes</v>
      </c>
      <c r="BI27" s="176" t="str">
        <f>IF(ISERROR('[2]Most Recent Statements'!K84),"Insufficient data",IF('[2]Most Recent Statements'!K84="Unknown","Insufficient Data",(IF(ISNUMBER(SEARCH("Use of risk management tool or software",'[2]Most Recent Statements'!K84)),"Yes","No"))))</f>
        <v>No</v>
      </c>
      <c r="BJ27" s="177" t="str">
        <f>IF(ISERROR('[2]Most Recent Statements'!K84),"Insufficient data",IF('[2]Most Recent Statements'!K84="Unknown","Insufficient Data",(IF(ISNUMBER(SEARCH("In Development",'[2]Most Recent Statements'!K84)),"Yes","No"))))</f>
        <v>No</v>
      </c>
      <c r="BK27" s="174" t="str">
        <f>IF(OR(ISERROR('[2]Most Recent Statements'!K84),ISERROR('[2]Most Recent Statements'!L84)),"Insufficient data",IF(OR('[2]Most Recent Statements'!K84="Unknown",'[2]Most Recent Statements'!L84="Unknown"),"Insufficient Data",(IF(AND((OR((ISNUMBER(SEARCH("Conducting research",'[2]Most Recent Statements'!K84))),(ISNUMBER(SEARCH("Risk-based questionnaires",'[2]Most Recent Statements'!K84))),(ISNUMBER(SEARCH("Use of risk management tool or software",'[2]Most Recent Statements'!K84))))),(OR((ISNUMBER(SEARCH("Geographic",'[2]Most Recent Statements'!L84))),(ISNUMBER(SEARCH("Industry",'[2]Most Recent Statements'!L84))),(ISNUMBER(SEARCH("Resource",'[2]Most Recent Statements'!L84))),(ISNUMBER(SEARCH("Workforce",'[2]Most Recent Statements'!L84)))))),"Yes","No"))))</f>
        <v>Yes</v>
      </c>
      <c r="BL27" s="175" t="str">
        <f>IF(ISERROR('[2]Most Recent Statements'!L84),"Insufficient data",IF('[2]Most Recent Statements'!L84="Unknown","Insufficient Data",(IF(OR((ISNUMBER(SEARCH("Geographic",'[2]Most Recent Statements'!L84))),(ISNUMBER(SEARCH("Industry",'[2]Most Recent Statements'!L84))),(ISNUMBER(SEARCH("Resource",'[2]Most Recent Statements'!L84))),(ISNUMBER(SEARCH("Workforce",'[2]Most Recent Statements'!L84)))),"Yes","No"))))</f>
        <v>Yes</v>
      </c>
      <c r="BM27" s="176" t="str">
        <f>IF(ISERROR('[2]Most Recent Statements'!L84),"Insufficient data",IF('[2]Most Recent Statements'!L84="Unknown","Insufficient Data",(IF(ISNUMBER(SEARCH("Geographic",'[2]Most Recent Statements'!L84)),"Yes","No"))))</f>
        <v>No</v>
      </c>
      <c r="BN27" s="176" t="str">
        <f>IF(ISERROR('[2]Most Recent Statements'!L84),"Insufficient data",IF('[2]Most Recent Statements'!L84="Unknown","Insufficient Data",(IF(ISNUMBER(SEARCH("Industry",'[2]Most Recent Statements'!L84)),"Yes","No"))))</f>
        <v>Yes</v>
      </c>
      <c r="BO27" s="176" t="str">
        <f>IF(ISERROR('[2]Most Recent Statements'!L84),"Insufficient data",IF('[2]Most Recent Statements'!L84="Unknown","Insufficient Data",(IF(ISNUMBER(SEARCH("Workforce",'[2]Most Recent Statements'!L84)),"Yes","No"))))</f>
        <v>No</v>
      </c>
      <c r="BP27" s="176" t="str">
        <f>IF(ISERROR('[2]Most Recent Statements'!L84),"Insufficient data",IF('[2]Most Recent Statements'!L84="Unknown","Insufficient Data",(IF(ISNUMBER(SEARCH("Resource",'[2]Most Recent Statements'!L84)),"Yes","No"))))</f>
        <v>No</v>
      </c>
      <c r="BQ27" s="194"/>
      <c r="BR27" s="176" t="str">
        <f>IF(ISERROR('[2]Most Recent Statements'!N84),"Insufficient data",IF('[2]Most Recent Statements'!N84="Unknown","Insufficient Data",(IF(ISNUMBER(SEARCH("Yes",'[2]Most Recent Statements'!N84)),"Yes","No"))))</f>
        <v>No</v>
      </c>
      <c r="BS27" s="175" t="str">
        <f>IF(ISERROR('[2]Most Recent Statements'!Q84),"Insufficient data",IF('[2]Most Recent Statements'!Q84="Unknown","Insufficient Data",(IF(ISNUMBER(SEARCH("Leadership",'[2]Most Recent Statements'!Q84)),"Yes","No"))))</f>
        <v>No</v>
      </c>
      <c r="BT27" s="176" t="str">
        <f>IF(ISERROR('[2]Most Recent Statements'!Q84),"Insufficient data",IF('[2]Most Recent Statements'!Q84="Unknown","Insufficient Data",(IF(ISNUMBER(SEARCH("Suppliers",'[2]Most Recent Statements'!Q84)),"Yes","No"))))</f>
        <v>No</v>
      </c>
      <c r="BU27" s="176" t="str">
        <f>IF(ISERROR('[2]Most Recent Statements'!Q84),"Insufficient data",IF('[2]Most Recent Statements'!Q84="Unknown","Insufficient Data",(IF(ISNUMBER(SEARCH("Recruitment / HR",'[2]Most Recent Statements'!Q84)),"Yes","No"))))</f>
        <v>Yes</v>
      </c>
      <c r="BV27" s="176" t="str">
        <f>IF(ISERROR('[2]Most Recent Statements'!Q84),"Insufficient data",IF('[2]Most Recent Statements'!Q84="Unknown","Insufficient Data",(IF(ISNUMBER(SEARCH("Procurement / purchasing",'[2]Most Recent Statements'!Q84)),"Yes","No"))))</f>
        <v>Yes</v>
      </c>
      <c r="BW27" s="176" t="str">
        <f>IF(ISERROR('[2]Most Recent Statements'!Q84),"Insufficient data",IF('[2]Most Recent Statements'!Q84="Unknown","Insufficient Data",(IF(ISNUMBER(SEARCH("Employees (all)",'[2]Most Recent Statements'!Q84)),"Yes","No"))))</f>
        <v>No</v>
      </c>
      <c r="BX27" s="176" t="str">
        <f>IF(ISERROR('[2]Most Recent Statements'!Q84),"Insufficient data",IF('[2]Most Recent Statements'!Q84="Unknown","Insufficient Data",(IF(ISNUMBER(SEARCH("Training provided - not specified",'[2]Most Recent Statements'!Q84)),"Yes","No"))))</f>
        <v>Yes</v>
      </c>
      <c r="BY27" s="176" t="str">
        <f>IF(ISERROR('[2]Most Recent Statements'!Q84),"Insufficient data",IF('[2]Most Recent Statements'!Q84="Unknown","Insufficient Data",(IF(ISNUMBER(SEARCH("In Development",'[2]Most Recent Statements'!Q84)),"Yes","No"))))</f>
        <v>Yes</v>
      </c>
      <c r="BZ27" s="177" t="str">
        <f t="shared" si="5"/>
        <v>Yes</v>
      </c>
      <c r="CA27" s="176" t="str">
        <f t="shared" si="6"/>
        <v>Yes</v>
      </c>
      <c r="CB27" s="176" t="str">
        <f t="shared" si="7"/>
        <v>Yes</v>
      </c>
      <c r="CC27" s="175" t="str">
        <f>IF(ISERROR('[2]Most Recent Statements'!R84),"Insufficient data",IF('[2]Most Recent Statements'!R84="Unknown","Insufficient Data",(IF(ISNUMBER(SEARCH("Yes",'[2]Most Recent Statements'!R84)),"Yes","No"))))</f>
        <v>Yes</v>
      </c>
      <c r="CD27" s="176" t="str">
        <f>IF(ISERROR('[2]Most Recent Statements'!S84),"Insufficient data",IF('[2]Most Recent Statements'!S84="Unknown","Insufficient Data",(IF(ISNUMBER(SEARCH("Yes",'[2]Most Recent Statements'!S84)),"Yes","No"))))</f>
        <v>No</v>
      </c>
      <c r="CE27" s="199" t="str">
        <f>IFERROR(VLOOKUP($A27,'[2]Sector Specific Research'!$B$3:$H$81,3,FALSE),"Insufficient Data")</f>
        <v>Yes</v>
      </c>
      <c r="CF27" s="200" t="str">
        <f>IFERROR(VLOOKUP($A27,'[2]Sector Specific Research'!$B$3:$H$81,4,FALSE),"Insufficient Data")</f>
        <v>No</v>
      </c>
      <c r="CG27" s="200" t="str">
        <f>IFERROR(VLOOKUP($A27,'[2]Sector Specific Research'!$B$3:$H$81,5,FALSE),"Insufficient Data")</f>
        <v>No</v>
      </c>
      <c r="CH27" s="200" t="str">
        <f>IFERROR(VLOOKUP($A27,'[2]Sector Specific Research'!$B$3:$H$81,6,FALSE),"Insufficient Data")</f>
        <v>Yes</v>
      </c>
      <c r="CI27" s="200" t="str">
        <f>IFERROR(VLOOKUP($A27,'[2]Sector Specific Research'!$B$3:$H$81,7,FALSE),"Insufficient Data")</f>
        <v>Yes</v>
      </c>
      <c r="CJ27" s="200" t="str">
        <f t="shared" si="8"/>
        <v>Yes</v>
      </c>
      <c r="CK27" s="175" t="str">
        <f t="shared" si="9"/>
        <v>No</v>
      </c>
      <c r="CL27" s="178" t="str">
        <f t="shared" si="10"/>
        <v>Yes</v>
      </c>
    </row>
    <row r="28" spans="1:93" ht="16" x14ac:dyDescent="0.2">
      <c r="A28" s="287" t="str">
        <f>TRIM('[2]Most Recent Statements'!A28)</f>
        <v>Baillie Gifford &amp; Co</v>
      </c>
      <c r="B28" s="197">
        <f>'[2]Most Recent Statements'!B28</f>
        <v>2020</v>
      </c>
      <c r="C28" s="197">
        <v>445300</v>
      </c>
      <c r="D28" s="198" t="str">
        <f>IF(ISNUMBER(SEARCH("Yes",'[2]Most Recent Statements'!C28)), "Yes", "No")</f>
        <v>Yes</v>
      </c>
      <c r="E28" s="198">
        <f>IFERROR(VLOOKUP(A28,'[2]Entity Coverage'!$C$2:$H$80, 6, FALSE), "Insufficient Data")</f>
        <v>5</v>
      </c>
      <c r="F28" s="198" t="str">
        <f>IF(ISERROR('[2]Most Recent Statements'!E28),"Insufficient data",IF('[2]Most Recent Statements'!E28="Unknown","Insufficient Data",(IF(ISNUMBER(SEARCH("Yes",'[2]Most Recent Statements'!E28)),"Yes","No"))))</f>
        <v>Yes</v>
      </c>
      <c r="G28" s="175" t="str">
        <f>IFERROR(IF(AND((OR('[2]Most Recent Statements'!F28="Signed by CEO",'[2]Most Recent Statements'!F28="Signed by Director",'[2]Most Recent Statements'!F28="Signed by Managing Director",'[2]Most Recent Statements'!F28="Signed by Chairman")),('[2]Most Recent Statements'!D28="Yes"),('[2]Most Recent Statements'!G28="Approved by Board")),"Yes","No"),"Insufficient data")</f>
        <v>Yes</v>
      </c>
      <c r="H28" s="176" t="str">
        <f>IF(ISERROR('[2]Most Recent Statements'!F28),"Insufficient data",IF('[2]Most Recent Statements'!F28="Unknown","Insufficient Data",(IF(OR((ISNUMBER(SEARCH("Signed by CEO",'[2]Most Recent Statements'!F28))),(ISNUMBER(SEARCH("Signed by Director",'[2]Most Recent Statements'!F28))),(ISNUMBER(SEARCH("Signed by Chairman",'[2]Most Recent Statements'!F28))),(ISNUMBER(SEARCH("Signed by Managing Director",'[2]Most Recent Statements'!F28)))),"Yes","No"))))</f>
        <v>Yes</v>
      </c>
      <c r="I28" s="176" t="str">
        <f>IF(ISERROR('[2]Most Recent Statements'!G28),"Insufficient data",IF('[2]Most Recent Statements'!G28="Unknown","Insufficient Data",(IF(ISNUMBER(SEARCH("Approved by Board",'[2]Most Recent Statements'!G28)),"Yes","No"))))</f>
        <v>Yes</v>
      </c>
      <c r="J28" s="177" t="str">
        <f>IF(ISERROR('[2]Most Recent Statements'!D28),"Insufficient data",IF('[2]Most Recent Statements'!D28="Unknown","Insufficient Data",(IF(ISNUMBER(SEARCH("Yes",'[2]Most Recent Statements'!D28)),"Yes","No"))))</f>
        <v>Yes</v>
      </c>
      <c r="K28" s="174" t="str">
        <f>IF(ISERROR('[2]Most Recent Statements'!T28),"Insufficient data",IF('[2]Most Recent Statements'!T28="Unknown","Insufficient Data",(IF(ISNUMBER(SEARCH("Yes",'[2]Most Recent Statements'!T28)),"Yes","No"))))</f>
        <v>No</v>
      </c>
      <c r="L28" s="174" t="str">
        <f>IF(ISERROR('[2]Most Recent Statements'!H28),"Insufficient data",IF('[2]Most Recent Statements'!H28="Unknown","Insufficient Data",(IF(ISNUMBER(SEARCH("Yes",'[2]Most Recent Statements'!H28)),"Yes","No"))))</f>
        <v>Yes</v>
      </c>
      <c r="M28" s="175" t="str">
        <f>IF(ISERROR('[2]Most Recent Statements'!I28),"Insufficient data",IF('[2]Most Recent Statements'!I28="Unknown","Insufficient Data",(IF(ISNUMBER(SEARCH("No",'[2]Most Recent Statements'!I28)),"No","Yes"))))</f>
        <v>No</v>
      </c>
      <c r="N28" s="176" t="str">
        <f>IF(ISERROR('[2]Most Recent Statements'!I28),"Insufficient data",IF('[2]Most Recent Statements'!I28="Unknown","Insufficient Data",(IF(ISNUMBER(SEARCH("Facility/Supplier",'[2]Most Recent Statements'!I28)),"Yes","No"))))</f>
        <v>No</v>
      </c>
      <c r="O28" s="177" t="str">
        <f>IF(ISERROR('[2]Most Recent Statements'!I28),"Insufficient data",IF('[2]Most Recent Statements'!I28="Unknown","Insufficient Data",(IF(ISNUMBER(SEARCH("Geographical",'[2]Most Recent Statements'!I28)),"Yes","No"))))</f>
        <v>No</v>
      </c>
      <c r="P28" s="175" t="str">
        <f>IF(ISERROR('[2]Most Recent Statements'!J28),"Insufficient data",IF('[2]Most Recent Statements'!J28="Unknown","Insufficient Data",(IF(OR((ISNUMBER(SEARCH("prohibit",'[2]Most Recent Statements'!J28))),(ISNUMBER(SEARCH("forced",'[2]Most Recent Statements'!J28))),(ISNUMBER(SEARCH("supplier",'[2]Most Recent Statements'!J28)))),"Yes","No"))))</f>
        <v>Yes</v>
      </c>
      <c r="Q28" s="176" t="str">
        <f>IF(ISERROR('[2]Most Recent Statements'!J28),"Insufficient data",IF('[2]Most Recent Statements'!J28="Unknown","Insufficient Data",(IF(ISNUMBER(SEARCH("No",'[2]Most Recent Statements'!J28)),"No","Yes"))))</f>
        <v>Yes</v>
      </c>
      <c r="R28" s="176" t="str">
        <f>IF(ISERROR('[2]Most Recent Statements'!J28),"Insufficient data",IF('[2]Most Recent Statements'!J28="Unknown","Insufficient Data",(IF(ISNUMBER(SEARCH("In Development",'[2]Most Recent Statements'!J28)),"Yes","No"))))</f>
        <v>No</v>
      </c>
      <c r="S28" s="176" t="str">
        <f>IF(ISERROR('[2]Most Recent Statements'!J28),"Insufficient data",IF('[2]Most Recent Statements'!J28="Unknown","Insufficient Data",(IF(OR((ISNUMBER(SEARCH("prohibit",'[2]Most Recent Statements'!J28))),(ISNUMBER(SEARCH("forced",'[2]Most Recent Statements'!J28))),(ISNUMBER(SEARCH("No",'[2]Most Recent Statements'!J28))),(ISNUMBER(SEARCH("supplier",'[2]Most Recent Statements'!J28)))),"No","Yes"))))</f>
        <v>No</v>
      </c>
      <c r="T28" s="176"/>
      <c r="U28" s="176" t="str">
        <f>IF(ISERROR('[2]Most Recent Statements'!J28),"Insufficient data",IF('[2]Most Recent Statements'!J28="Unknown","Insufficient Data",(IF(ISNUMBER(SEARCH("(beyond tier 1)",'[2]Most Recent Statements'!J28)),"Yes","No"))))</f>
        <v>No</v>
      </c>
      <c r="V28" s="176"/>
      <c r="W28" s="176" t="str">
        <f>IF(ISERROR('[2]Most Recent Statements'!J28),"Insufficient data",IF('[2]Most Recent Statements'!J28="Unknown","Insufficient Data",(IF(ISNUMBER(SEARCH("recruitment",'[2]Most Recent Statements'!J28)),"Yes","No"))))</f>
        <v>No</v>
      </c>
      <c r="X28" s="176" t="str">
        <f>IF(ISERROR('[2]Most Recent Statements'!J28),"Insufficient data",IF('[2]Most Recent Statements'!J28="Unknown","Insufficient Data",(IF(ISNUMBER(SEARCH("Prohibit charging of recruitment fees to employee (direct / tier 1)",'[2]Most Recent Statements'!J28)),"Yes","No"))))</f>
        <v>No</v>
      </c>
      <c r="Y28" s="176" t="str">
        <f>IF(ISERROR('[2]Most Recent Statements'!J28),"Insufficient data",IF('[2]Most Recent Statements'!J28="Unknown","Insufficient Data",(IF(ISNUMBER(SEARCH("Prohibit charging of recruitment fees to employee (beyond tier 1)",'[2]Most Recent Statements'!J28)),"Yes","No"))))</f>
        <v>No</v>
      </c>
      <c r="Z28" s="176" t="str">
        <f>IF(ISERROR('[2]Most Recent Statements'!J28),"Insufficient data",IF('[2]Most Recent Statements'!J28="Unknown","Insufficient Data",(IF(ISNUMBER(SEARCH("Suppliers comply with laws and company’s policies (direct / tier 1)",'[2]Most Recent Statements'!J28)),"Yes","No"))))</f>
        <v>Yes</v>
      </c>
      <c r="AA28" s="176" t="str">
        <f>IF(ISERROR('[2]Most Recent Statements'!J28),"Insufficient data",IF('[2]Most Recent Statements'!J28="Unknown","Insufficient Data",(IF(ISNUMBER(SEARCH("Suppliers comply with laws and company’s policies (beyond tier 1)",'[2]Most Recent Statements'!J28)),"Yes","No"))))</f>
        <v>No</v>
      </c>
      <c r="AB28" s="176" t="str">
        <f>IF(ISERROR('[2]Most Recent Statements'!J28),"Insufficient data",IF('[2]Most Recent Statements'!J28="Unknown","Insufficient Data",(IF(ISNUMBER(SEARCH("Prohibit use of forced labour (direct / tier 1)",'[2]Most Recent Statements'!J28)),"Yes","No"))))</f>
        <v>Yes</v>
      </c>
      <c r="AC28" s="176" t="str">
        <f>IF(ISERROR('[2]Most Recent Statements'!J28),"Insufficient data",IF('[2]Most Recent Statements'!J28="Unknown","Insufficient Data",(IF(ISNUMBER(SEARCH("Prohibit use of forced labour (beyond tier 1)",'[2]Most Recent Statements'!J28)),"Yes","No"))))</f>
        <v>No</v>
      </c>
      <c r="AD28" s="176" t="str">
        <f>IF(ISERROR('[2]Most Recent Statements'!J28),"Insufficient data",IF('[2]Most Recent Statements'!J28="Unknown","Insufficient Data",(IF(ISNUMBER(SEARCH("Prohibit use of child labour (direct / tier 1)",'[2]Most Recent Statements'!J28)),"Yes","No"))))</f>
        <v>No</v>
      </c>
      <c r="AE28" s="176" t="str">
        <f>IF(ISERROR('[2]Most Recent Statements'!J28),"Insufficient data",IF('[2]Most Recent Statements'!J28="Unknown","Insufficient Data",(IF(ISNUMBER(SEARCH("Prohibit use of child labour (beyond tier 1)",'[2]Most Recent Statements'!J28)),"Yes","No"))))</f>
        <v>No</v>
      </c>
      <c r="AF28" s="176" t="str">
        <f>IF(ISERROR('[2]Most Recent Statements'!J28),"Insufficient data",IF('[2]Most Recent Statements'!J28="Unknown","Insufficient Data",(IF(ISNUMBER(SEARCH("Code of conduct or supplier code includes clauses on slavery and human trafficking (direct / tier 1)",'[2]Most Recent Statements'!J28)),"Yes","No"))))</f>
        <v>No</v>
      </c>
      <c r="AG28" s="176" t="str">
        <f>IF(ISERROR('[2]Most Recent Statements'!J28),"Insufficient data",IF('[2]Most Recent Statements'!J28="Unknown","Insufficient Data",(IF(ISNUMBER(SEARCH("Code of conduct or supplier code includes clauses on slavery and human trafficking (beyond tier 1)",'[2]Most Recent Statements'!J28)),"Yes","No"))))</f>
        <v>No</v>
      </c>
      <c r="AH28" s="176" t="str">
        <f>IF(ISERROR('[2]Most Recent Statements'!J28),"Insufficient data",IF('[2]Most Recent Statements'!J28="Unknown","Insufficient Data",(IF(ISNUMBER(SEARCH("Contracts include clauses on forced labour (direct / tier 1)",'[2]Most Recent Statements'!J28)),"Yes","No"))))</f>
        <v>Yes</v>
      </c>
      <c r="AI28" s="176" t="str">
        <f>IF(ISERROR('[2]Most Recent Statements'!J28),"Insufficient data",IF('[2]Most Recent Statements'!J28="Unknown","Insufficient Data",(IF(ISNUMBER(SEARCH("Contracts include clauses on forced labour (beyond tier 1)",'[2]Most Recent Statements'!J28)),"Yes","No"))))</f>
        <v>No</v>
      </c>
      <c r="AJ28" s="176" t="str">
        <f>IF(ISERROR('[2]Most Recent Statements'!J28),"Insufficient data",IF('[2]Most Recent Statements'!J28="Unknown","Insufficient Data",(IF(ISNUMBER(SEARCH("Suppliers produce their own statement (direct / tier 1)",'[2]Most Recent Statements'!J28)),"Yes","No"))))</f>
        <v>No</v>
      </c>
      <c r="AK28" s="176" t="str">
        <f>IF(ISERROR('[2]Most Recent Statements'!J28),"Insufficient data",IF('[2]Most Recent Statements'!J28="Unknown","Insufficient Data",(IF(ISNUMBER(SEARCH("Suppliers produce their own statement (beyond tier 1)",'[2]Most Recent Statements'!J28)),"Yes","No"))))</f>
        <v>No</v>
      </c>
      <c r="AL28" s="176" t="str">
        <f>IF(ISERROR('[2]Most Recent Statements'!J28),"Insufficient data",IF('[2]Most Recent Statements'!J28="Unknown","Insufficient Data",(IF(ISNUMBER(SEARCH("Suppliers respect labour rights (wages, freedom of association etc) (direct / tier 1)",'[2]Most Recent Statements'!J28)),"Yes","No"))))</f>
        <v>No</v>
      </c>
      <c r="AM28" s="176" t="str">
        <f>IF(ISERROR('[2]Most Recent Statements'!J28),"Insufficient data",IF('[2]Most Recent Statements'!J28="Unknown","Insufficient Data",(IF(ISNUMBER(SEARCH("Suppliers respect labour rights (wages, freedom of association etc) (beyond tier 1)",'[2]Most Recent Statements'!J28)),"Yes","No"))))</f>
        <v>No</v>
      </c>
      <c r="AN28" s="176" t="str">
        <f>IF(ISERROR('[2]Most Recent Statements'!J28),"Insufficient data",IF('[2]Most Recent Statements'!J28="Unknown","Insufficient Data",(IF(ISNUMBER(SEARCH("Suppliers protect migrant workers (direct / tier 1)",'[2]Most Recent Statements'!J28)),"Yes","No"))))</f>
        <v>No</v>
      </c>
      <c r="AO28" s="176" t="str">
        <f>IF(ISERROR('[2]Most Recent Statements'!J28),"Insufficient data",IF('[2]Most Recent Statements'!J28="Unknown","Insufficient Data",(IF(ISNUMBER(SEARCH("Suppliers protect migrant workers (beyond tier 1)",'[2]Most Recent Statements'!J28)),"Yes","No"))))</f>
        <v>No</v>
      </c>
      <c r="AP28" s="177" t="str">
        <f>IF(ISERROR('[2]Most Recent Statements'!J28),"Insufficient data",IF('[2]Most Recent Statements'!J28="Unknown","Insufficient Data",(IF(ISNUMBER(SEARCH("migrant",'[2]Most Recent Statements'!J28)),"Yes","No"))))</f>
        <v>No</v>
      </c>
      <c r="AQ28" s="174" t="str">
        <f>IF(OR(ISERROR('[2]Most Recent Statements'!O28),ISERROR('[2]Most Recent Statements'!M28)),"Insufficient data",IF(OR('[2]Most Recent Statements'!O28="Unknown",'[2]Most Recent Statements'!M28="Unknown"),"Insufficient Data",(IF(OR((OR((ISNUMBER(SEARCH("Cancel contracts",'[2]Most Recent Statements'!O28))),(ISNUMBER(SEARCH("Corrective action plan",'[2]Most Recent Statements'!O28))),(ISNUMBER(SEARCH("Worker remediation",'[2]Most Recent Statements'!O28))),(ISNUMBER(SEARCH("Senior management",'[2]Most Recent Statements'!O28))))),(OR((ISNUMBER(SEARCH("Audits",'[2]Most Recent Statements'!M28))),(ISNUMBER(SEARCH("On-site visits",'[2]Most Recent Statements'!M28)))))),"Yes","No"))))</f>
        <v>Yes</v>
      </c>
      <c r="AR28" s="174" t="str">
        <f t="shared" si="2"/>
        <v>Yes</v>
      </c>
      <c r="AS28" s="175" t="str">
        <f>IF(ISERROR('[2]Most Recent Statements'!O28),"Insufficient data",IF('[2]Most Recent Statements'!O28="Unknown","Insufficient Data",(IF(ISNUMBER(SEARCH("Cancel contracts",'[2]Most Recent Statements'!O28)),"Yes","No"))))</f>
        <v>No</v>
      </c>
      <c r="AT28" s="176" t="str">
        <f>IF(ISERROR('[2]Most Recent Statements'!O28),"Insufficient data",IF('[2]Most Recent Statements'!O28="Unknown","Insufficient Data",(IF(ISNUMBER(SEARCH("Corrective action plan",'[2]Most Recent Statements'!O28)),"Yes","No"))))</f>
        <v>No</v>
      </c>
      <c r="AU28" s="176" t="str">
        <f>IF(ISERROR('[2]Most Recent Statements'!O28),"Insufficient data",IF('[2]Most Recent Statements'!O28="Unknown","Insufficient Data",(IF(ISNUMBER(SEARCH("Senior management",'[2]Most Recent Statements'!O28)),"Yes","No"))))</f>
        <v>No</v>
      </c>
      <c r="AV28" s="177" t="str">
        <f>IF(ISERROR('[2]Most Recent Statements'!O28),"Insufficient data",IF('[2]Most Recent Statements'!O28="Unknown","Insufficient Data",(IF(ISNUMBER(SEARCH("Worker remediation",'[2]Most Recent Statements'!O28)),"Yes","No"))))</f>
        <v>No</v>
      </c>
      <c r="AW28" s="176" t="str">
        <f t="shared" si="3"/>
        <v>No</v>
      </c>
      <c r="AX28" s="175" t="str">
        <f>IF(ISERROR('[2]Most Recent Statements'!M28),"Insufficient data",IF('[2]Most Recent Statements'!M28="Unknown","Insufficient Data",(IF(ISNUMBER(SEARCH("Audits",'[2]Most Recent Statements'!M28)),"Yes","No"))))</f>
        <v>Yes</v>
      </c>
      <c r="AY28" s="176" t="str">
        <f>IF(ISERROR('[2]Most Recent Statements'!M28),"Insufficient data",IF('[2]Most Recent Statements'!M28="Unknown","Insufficient Data",(IF(ISNUMBER(SEARCH("Audits of suppliers (self- reporting)",'[2]Most Recent Statements'!M28)),"Yes","No"))))</f>
        <v>No</v>
      </c>
      <c r="AZ28" s="172" t="s">
        <v>1054</v>
      </c>
      <c r="BA28" s="173" t="s">
        <v>1054</v>
      </c>
      <c r="BB28" s="175" t="str">
        <f>IF(ISERROR('[2]Most Recent Statements'!P28),"Insufficient data",IF('[2]Most Recent Statements'!P28="Unknown","Insufficient Data",(IF(OR((ISNUMBER(SEARCH("Hotline",'[2]Most Recent Statements'!P28))),(ISNUMBER(SEARCH("Whistleblower protection",'[2]Most Recent Statements'!P28))),(ISNUMBER(SEARCH("Focal Point",'[2]Most Recent Statements'!P28)))),"Yes","No"))))</f>
        <v>No</v>
      </c>
      <c r="BC28" s="176" t="str">
        <f>IF(ISERROR('[2]Most Recent Statements'!P28),"Insufficient data",IF('[2]Most Recent Statements'!P28="Unknown","Insufficient Data",(IF(ISNUMBER(SEARCH("Hotline",'[2]Most Recent Statements'!P28)),"Yes","No"))))</f>
        <v>No</v>
      </c>
      <c r="BD28" s="176" t="str">
        <f>IF(ISERROR('[2]Most Recent Statements'!P28),"Insufficient data",IF('[2]Most Recent Statements'!P28="Unknown","Insufficient Data",(IF(ISNUMBER(SEARCH("Focal Point",'[2]Most Recent Statements'!P28)),"Yes","No"))))</f>
        <v>No</v>
      </c>
      <c r="BE28" s="177" t="str">
        <f>IF(ISERROR('[2]Most Recent Statements'!P28),"Insufficient data",IF('[2]Most Recent Statements'!P28="Unknown","Insufficient Data",(IF(ISNUMBER(SEARCH("Whistleblower protection",'[2]Most Recent Statements'!P28)),"Yes","No"))))</f>
        <v>No</v>
      </c>
      <c r="BF28" s="175" t="str">
        <f t="shared" si="4"/>
        <v>Yes</v>
      </c>
      <c r="BG28" s="176" t="str">
        <f>IF(ISERROR('[2]Most Recent Statements'!K28),"Insufficient data",IF('[2]Most Recent Statements'!K28="Unknown","Insufficient Data",(IF(ISNUMBER(SEARCH("Conducting research",'[2]Most Recent Statements'!K28)),"Yes","No"))))</f>
        <v>Yes</v>
      </c>
      <c r="BH28" s="176" t="str">
        <f>IF(ISERROR('[2]Most Recent Statements'!K28),"Insufficient data",IF('[2]Most Recent Statements'!K28="Unknown","Insufficient Data",(IF(ISNUMBER(SEARCH("Risk-based questionnaires",'[2]Most Recent Statements'!K28)),"Yes","No"))))</f>
        <v>No</v>
      </c>
      <c r="BI28" s="176" t="str">
        <f>IF(ISERROR('[2]Most Recent Statements'!K28),"Insufficient data",IF('[2]Most Recent Statements'!K28="Unknown","Insufficient Data",(IF(ISNUMBER(SEARCH("Use of risk management tool or software",'[2]Most Recent Statements'!K28)),"Yes","No"))))</f>
        <v>No</v>
      </c>
      <c r="BJ28" s="177" t="str">
        <f>IF(ISERROR('[2]Most Recent Statements'!K28),"Insufficient data",IF('[2]Most Recent Statements'!K28="Unknown","Insufficient Data",(IF(ISNUMBER(SEARCH("In Development",'[2]Most Recent Statements'!K28)),"Yes","No"))))</f>
        <v>No</v>
      </c>
      <c r="BK28" s="174" t="str">
        <f>IF(OR(ISERROR('[2]Most Recent Statements'!K28),ISERROR('[2]Most Recent Statements'!L28)),"Insufficient data",IF(OR('[2]Most Recent Statements'!K28="Unknown",'[2]Most Recent Statements'!L28="Unknown"),"Insufficient Data",(IF(AND((OR((ISNUMBER(SEARCH("Conducting research",'[2]Most Recent Statements'!K28))),(ISNUMBER(SEARCH("Risk-based questionnaires",'[2]Most Recent Statements'!K28))),(ISNUMBER(SEARCH("Use of risk management tool or software",'[2]Most Recent Statements'!K28))))),(OR((ISNUMBER(SEARCH("Geographic",'[2]Most Recent Statements'!L28))),(ISNUMBER(SEARCH("Industry",'[2]Most Recent Statements'!L28))),(ISNUMBER(SEARCH("Resource",'[2]Most Recent Statements'!L28))),(ISNUMBER(SEARCH("Workforce",'[2]Most Recent Statements'!L28)))))),"Yes","No"))))</f>
        <v>No</v>
      </c>
      <c r="BL28" s="175" t="str">
        <f>IF(ISERROR('[2]Most Recent Statements'!L28),"Insufficient data",IF('[2]Most Recent Statements'!L28="Unknown","Insufficient Data",(IF(OR((ISNUMBER(SEARCH("Geographic",'[2]Most Recent Statements'!L28))),(ISNUMBER(SEARCH("Industry",'[2]Most Recent Statements'!L28))),(ISNUMBER(SEARCH("Resource",'[2]Most Recent Statements'!L28))),(ISNUMBER(SEARCH("Workforce",'[2]Most Recent Statements'!L28)))),"Yes","No"))))</f>
        <v>No</v>
      </c>
      <c r="BM28" s="176" t="str">
        <f>IF(ISERROR('[2]Most Recent Statements'!L28),"Insufficient data",IF('[2]Most Recent Statements'!L28="Unknown","Insufficient Data",(IF(ISNUMBER(SEARCH("Geographic",'[2]Most Recent Statements'!L28)),"Yes","No"))))</f>
        <v>No</v>
      </c>
      <c r="BN28" s="176" t="str">
        <f>IF(ISERROR('[2]Most Recent Statements'!L28),"Insufficient data",IF('[2]Most Recent Statements'!L28="Unknown","Insufficient Data",(IF(ISNUMBER(SEARCH("Industry",'[2]Most Recent Statements'!L28)),"Yes","No"))))</f>
        <v>No</v>
      </c>
      <c r="BO28" s="176" t="str">
        <f>IF(ISERROR('[2]Most Recent Statements'!L28),"Insufficient data",IF('[2]Most Recent Statements'!L28="Unknown","Insufficient Data",(IF(ISNUMBER(SEARCH("Workforce",'[2]Most Recent Statements'!L28)),"Yes","No"))))</f>
        <v>No</v>
      </c>
      <c r="BP28" s="176" t="str">
        <f>IF(ISERROR('[2]Most Recent Statements'!L28),"Insufficient data",IF('[2]Most Recent Statements'!L28="Unknown","Insufficient Data",(IF(ISNUMBER(SEARCH("Resource",'[2]Most Recent Statements'!L28)),"Yes","No"))))</f>
        <v>No</v>
      </c>
      <c r="BQ28" s="177"/>
      <c r="BR28" s="176" t="str">
        <f>IF(ISERROR('[2]Most Recent Statements'!N28),"Insufficient data",IF('[2]Most Recent Statements'!N28="Unknown","Insufficient Data",(IF(ISNUMBER(SEARCH("Yes",'[2]Most Recent Statements'!N28)),"Yes","No"))))</f>
        <v>No</v>
      </c>
      <c r="BS28" s="175" t="str">
        <f>IF(ISERROR('[2]Most Recent Statements'!Q28),"Insufficient data",IF('[2]Most Recent Statements'!Q28="Unknown","Insufficient Data",(IF(ISNUMBER(SEARCH("Leadership",'[2]Most Recent Statements'!Q28)),"Yes","No"))))</f>
        <v>No</v>
      </c>
      <c r="BT28" s="176" t="str">
        <f>IF(ISERROR('[2]Most Recent Statements'!Q28),"Insufficient data",IF('[2]Most Recent Statements'!Q28="Unknown","Insufficient Data",(IF(ISNUMBER(SEARCH("Suppliers",'[2]Most Recent Statements'!Q28)),"Yes","No"))))</f>
        <v>No</v>
      </c>
      <c r="BU28" s="176" t="str">
        <f>IF(ISERROR('[2]Most Recent Statements'!Q28),"Insufficient data",IF('[2]Most Recent Statements'!Q28="Unknown","Insufficient Data",(IF(ISNUMBER(SEARCH("Recruitment / HR",'[2]Most Recent Statements'!Q28)),"Yes","No"))))</f>
        <v>No</v>
      </c>
      <c r="BV28" s="176" t="str">
        <f>IF(ISERROR('[2]Most Recent Statements'!Q28),"Insufficient data",IF('[2]Most Recent Statements'!Q28="Unknown","Insufficient Data",(IF(ISNUMBER(SEARCH("Procurement / purchasing",'[2]Most Recent Statements'!Q28)),"Yes","No"))))</f>
        <v>Yes</v>
      </c>
      <c r="BW28" s="176" t="str">
        <f>IF(ISERROR('[2]Most Recent Statements'!Q28),"Insufficient data",IF('[2]Most Recent Statements'!Q28="Unknown","Insufficient Data",(IF(ISNUMBER(SEARCH("Employees (all)",'[2]Most Recent Statements'!Q28)),"Yes","No"))))</f>
        <v>No</v>
      </c>
      <c r="BX28" s="176" t="str">
        <f>IF(ISERROR('[2]Most Recent Statements'!Q28),"Insufficient data",IF('[2]Most Recent Statements'!Q28="Unknown","Insufficient Data",(IF(ISNUMBER(SEARCH("Training provided - not specified",'[2]Most Recent Statements'!Q28)),"Yes","No"))))</f>
        <v>No</v>
      </c>
      <c r="BY28" s="176" t="str">
        <f>IF(ISERROR('[2]Most Recent Statements'!Q28),"Insufficient data",IF('[2]Most Recent Statements'!Q28="Unknown","Insufficient Data",(IF(ISNUMBER(SEARCH("In Development",'[2]Most Recent Statements'!Q28)),"Yes","No"))))</f>
        <v>No</v>
      </c>
      <c r="BZ28" s="177" t="str">
        <f t="shared" si="5"/>
        <v>Yes</v>
      </c>
      <c r="CA28" s="176" t="str">
        <f t="shared" si="6"/>
        <v>Yes</v>
      </c>
      <c r="CB28" s="176" t="str">
        <f t="shared" si="7"/>
        <v>Yes</v>
      </c>
      <c r="CC28" s="175" t="str">
        <f>IF(ISERROR('[2]Most Recent Statements'!R28),"Insufficient data",IF('[2]Most Recent Statements'!R28="Unknown","Insufficient Data",(IF(ISNUMBER(SEARCH("Yes",'[2]Most Recent Statements'!R28)),"Yes","No"))))</f>
        <v>No</v>
      </c>
      <c r="CD28" s="176" t="str">
        <f>IF(ISERROR('[2]Most Recent Statements'!S28),"Insufficient data",IF('[2]Most Recent Statements'!S28="Unknown","Insufficient Data",(IF(ISNUMBER(SEARCH("Yes",'[2]Most Recent Statements'!S28)),"Yes","No"))))</f>
        <v>No</v>
      </c>
      <c r="CE28" s="199" t="str">
        <f>IFERROR(VLOOKUP($A28,'[2]Sector Specific Research'!$B$3:$H$81,3,FALSE),"Insufficient Data")</f>
        <v>No</v>
      </c>
      <c r="CF28" s="200" t="str">
        <f>IFERROR(VLOOKUP($A28,'[2]Sector Specific Research'!$B$3:$H$81,4,FALSE),"Insufficient Data")</f>
        <v>No</v>
      </c>
      <c r="CG28" s="200" t="str">
        <f>IFERROR(VLOOKUP($A28,'[2]Sector Specific Research'!$B$3:$H$81,5,FALSE),"Insufficient Data")</f>
        <v>No</v>
      </c>
      <c r="CH28" s="200" t="str">
        <f>IFERROR(VLOOKUP($A28,'[2]Sector Specific Research'!$B$3:$H$81,6,FALSE),"Insufficient Data")</f>
        <v>Yes</v>
      </c>
      <c r="CI28" s="200" t="str">
        <f>IFERROR(VLOOKUP($A28,'[2]Sector Specific Research'!$B$3:$H$81,7,FALSE),"Insufficient Data")</f>
        <v>Yes</v>
      </c>
      <c r="CJ28" s="200" t="str">
        <f t="shared" si="8"/>
        <v>Yes</v>
      </c>
      <c r="CK28" s="175" t="str">
        <f t="shared" si="9"/>
        <v>No</v>
      </c>
      <c r="CL28" s="178" t="str">
        <f t="shared" si="10"/>
        <v>Yes</v>
      </c>
    </row>
    <row r="29" spans="1:93" ht="16" x14ac:dyDescent="0.2">
      <c r="A29" s="287" t="str">
        <f>TRIM('[2]Most Recent Statements'!A88)</f>
        <v>Bain Capital Private Equity (Europe) LLP</v>
      </c>
      <c r="B29" s="197">
        <f>'[2]Most Recent Statements'!B88</f>
        <v>2019</v>
      </c>
      <c r="C29" s="197">
        <v>120000</v>
      </c>
      <c r="D29" s="198" t="str">
        <f>IF(ISNUMBER(SEARCH("Yes",'[2]Most Recent Statements'!C88)), "Yes", "No")</f>
        <v>Yes</v>
      </c>
      <c r="E29" s="198">
        <f>IFERROR(VLOOKUP(A29,'[2]Entity Coverage'!$C$2:$H$80, 6, FALSE), "Insufficient Data")</f>
        <v>2</v>
      </c>
      <c r="F29" s="198" t="str">
        <f>IF(ISERROR('[2]Most Recent Statements'!E88),"Insufficient data",IF('[2]Most Recent Statements'!E88="Unknown","Insufficient Data",(IF(ISNUMBER(SEARCH("Yes",'[2]Most Recent Statements'!E88)),"Yes","No"))))</f>
        <v>No</v>
      </c>
      <c r="G29" s="175" t="str">
        <f>IFERROR(IF(AND((OR('[2]Most Recent Statements'!F88="Signed by CEO",'[2]Most Recent Statements'!F88="Signed by Director",'[2]Most Recent Statements'!F88="Signed by Managing Director",'[2]Most Recent Statements'!F88="Signed by Chairman")),('[2]Most Recent Statements'!C88="Yes - UK Modern Slavery Act"),('[2]Most Recent Statements'!D88="Yes"),('[2]Most Recent Statements'!G88="Approved by Board")),"Yes","No"),"Insufficient data")</f>
        <v>No</v>
      </c>
      <c r="H29" s="176" t="str">
        <f>IF(ISERROR('[2]Most Recent Statements'!F88),"Insufficient data",IF('[2]Most Recent Statements'!F88="Unknown","Insufficient Data",(IF(OR((ISNUMBER(SEARCH("Signed by CEO",'[2]Most Recent Statements'!F88))),(ISNUMBER(SEARCH("Signed by Director",'[2]Most Recent Statements'!F88))),(ISNUMBER(SEARCH("Signed by Chairman",'[2]Most Recent Statements'!F88))),(ISNUMBER(SEARCH("Signed by Managing Director",'[2]Most Recent Statements'!F88)))),"Yes","No"))))</f>
        <v>Yes</v>
      </c>
      <c r="I29" s="176" t="str">
        <f>IF(ISERROR('[2]Most Recent Statements'!G88),"Insufficient data",IF('[2]Most Recent Statements'!G88="Unknown","Insufficient Data",(IF(ISNUMBER(SEARCH("Approved by Board",'[2]Most Recent Statements'!G88)),"Yes","No"))))</f>
        <v>No</v>
      </c>
      <c r="J29" s="177" t="str">
        <f>IF(ISERROR('[2]Most Recent Statements'!D88),"Insufficient data",IF('[2]Most Recent Statements'!D88="Unknown","Insufficient Data",(IF(ISNUMBER(SEARCH("Yes",'[2]Most Recent Statements'!D88)),"Yes","No"))))</f>
        <v>Yes</v>
      </c>
      <c r="K29" s="174" t="str">
        <f>IF(ISERROR('[2]Most Recent Statements'!T88),"Insufficient data",IF('[2]Most Recent Statements'!T88="Unknown","Insufficient Data",(IF(ISNUMBER(SEARCH("Yes",'[2]Most Recent Statements'!T88)),"Yes","No"))))</f>
        <v>No</v>
      </c>
      <c r="L29" s="174" t="str">
        <f>IF(ISERROR('[2]Most Recent Statements'!H88),"Insufficient data",IF('[2]Most Recent Statements'!H88="Unknown","Insufficient Data",(IF(ISNUMBER(SEARCH("Yes",'[2]Most Recent Statements'!H88)),"Yes","No"))))</f>
        <v>No</v>
      </c>
      <c r="M29" s="175" t="str">
        <f>IF(ISERROR('[2]Most Recent Statements'!I88),"Insufficient data",IF('[2]Most Recent Statements'!I88="Unknown","Insufficient Data",(IF(ISNUMBER(SEARCH("No",'[2]Most Recent Statements'!I88)),"No","Yes"))))</f>
        <v>No</v>
      </c>
      <c r="N29" s="176" t="str">
        <f>IF(ISERROR('[2]Most Recent Statements'!I88),"Insufficient data",IF('[2]Most Recent Statements'!I88="Unknown","Insufficient Data",(IF(ISNUMBER(SEARCH("Facility/Supplier",'[2]Most Recent Statements'!I88)),"Yes","No"))))</f>
        <v>No</v>
      </c>
      <c r="O29" s="177" t="str">
        <f>IF(ISERROR('[2]Most Recent Statements'!I88),"Insufficient data",IF('[2]Most Recent Statements'!I88="Unknown","Insufficient Data",(IF(ISNUMBER(SEARCH("Geographical",'[2]Most Recent Statements'!I88)),"Yes","No"))))</f>
        <v>No</v>
      </c>
      <c r="P29" s="175" t="str">
        <f>IF(ISERROR('[2]Most Recent Statements'!J88),"Insufficient data",IF('[2]Most Recent Statements'!J88="Unknown","Insufficient Data",(IF(OR((ISNUMBER(SEARCH("prohibit",'[2]Most Recent Statements'!J88))),(ISNUMBER(SEARCH("forced",'[2]Most Recent Statements'!J88))),(ISNUMBER(SEARCH("supplier",'[2]Most Recent Statements'!J88)))),"Yes","No"))))</f>
        <v>Yes</v>
      </c>
      <c r="Q29" s="176" t="str">
        <f>IF(ISERROR('[2]Most Recent Statements'!J88),"Insufficient data",IF('[2]Most Recent Statements'!J88="Unknown","Insufficient Data",(IF(ISNUMBER(SEARCH("No",'[2]Most Recent Statements'!J88)),"No","Yes"))))</f>
        <v>Yes</v>
      </c>
      <c r="R29" s="176" t="str">
        <f>IF(ISERROR('[2]Most Recent Statements'!J88),"Insufficient data",IF('[2]Most Recent Statements'!J88="Unknown","Insufficient Data",(IF(ISNUMBER(SEARCH("In Development",'[2]Most Recent Statements'!J88)),"Yes","No"))))</f>
        <v>No</v>
      </c>
      <c r="S29" s="176" t="str">
        <f>IF(ISERROR('[2]Most Recent Statements'!J88),"Insufficient data",IF('[2]Most Recent Statements'!J88="Unknown","Insufficient Data",(IF(OR((ISNUMBER(SEARCH("prohibit",'[2]Most Recent Statements'!J88))),(ISNUMBER(SEARCH("forced",'[2]Most Recent Statements'!J88))),(ISNUMBER(SEARCH("No",'[2]Most Recent Statements'!J88))),(ISNUMBER(SEARCH("supplier",'[2]Most Recent Statements'!J88)))),"No","Yes"))))</f>
        <v>No</v>
      </c>
      <c r="T29" s="174"/>
      <c r="U29" s="176" t="str">
        <f>IF(ISERROR('[2]Most Recent Statements'!J88),"Insufficient data",IF('[2]Most Recent Statements'!J88="Unknown","Insufficient Data",(IF(ISNUMBER(SEARCH("(beyond tier 1)",'[2]Most Recent Statements'!J88)),"Yes","No"))))</f>
        <v>No</v>
      </c>
      <c r="V29" s="174"/>
      <c r="W29" s="176" t="str">
        <f>IF(ISERROR('[2]Most Recent Statements'!J88),"Insufficient data",IF('[2]Most Recent Statements'!J88="Unknown","Insufficient Data",(IF(ISNUMBER(SEARCH("recruitment",'[2]Most Recent Statements'!J88)),"Yes","No"))))</f>
        <v>No</v>
      </c>
      <c r="X29" s="176" t="str">
        <f>IF(ISERROR('[2]Most Recent Statements'!J88),"Insufficient data",IF('[2]Most Recent Statements'!J88="Unknown","Insufficient Data",(IF(ISNUMBER(SEARCH("Prohibit charging of recruitment fees to employee (direct / tier 1)",'[2]Most Recent Statements'!J88)),"Yes","No"))))</f>
        <v>No</v>
      </c>
      <c r="Y29" s="176" t="str">
        <f>IF(ISERROR('[2]Most Recent Statements'!J88),"Insufficient data",IF('[2]Most Recent Statements'!J88="Unknown","Insufficient Data",(IF(ISNUMBER(SEARCH("Prohibit charging of recruitment fees to employee (beyond tier 1)",'[2]Most Recent Statements'!J88)),"Yes","No"))))</f>
        <v>No</v>
      </c>
      <c r="Z29" s="176" t="str">
        <f>IF(ISERROR('[2]Most Recent Statements'!J88),"Insufficient data",IF('[2]Most Recent Statements'!J88="Unknown","Insufficient Data",(IF(ISNUMBER(SEARCH("Suppliers comply with laws and company’s policies (direct / tier 1)",'[2]Most Recent Statements'!J88)),"Yes","No"))))</f>
        <v>Yes</v>
      </c>
      <c r="AA29" s="176" t="str">
        <f>IF(ISERROR('[2]Most Recent Statements'!J88),"Insufficient data",IF('[2]Most Recent Statements'!J88="Unknown","Insufficient Data",(IF(ISNUMBER(SEARCH("Suppliers comply with laws and company’s policies (beyond tier 1)",'[2]Most Recent Statements'!J88)),"Yes","No"))))</f>
        <v>No</v>
      </c>
      <c r="AB29" s="176" t="str">
        <f>IF(ISERROR('[2]Most Recent Statements'!J88),"Insufficient data",IF('[2]Most Recent Statements'!J88="Unknown","Insufficient Data",(IF(ISNUMBER(SEARCH("Prohibit use of forced labour (direct / tier 1)",'[2]Most Recent Statements'!J88)),"Yes","No"))))</f>
        <v>No</v>
      </c>
      <c r="AC29" s="176" t="str">
        <f>IF(ISERROR('[2]Most Recent Statements'!J88),"Insufficient data",IF('[2]Most Recent Statements'!J88="Unknown","Insufficient Data",(IF(ISNUMBER(SEARCH("Prohibit use of forced labour (beyond tier 1)",'[2]Most Recent Statements'!J88)),"Yes","No"))))</f>
        <v>No</v>
      </c>
      <c r="AD29" s="176" t="str">
        <f>IF(ISERROR('[2]Most Recent Statements'!J88),"Insufficient data",IF('[2]Most Recent Statements'!J88="Unknown","Insufficient Data",(IF(ISNUMBER(SEARCH("Prohibit use of child labour (direct / tier 1)",'[2]Most Recent Statements'!J88)),"Yes","No"))))</f>
        <v>No</v>
      </c>
      <c r="AE29" s="176" t="str">
        <f>IF(ISERROR('[2]Most Recent Statements'!J88),"Insufficient data",IF('[2]Most Recent Statements'!J88="Unknown","Insufficient Data",(IF(ISNUMBER(SEARCH("Prohibit use of child labour (beyond tier 1)",'[2]Most Recent Statements'!J88)),"Yes","No"))))</f>
        <v>No</v>
      </c>
      <c r="AF29" s="176" t="str">
        <f>IF(ISERROR('[2]Most Recent Statements'!J88),"Insufficient data",IF('[2]Most Recent Statements'!J88="Unknown","Insufficient Data",(IF(ISNUMBER(SEARCH("Code of conduct or supplier code includes clauses on slavery and human trafficking (direct / tier 1)",'[2]Most Recent Statements'!J88)),"Yes","No"))))</f>
        <v>No</v>
      </c>
      <c r="AG29" s="176" t="str">
        <f>IF(ISERROR('[2]Most Recent Statements'!J88),"Insufficient data",IF('[2]Most Recent Statements'!J88="Unknown","Insufficient Data",(IF(ISNUMBER(SEARCH("Code of conduct or supplier code includes clauses on slavery and human trafficking (beyond tier 1)",'[2]Most Recent Statements'!J88)),"Yes","No"))))</f>
        <v>No</v>
      </c>
      <c r="AH29" s="176" t="str">
        <f>IF(ISERROR('[2]Most Recent Statements'!J88),"Insufficient data",IF('[2]Most Recent Statements'!J88="Unknown","Insufficient Data",(IF(ISNUMBER(SEARCH("Contracts include clauses on forced labour (direct / tier 1)",'[2]Most Recent Statements'!J88)),"Yes","No"))))</f>
        <v>Yes</v>
      </c>
      <c r="AI29" s="176" t="str">
        <f>IF(ISERROR('[2]Most Recent Statements'!J88),"Insufficient data",IF('[2]Most Recent Statements'!J88="Unknown","Insufficient Data",(IF(ISNUMBER(SEARCH("Contracts include clauses on forced labour (beyond tier 1)",'[2]Most Recent Statements'!J88)),"Yes","No"))))</f>
        <v>No</v>
      </c>
      <c r="AJ29" s="176" t="str">
        <f>IF(ISERROR('[2]Most Recent Statements'!J88),"Insufficient data",IF('[2]Most Recent Statements'!J88="Unknown","Insufficient Data",(IF(ISNUMBER(SEARCH("Suppliers produce their own statement (direct / tier 1)",'[2]Most Recent Statements'!J88)),"Yes","No"))))</f>
        <v>No</v>
      </c>
      <c r="AK29" s="176" t="str">
        <f>IF(ISERROR('[2]Most Recent Statements'!J88),"Insufficient data",IF('[2]Most Recent Statements'!J88="Unknown","Insufficient Data",(IF(ISNUMBER(SEARCH("Suppliers produce their own statement (beyond tier 1)",'[2]Most Recent Statements'!J88)),"Yes","No"))))</f>
        <v>No</v>
      </c>
      <c r="AL29" s="176" t="str">
        <f>IF(ISERROR('[2]Most Recent Statements'!J88),"Insufficient data",IF('[2]Most Recent Statements'!J88="Unknown","Insufficient Data",(IF(ISNUMBER(SEARCH("Suppliers respect labour rights (wages, freedom of association etc) (direct / tier 1)",'[2]Most Recent Statements'!J88)),"Yes","No"))))</f>
        <v>No</v>
      </c>
      <c r="AM29" s="176" t="str">
        <f>IF(ISERROR('[2]Most Recent Statements'!J88),"Insufficient data",IF('[2]Most Recent Statements'!J88="Unknown","Insufficient Data",(IF(ISNUMBER(SEARCH("Suppliers respect labour rights (wages, freedom of association etc) (beyond tier 1)",'[2]Most Recent Statements'!J88)),"Yes","No"))))</f>
        <v>No</v>
      </c>
      <c r="AN29" s="176" t="str">
        <f>IF(ISERROR('[2]Most Recent Statements'!J88),"Insufficient data",IF('[2]Most Recent Statements'!J88="Unknown","Insufficient Data",(IF(ISNUMBER(SEARCH("Suppliers protect migrant workers (direct / tier 1)",'[2]Most Recent Statements'!J88)),"Yes","No"))))</f>
        <v>No</v>
      </c>
      <c r="AO29" s="176" t="str">
        <f>IF(ISERROR('[2]Most Recent Statements'!J88),"Insufficient data",IF('[2]Most Recent Statements'!J88="Unknown","Insufficient Data",(IF(ISNUMBER(SEARCH("Suppliers protect migrant workers (beyond tier 1)",'[2]Most Recent Statements'!J88)),"Yes","No"))))</f>
        <v>No</v>
      </c>
      <c r="AP29" s="177" t="str">
        <f>IF(ISERROR('[2]Most Recent Statements'!J88),"Insufficient data",IF('[2]Most Recent Statements'!J88="Unknown","Insufficient Data",(IF(ISNUMBER(SEARCH("migrant",'[2]Most Recent Statements'!J88)),"Yes","No"))))</f>
        <v>No</v>
      </c>
      <c r="AQ29" s="174" t="str">
        <f>IF(OR(ISERROR('[2]Most Recent Statements'!O88),ISERROR('[2]Most Recent Statements'!M88)),"Insufficient data",IF(OR('[2]Most Recent Statements'!O88="Unknown",'[2]Most Recent Statements'!M88="Unknown"),"Insufficient Data",(IF(OR((OR((ISNUMBER(SEARCH("Cancel contracts",'[2]Most Recent Statements'!O88))),(ISNUMBER(SEARCH("Corrective action plan",'[2]Most Recent Statements'!O88))),(ISNUMBER(SEARCH("Worker remediation",'[2]Most Recent Statements'!O88))),(ISNUMBER(SEARCH("Senior management",'[2]Most Recent Statements'!O88))))),(OR((ISNUMBER(SEARCH("Audits",'[2]Most Recent Statements'!M88))),(ISNUMBER(SEARCH("On-site visits",'[2]Most Recent Statements'!M88)))))),"Yes","No"))))</f>
        <v>Yes</v>
      </c>
      <c r="AR29" s="174" t="str">
        <f t="shared" si="2"/>
        <v>Yes</v>
      </c>
      <c r="AS29" s="175" t="str">
        <f>IF(ISERROR('[2]Most Recent Statements'!O88),"Insufficient data",IF('[2]Most Recent Statements'!O88="Unknown","Insufficient Data",(IF(ISNUMBER(SEARCH("Cancel contracts",'[2]Most Recent Statements'!O88)),"Yes","No"))))</f>
        <v>No</v>
      </c>
      <c r="AT29" s="176" t="str">
        <f>IF(ISERROR('[2]Most Recent Statements'!O88),"Insufficient data",IF('[2]Most Recent Statements'!O88="Unknown","Insufficient Data",(IF(ISNUMBER(SEARCH("Corrective action plan",'[2]Most Recent Statements'!O88)),"Yes","No"))))</f>
        <v>No</v>
      </c>
      <c r="AU29" s="176" t="str">
        <f>IF(ISERROR('[2]Most Recent Statements'!O88),"Insufficient data",IF('[2]Most Recent Statements'!O88="Unknown","Insufficient Data",(IF(ISNUMBER(SEARCH("Senior management",'[2]Most Recent Statements'!O88)),"Yes","No"))))</f>
        <v>Yes</v>
      </c>
      <c r="AV29" s="177" t="str">
        <f>IF(ISERROR('[2]Most Recent Statements'!O88),"Insufficient data",IF('[2]Most Recent Statements'!O88="Unknown","Insufficient Data",(IF(ISNUMBER(SEARCH("Worker remediation",'[2]Most Recent Statements'!O88)),"Yes","No"))))</f>
        <v>No</v>
      </c>
      <c r="AW29" s="176" t="str">
        <f t="shared" si="3"/>
        <v>Yes</v>
      </c>
      <c r="AX29" s="175" t="str">
        <f>IF(ISERROR('[2]Most Recent Statements'!M88),"Insufficient data",IF('[2]Most Recent Statements'!M88="Unknown","Insufficient Data",(IF(ISNUMBER(SEARCH("Audits",'[2]Most Recent Statements'!M88)),"Yes","No"))))</f>
        <v>No</v>
      </c>
      <c r="AY29" s="176" t="str">
        <f>IF(ISERROR('[2]Most Recent Statements'!M88),"Insufficient data",IF('[2]Most Recent Statements'!M88="Unknown","Insufficient Data",(IF(ISNUMBER(SEARCH("Audits of suppliers (self- reporting)",'[2]Most Recent Statements'!M88)),"Yes","No"))))</f>
        <v>No</v>
      </c>
      <c r="AZ29" s="176" t="str">
        <f>IF(ISERROR('[2]Most Recent Statements'!M88),"Insufficient data",IF('[2]Most Recent Statements'!M88="Unknown","Insufficient Data",(IF(ISNUMBER(SEARCH("Audits of suppliers (independent)",'[2]Most Recent Statements'!M88)),"Yes","No"))))</f>
        <v>No</v>
      </c>
      <c r="BA29" s="177" t="str">
        <f>IF(ISERROR('[2]Most Recent Statements'!M88),"Insufficient data",IF('[2]Most Recent Statements'!M88="Unknown","Insufficient Data",(IF(ISNUMBER(SEARCH("On-site visits",'[2]Most Recent Statements'!M88)),"Yes","No"))))</f>
        <v>No</v>
      </c>
      <c r="BB29" s="175" t="str">
        <f>IF(ISERROR('[2]Most Recent Statements'!P88),"Insufficient data",IF('[2]Most Recent Statements'!P88="Unknown","Insufficient Data",(IF(OR((ISNUMBER(SEARCH("Hotline",'[2]Most Recent Statements'!P88))),(ISNUMBER(SEARCH("Whistleblower protection",'[2]Most Recent Statements'!P88))),(ISNUMBER(SEARCH("Focal Point",'[2]Most Recent Statements'!P88)))),"Yes","No"))))</f>
        <v>Yes</v>
      </c>
      <c r="BC29" s="176" t="str">
        <f>IF(ISERROR('[2]Most Recent Statements'!P88),"Insufficient data",IF('[2]Most Recent Statements'!P88="Unknown","Insufficient Data",(IF(ISNUMBER(SEARCH("Hotline",'[2]Most Recent Statements'!P88)),"Yes","No"))))</f>
        <v>No</v>
      </c>
      <c r="BD29" s="176" t="str">
        <f>IF(ISERROR('[2]Most Recent Statements'!P88),"Insufficient data",IF('[2]Most Recent Statements'!P88="Unknown","Insufficient Data",(IF(ISNUMBER(SEARCH("Focal Point",'[2]Most Recent Statements'!P88)),"Yes","No"))))</f>
        <v>No</v>
      </c>
      <c r="BE29" s="177" t="str">
        <f>IF(ISERROR('[2]Most Recent Statements'!P88),"Insufficient data",IF('[2]Most Recent Statements'!P88="Unknown","Insufficient Data",(IF(ISNUMBER(SEARCH("Whistleblower protection",'[2]Most Recent Statements'!P88)),"Yes","No"))))</f>
        <v>Yes</v>
      </c>
      <c r="BF29" s="175" t="str">
        <f t="shared" si="4"/>
        <v>Yes</v>
      </c>
      <c r="BG29" s="176" t="str">
        <f>IF(ISERROR('[2]Most Recent Statements'!K88),"Insufficient data",IF('[2]Most Recent Statements'!K88="Unknown","Insufficient Data",(IF(ISNUMBER(SEARCH("Conducting research",'[2]Most Recent Statements'!K88)),"Yes","No"))))</f>
        <v>Yes</v>
      </c>
      <c r="BH29" s="176" t="str">
        <f>IF(ISERROR('[2]Most Recent Statements'!K88),"Insufficient data",IF('[2]Most Recent Statements'!K88="Unknown","Insufficient Data",(IF(ISNUMBER(SEARCH("Risk-based questionnaires",'[2]Most Recent Statements'!K88)),"Yes","No"))))</f>
        <v>No</v>
      </c>
      <c r="BI29" s="176" t="str">
        <f>IF(ISERROR('[2]Most Recent Statements'!K88),"Insufficient data",IF('[2]Most Recent Statements'!K88="Unknown","Insufficient Data",(IF(ISNUMBER(SEARCH("Use of risk management tool or software",'[2]Most Recent Statements'!K88)),"Yes","No"))))</f>
        <v>No</v>
      </c>
      <c r="BJ29" s="177" t="str">
        <f>IF(ISERROR('[2]Most Recent Statements'!K88),"Insufficient data",IF('[2]Most Recent Statements'!K88="Unknown","Insufficient Data",(IF(ISNUMBER(SEARCH("In Development",'[2]Most Recent Statements'!K88)),"Yes","No"))))</f>
        <v>No</v>
      </c>
      <c r="BK29" s="174" t="str">
        <f>IF(OR(ISERROR('[2]Most Recent Statements'!K88),ISERROR('[2]Most Recent Statements'!L88)),"Insufficient data",IF(OR('[2]Most Recent Statements'!K88="Unknown",'[2]Most Recent Statements'!L88="Unknown"),"Insufficient Data",(IF(AND((OR((ISNUMBER(SEARCH("Conducting research",'[2]Most Recent Statements'!K88))),(ISNUMBER(SEARCH("Risk-based questionnaires",'[2]Most Recent Statements'!K88))),(ISNUMBER(SEARCH("Use of risk management tool or software",'[2]Most Recent Statements'!K88))))),(OR((ISNUMBER(SEARCH("Geographic",'[2]Most Recent Statements'!L88))),(ISNUMBER(SEARCH("Industry",'[2]Most Recent Statements'!L88))),(ISNUMBER(SEARCH("Resource",'[2]Most Recent Statements'!L88))),(ISNUMBER(SEARCH("Workforce",'[2]Most Recent Statements'!L88)))))),"Yes","No"))))</f>
        <v>No</v>
      </c>
      <c r="BL29" s="175" t="str">
        <f>IF(ISERROR('[2]Most Recent Statements'!L88),"Insufficient data",IF('[2]Most Recent Statements'!L88="Unknown","Insufficient Data",(IF(OR((ISNUMBER(SEARCH("Geographic",'[2]Most Recent Statements'!L88))),(ISNUMBER(SEARCH("Industry",'[2]Most Recent Statements'!L88))),(ISNUMBER(SEARCH("Resource",'[2]Most Recent Statements'!L88))),(ISNUMBER(SEARCH("Workforce",'[2]Most Recent Statements'!L88)))),"Yes","No"))))</f>
        <v>No</v>
      </c>
      <c r="BM29" s="176" t="str">
        <f>IF(ISERROR('[2]Most Recent Statements'!L88),"Insufficient data",IF('[2]Most Recent Statements'!L88="Unknown","Insufficient Data",(IF(ISNUMBER(SEARCH("Geographic",'[2]Most Recent Statements'!L88)),"Yes","No"))))</f>
        <v>No</v>
      </c>
      <c r="BN29" s="176" t="str">
        <f>IF(ISERROR('[2]Most Recent Statements'!L88),"Insufficient data",IF('[2]Most Recent Statements'!L88="Unknown","Insufficient Data",(IF(ISNUMBER(SEARCH("Industry",'[2]Most Recent Statements'!L88)),"Yes","No"))))</f>
        <v>No</v>
      </c>
      <c r="BO29" s="176" t="str">
        <f>IF(ISERROR('[2]Most Recent Statements'!L88),"Insufficient data",IF('[2]Most Recent Statements'!L88="Unknown","Insufficient Data",(IF(ISNUMBER(SEARCH("Workforce",'[2]Most Recent Statements'!L88)),"Yes","No"))))</f>
        <v>No</v>
      </c>
      <c r="BP29" s="176" t="str">
        <f>IF(ISERROR('[2]Most Recent Statements'!L88),"Insufficient data",IF('[2]Most Recent Statements'!L88="Unknown","Insufficient Data",(IF(ISNUMBER(SEARCH("Resource",'[2]Most Recent Statements'!L88)),"Yes","No"))))</f>
        <v>No</v>
      </c>
      <c r="BQ29" s="194"/>
      <c r="BR29" s="176" t="str">
        <f>IF(ISERROR('[2]Most Recent Statements'!N88),"Insufficient data",IF('[2]Most Recent Statements'!N88="Unknown","Insufficient Data",(IF(ISNUMBER(SEARCH("Yes",'[2]Most Recent Statements'!N88)),"Yes","No"))))</f>
        <v>No</v>
      </c>
      <c r="BS29" s="175" t="str">
        <f>IF(ISERROR('[2]Most Recent Statements'!Q88),"Insufficient data",IF('[2]Most Recent Statements'!Q88="Unknown","Insufficient Data",(IF(ISNUMBER(SEARCH("Leadership",'[2]Most Recent Statements'!Q88)),"Yes","No"))))</f>
        <v>No</v>
      </c>
      <c r="BT29" s="176" t="str">
        <f>IF(ISERROR('[2]Most Recent Statements'!Q88),"Insufficient data",IF('[2]Most Recent Statements'!Q88="Unknown","Insufficient Data",(IF(ISNUMBER(SEARCH("Suppliers",'[2]Most Recent Statements'!Q88)),"Yes","No"))))</f>
        <v>No</v>
      </c>
      <c r="BU29" s="176" t="str">
        <f>IF(ISERROR('[2]Most Recent Statements'!Q88),"Insufficient data",IF('[2]Most Recent Statements'!Q88="Unknown","Insufficient Data",(IF(ISNUMBER(SEARCH("Recruitment / HR",'[2]Most Recent Statements'!Q88)),"Yes","No"))))</f>
        <v>No</v>
      </c>
      <c r="BV29" s="176" t="str">
        <f>IF(ISERROR('[2]Most Recent Statements'!Q88),"Insufficient data",IF('[2]Most Recent Statements'!Q88="Unknown","Insufficient Data",(IF(ISNUMBER(SEARCH("Procurement / purchasing",'[2]Most Recent Statements'!Q88)),"Yes","No"))))</f>
        <v>No</v>
      </c>
      <c r="BW29" s="176" t="str">
        <f>IF(ISERROR('[2]Most Recent Statements'!Q88),"Insufficient data",IF('[2]Most Recent Statements'!Q88="Unknown","Insufficient Data",(IF(ISNUMBER(SEARCH("Employees (all)",'[2]Most Recent Statements'!Q88)),"Yes","No"))))</f>
        <v>No</v>
      </c>
      <c r="BX29" s="176" t="str">
        <f>IF(ISERROR('[2]Most Recent Statements'!Q88),"Insufficient data",IF('[2]Most Recent Statements'!Q88="Unknown","Insufficient Data",(IF(ISNUMBER(SEARCH("Training provided - not specified",'[2]Most Recent Statements'!Q88)),"Yes","No"))))</f>
        <v>Yes</v>
      </c>
      <c r="BY29" s="176" t="str">
        <f>IF(ISERROR('[2]Most Recent Statements'!Q88),"Insufficient data",IF('[2]Most Recent Statements'!Q88="Unknown","Insufficient Data",(IF(ISNUMBER(SEARCH("In Development",'[2]Most Recent Statements'!Q88)),"Yes","No"))))</f>
        <v>No</v>
      </c>
      <c r="BZ29" s="177" t="str">
        <f t="shared" si="5"/>
        <v>Yes</v>
      </c>
      <c r="CA29" s="176" t="str">
        <f t="shared" si="6"/>
        <v>Yes</v>
      </c>
      <c r="CB29" s="176" t="str">
        <f t="shared" si="7"/>
        <v>Yes</v>
      </c>
      <c r="CC29" s="175" t="str">
        <f>IF(ISERROR('[2]Most Recent Statements'!R88),"Insufficient data",IF('[2]Most Recent Statements'!R88="Unknown","Insufficient Data",(IF(ISNUMBER(SEARCH("Yes",'[2]Most Recent Statements'!R88)),"Yes","No"))))</f>
        <v>No</v>
      </c>
      <c r="CD29" s="176" t="str">
        <f>IF(ISERROR('[2]Most Recent Statements'!S88),"Insufficient data",IF('[2]Most Recent Statements'!S88="Unknown","Insufficient Data",(IF(ISNUMBER(SEARCH("Yes",'[2]Most Recent Statements'!S88)),"Yes","No"))))</f>
        <v>No</v>
      </c>
      <c r="CE29" s="199" t="str">
        <f>IFERROR(VLOOKUP($A29,'[2]Sector Specific Research'!$B$3:$H$81,3,FALSE),"Insufficient Data")</f>
        <v>No</v>
      </c>
      <c r="CF29" s="200" t="str">
        <f>IFERROR(VLOOKUP($A29,'[2]Sector Specific Research'!$B$3:$H$81,4,FALSE),"Insufficient Data")</f>
        <v>No</v>
      </c>
      <c r="CG29" s="200" t="str">
        <f>IFERROR(VLOOKUP($A29,'[2]Sector Specific Research'!$B$3:$H$81,5,FALSE),"Insufficient Data")</f>
        <v>No</v>
      </c>
      <c r="CH29" s="200" t="str">
        <f>IFERROR(VLOOKUP($A29,'[2]Sector Specific Research'!$B$3:$H$81,6,FALSE),"Insufficient Data")</f>
        <v>No</v>
      </c>
      <c r="CI29" s="200" t="str">
        <f>IFERROR(VLOOKUP($A29,'[2]Sector Specific Research'!$B$3:$H$81,7,FALSE),"Insufficient Data")</f>
        <v>No</v>
      </c>
      <c r="CJ29" s="200" t="str">
        <f t="shared" si="8"/>
        <v>No</v>
      </c>
      <c r="CK29" s="175" t="str">
        <f t="shared" si="9"/>
        <v>Yes</v>
      </c>
      <c r="CL29" s="178" t="str">
        <f t="shared" si="10"/>
        <v>No</v>
      </c>
    </row>
    <row r="30" spans="1:93" ht="16" x14ac:dyDescent="0.2">
      <c r="A30" s="287" t="str">
        <f>TRIM('[2]Most Recent Statements'!A7)</f>
        <v>Bank of New York Mellon</v>
      </c>
      <c r="B30" s="197">
        <f>'[2]Most Recent Statements'!B7</f>
        <v>2019</v>
      </c>
      <c r="C30" s="202">
        <v>2200000</v>
      </c>
      <c r="D30" s="198" t="str">
        <f>IF(ISNUMBER(SEARCH("Yes",'[2]Most Recent Statements'!C7)), "Yes", "No")</f>
        <v>Yes</v>
      </c>
      <c r="E30" s="198">
        <f>IFERROR(VLOOKUP(A30,'[2]Entity Coverage'!$C$2:$H$80, 6, FALSE), "Insufficient Data")</f>
        <v>10</v>
      </c>
      <c r="F30" s="198" t="str">
        <f>IF(ISERROR('[2]Most Recent Statements'!E7),"Insufficient data",IF('[2]Most Recent Statements'!E7="Unknown","Insufficient Data",(IF(ISNUMBER(SEARCH("Yes",'[2]Most Recent Statements'!E7)),"Yes","No"))))</f>
        <v>Yes</v>
      </c>
      <c r="G30" s="175" t="str">
        <f>IFERROR(IF(AND((OR('[2]Most Recent Statements'!F7="Signed by CEO",'[2]Most Recent Statements'!F7="Signed by Director",'[2]Most Recent Statements'!F7="Signed by Managing Director",'[2]Most Recent Statements'!F7="Signed by Chairman")),('[2]Most Recent Statements'!C7="Yes - UK Modern Slavery Act"),('[2]Most Recent Statements'!D7="Yes"),('[2]Most Recent Statements'!G7="Approved by Board")),"Yes","No"),"Insufficient data")</f>
        <v>Yes</v>
      </c>
      <c r="H30" s="176" t="str">
        <f>IF(ISERROR('[2]Most Recent Statements'!F7),"Insufficient data",IF('[2]Most Recent Statements'!F7="Unknown","Insufficient Data",(IF(OR((ISNUMBER(SEARCH("Signed by CEO",'[2]Most Recent Statements'!F7))),(ISNUMBER(SEARCH("Signed by Director",'[2]Most Recent Statements'!F7))),(ISNUMBER(SEARCH("Signed by Chairman",'[2]Most Recent Statements'!F7))),(ISNUMBER(SEARCH("Signed by Managing Director",'[2]Most Recent Statements'!F7)))),"Yes","No"))))</f>
        <v>Yes</v>
      </c>
      <c r="I30" s="176" t="str">
        <f>IF(ISERROR('[2]Most Recent Statements'!G7),"Insufficient data",IF('[2]Most Recent Statements'!G7="Unknown","Insufficient Data",(IF(ISNUMBER(SEARCH("Approved by Board",'[2]Most Recent Statements'!G7)),"Yes","No"))))</f>
        <v>Yes</v>
      </c>
      <c r="J30" s="177" t="str">
        <f>IF(ISERROR('[2]Most Recent Statements'!D7),"Insufficient data",IF('[2]Most Recent Statements'!D7="Unknown","Insufficient Data",(IF(ISNUMBER(SEARCH("Yes",'[2]Most Recent Statements'!D7)),"Yes","No"))))</f>
        <v>Yes</v>
      </c>
      <c r="K30" s="174" t="str">
        <f>IF(ISERROR('[2]Most Recent Statements'!T7),"Insufficient data",IF('[2]Most Recent Statements'!T7="Unknown","Insufficient Data",(IF(ISNUMBER(SEARCH("Yes",'[2]Most Recent Statements'!T7)),"Yes","No"))))</f>
        <v>Yes</v>
      </c>
      <c r="L30" s="174" t="str">
        <f>IF(ISERROR('[2]Most Recent Statements'!H7),"Insufficient data",IF('[2]Most Recent Statements'!H7="Unknown","Insufficient Data",(IF(ISNUMBER(SEARCH("Yes",'[2]Most Recent Statements'!H7)),"Yes","No"))))</f>
        <v>Yes</v>
      </c>
      <c r="M30" s="175" t="str">
        <f>IF(ISERROR('[2]Most Recent Statements'!I7),"Insufficient data",IF('[2]Most Recent Statements'!I7="Unknown","Insufficient Data",(IF(ISNUMBER(SEARCH("No",'[2]Most Recent Statements'!I7)),"No","Yes"))))</f>
        <v>No</v>
      </c>
      <c r="N30" s="176" t="str">
        <f>IF(ISERROR('[2]Most Recent Statements'!I7),"Insufficient data",IF('[2]Most Recent Statements'!I7="Unknown","Insufficient Data",(IF(ISNUMBER(SEARCH("Facility/Supplier",'[2]Most Recent Statements'!I7)),"Yes","No"))))</f>
        <v>No</v>
      </c>
      <c r="O30" s="177" t="str">
        <f>IF(ISERROR('[2]Most Recent Statements'!I7),"Insufficient data",IF('[2]Most Recent Statements'!I7="Unknown","Insufficient Data",(IF(ISNUMBER(SEARCH("Geographical",'[2]Most Recent Statements'!I7)),"Yes","No"))))</f>
        <v>No</v>
      </c>
      <c r="P30" s="175" t="str">
        <f>IF(ISERROR('[2]Most Recent Statements'!J7),"Insufficient data",IF('[2]Most Recent Statements'!J7="Unknown","Insufficient Data",(IF(OR((ISNUMBER(SEARCH("prohibit",'[2]Most Recent Statements'!J7))),(ISNUMBER(SEARCH("forced",'[2]Most Recent Statements'!J7))),(ISNUMBER(SEARCH("supplier",'[2]Most Recent Statements'!J7)))),"Yes","No"))))</f>
        <v>Yes</v>
      </c>
      <c r="Q30" s="176" t="str">
        <f>IF(ISERROR('[2]Most Recent Statements'!J7),"Insufficient data",IF('[2]Most Recent Statements'!J7="Unknown","Insufficient Data",(IF(ISNUMBER(SEARCH("No",'[2]Most Recent Statements'!J7)),"No","Yes"))))</f>
        <v>Yes</v>
      </c>
      <c r="R30" s="176" t="str">
        <f>IF(ISERROR('[2]Most Recent Statements'!J7),"Insufficient data",IF('[2]Most Recent Statements'!J7="Unknown","Insufficient Data",(IF(ISNUMBER(SEARCH("In Development",'[2]Most Recent Statements'!J7)),"Yes","No"))))</f>
        <v>No</v>
      </c>
      <c r="S30" s="176" t="str">
        <f>IF(ISERROR('[2]Most Recent Statements'!J7),"Insufficient data",IF('[2]Most Recent Statements'!J7="Unknown","Insufficient Data",(IF(OR((ISNUMBER(SEARCH("prohibit",'[2]Most Recent Statements'!J7))),(ISNUMBER(SEARCH("forced",'[2]Most Recent Statements'!J7))),(ISNUMBER(SEARCH("No",'[2]Most Recent Statements'!J7))),(ISNUMBER(SEARCH("supplier",'[2]Most Recent Statements'!J7)))),"No","Yes"))))</f>
        <v>No</v>
      </c>
      <c r="T30" s="176"/>
      <c r="U30" s="176" t="str">
        <f>IF(ISERROR('[2]Most Recent Statements'!J7),"Insufficient data",IF('[2]Most Recent Statements'!J7="Unknown","Insufficient Data",(IF(ISNUMBER(SEARCH("(beyond tier 1)",'[2]Most Recent Statements'!J7)),"Yes","No"))))</f>
        <v>Yes</v>
      </c>
      <c r="V30" s="176"/>
      <c r="W30" s="176" t="str">
        <f>IF(ISERROR('[2]Most Recent Statements'!J7),"Insufficient data",IF('[2]Most Recent Statements'!J7="Unknown","Insufficient Data",(IF(ISNUMBER(SEARCH("recruitment",'[2]Most Recent Statements'!J7)),"Yes","No"))))</f>
        <v>No</v>
      </c>
      <c r="X30" s="176" t="str">
        <f>IF(ISERROR('[2]Most Recent Statements'!J7),"Insufficient data",IF('[2]Most Recent Statements'!J7="Unknown","Insufficient Data",(IF(ISNUMBER(SEARCH("Prohibit charging of recruitment fees to employee (direct / tier 1)",'[2]Most Recent Statements'!J7)),"Yes","No"))))</f>
        <v>No</v>
      </c>
      <c r="Y30" s="176" t="str">
        <f>IF(ISERROR('[2]Most Recent Statements'!J7),"Insufficient data",IF('[2]Most Recent Statements'!J7="Unknown","Insufficient Data",(IF(ISNUMBER(SEARCH("Prohibit charging of recruitment fees to employee (beyond tier 1)",'[2]Most Recent Statements'!J7)),"Yes","No"))))</f>
        <v>No</v>
      </c>
      <c r="Z30" s="176" t="str">
        <f>IF(ISERROR('[2]Most Recent Statements'!J7),"Insufficient data",IF('[2]Most Recent Statements'!J7="Unknown","Insufficient Data",(IF(ISNUMBER(SEARCH("Suppliers comply with laws and company’s policies (direct / tier 1)",'[2]Most Recent Statements'!J7)),"Yes","No"))))</f>
        <v>Yes</v>
      </c>
      <c r="AA30" s="176" t="str">
        <f>IF(ISERROR('[2]Most Recent Statements'!J7),"Insufficient data",IF('[2]Most Recent Statements'!J7="Unknown","Insufficient Data",(IF(ISNUMBER(SEARCH("Suppliers comply with laws and company’s policies (beyond tier 1)",'[2]Most Recent Statements'!J7)),"Yes","No"))))</f>
        <v>Yes</v>
      </c>
      <c r="AB30" s="176" t="str">
        <f>IF(ISERROR('[2]Most Recent Statements'!J7),"Insufficient data",IF('[2]Most Recent Statements'!J7="Unknown","Insufficient Data",(IF(ISNUMBER(SEARCH("Prohibit use of forced labour (direct / tier 1)",'[2]Most Recent Statements'!J7)),"Yes","No"))))</f>
        <v>Yes</v>
      </c>
      <c r="AC30" s="176" t="str">
        <f>IF(ISERROR('[2]Most Recent Statements'!J7),"Insufficient data",IF('[2]Most Recent Statements'!J7="Unknown","Insufficient Data",(IF(ISNUMBER(SEARCH("Prohibit use of forced labour (beyond tier 1)",'[2]Most Recent Statements'!J7)),"Yes","No"))))</f>
        <v>Yes</v>
      </c>
      <c r="AD30" s="176" t="str">
        <f>IF(ISERROR('[2]Most Recent Statements'!J7),"Insufficient data",IF('[2]Most Recent Statements'!J7="Unknown","Insufficient Data",(IF(ISNUMBER(SEARCH("Prohibit use of child labour (direct / tier 1)",'[2]Most Recent Statements'!J7)),"Yes","No"))))</f>
        <v>Yes</v>
      </c>
      <c r="AE30" s="176" t="str">
        <f>IF(ISERROR('[2]Most Recent Statements'!J7),"Insufficient data",IF('[2]Most Recent Statements'!J7="Unknown","Insufficient Data",(IF(ISNUMBER(SEARCH("Prohibit use of child labour (beyond tier 1)",'[2]Most Recent Statements'!J7)),"Yes","No"))))</f>
        <v>Yes</v>
      </c>
      <c r="AF30" s="176" t="str">
        <f>IF(ISERROR('[2]Most Recent Statements'!J7),"Insufficient data",IF('[2]Most Recent Statements'!J7="Unknown","Insufficient Data",(IF(ISNUMBER(SEARCH("Code of conduct or supplier code includes clauses on slavery and human trafficking (direct / tier 1)",'[2]Most Recent Statements'!J7)),"Yes","No"))))</f>
        <v>Yes</v>
      </c>
      <c r="AG30" s="176" t="str">
        <f>IF(ISERROR('[2]Most Recent Statements'!J7),"Insufficient data",IF('[2]Most Recent Statements'!J7="Unknown","Insufficient Data",(IF(ISNUMBER(SEARCH("Code of conduct or supplier code includes clauses on slavery and human trafficking (beyond tier 1)",'[2]Most Recent Statements'!J7)),"Yes","No"))))</f>
        <v>Yes</v>
      </c>
      <c r="AH30" s="176" t="str">
        <f>IF(ISERROR('[2]Most Recent Statements'!J7),"Insufficient data",IF('[2]Most Recent Statements'!J7="Unknown","Insufficient Data",(IF(ISNUMBER(SEARCH("Contracts include clauses on forced labour (direct / tier 1)",'[2]Most Recent Statements'!J7)),"Yes","No"))))</f>
        <v>No</v>
      </c>
      <c r="AI30" s="176" t="str">
        <f>IF(ISERROR('[2]Most Recent Statements'!J7),"Insufficient data",IF('[2]Most Recent Statements'!J7="Unknown","Insufficient Data",(IF(ISNUMBER(SEARCH("Contracts include clauses on forced labour (beyond tier 1)",'[2]Most Recent Statements'!J7)),"Yes","No"))))</f>
        <v>No</v>
      </c>
      <c r="AJ30" s="176" t="str">
        <f>IF(ISERROR('[2]Most Recent Statements'!J7),"Insufficient data",IF('[2]Most Recent Statements'!J7="Unknown","Insufficient Data",(IF(ISNUMBER(SEARCH("Suppliers produce their own statement (direct / tier 1)",'[2]Most Recent Statements'!J7)),"Yes","No"))))</f>
        <v>No</v>
      </c>
      <c r="AK30" s="176" t="str">
        <f>IF(ISERROR('[2]Most Recent Statements'!J7),"Insufficient data",IF('[2]Most Recent Statements'!J7="Unknown","Insufficient Data",(IF(ISNUMBER(SEARCH("Suppliers produce their own statement (beyond tier 1)",'[2]Most Recent Statements'!J7)),"Yes","No"))))</f>
        <v>No</v>
      </c>
      <c r="AL30" s="176" t="str">
        <f>IF(ISERROR('[2]Most Recent Statements'!J7),"Insufficient data",IF('[2]Most Recent Statements'!J7="Unknown","Insufficient Data",(IF(ISNUMBER(SEARCH("Suppliers respect labour rights (wages, freedom of association etc) (direct / tier 1)",'[2]Most Recent Statements'!J7)),"Yes","No"))))</f>
        <v>No</v>
      </c>
      <c r="AM30" s="176" t="str">
        <f>IF(ISERROR('[2]Most Recent Statements'!J7),"Insufficient data",IF('[2]Most Recent Statements'!J7="Unknown","Insufficient Data",(IF(ISNUMBER(SEARCH("Suppliers respect labour rights (wages, freedom of association etc) (beyond tier 1)",'[2]Most Recent Statements'!J7)),"Yes","No"))))</f>
        <v>No</v>
      </c>
      <c r="AN30" s="176" t="str">
        <f>IF(ISERROR('[2]Most Recent Statements'!J7),"Insufficient data",IF('[2]Most Recent Statements'!J7="Unknown","Insufficient Data",(IF(ISNUMBER(SEARCH("Suppliers protect migrant workers (direct / tier 1)",'[2]Most Recent Statements'!J7)),"Yes","No"))))</f>
        <v>No</v>
      </c>
      <c r="AO30" s="176" t="str">
        <f>IF(ISERROR('[2]Most Recent Statements'!J7),"Insufficient data",IF('[2]Most Recent Statements'!J7="Unknown","Insufficient Data",(IF(ISNUMBER(SEARCH("Suppliers protect migrant workers (beyond tier 1)",'[2]Most Recent Statements'!J7)),"Yes","No"))))</f>
        <v>No</v>
      </c>
      <c r="AP30" s="177" t="str">
        <f>IF(ISERROR('[2]Most Recent Statements'!J7),"Insufficient data",IF('[2]Most Recent Statements'!J7="Unknown","Insufficient Data",(IF(ISNUMBER(SEARCH("migrant",'[2]Most Recent Statements'!J7)),"Yes","No"))))</f>
        <v>No</v>
      </c>
      <c r="AQ30" s="174" t="str">
        <f>IF(OR(ISERROR('[2]Most Recent Statements'!O7),ISERROR('[2]Most Recent Statements'!M7)),"Insufficient data",IF(OR('[2]Most Recent Statements'!O7="Unknown",'[2]Most Recent Statements'!M7="Unknown"),"Insufficient Data",(IF(OR((OR((ISNUMBER(SEARCH("Cancel contracts",'[2]Most Recent Statements'!O7))),(ISNUMBER(SEARCH("Corrective action plan",'[2]Most Recent Statements'!O7))),(ISNUMBER(SEARCH("Worker remediation",'[2]Most Recent Statements'!O7))),(ISNUMBER(SEARCH("Senior management",'[2]Most Recent Statements'!O7))))),(OR((ISNUMBER(SEARCH("Audits",'[2]Most Recent Statements'!M7))),(ISNUMBER(SEARCH("On-site visits",'[2]Most Recent Statements'!M7)))))),"Yes","No"))))</f>
        <v>Yes</v>
      </c>
      <c r="AR30" s="174" t="str">
        <f t="shared" si="2"/>
        <v>Yes</v>
      </c>
      <c r="AS30" s="175" t="str">
        <f>IF(ISERROR('[2]Most Recent Statements'!O7),"Insufficient data",IF('[2]Most Recent Statements'!O7="Unknown","Insufficient Data",(IF(ISNUMBER(SEARCH("Cancel contracts",'[2]Most Recent Statements'!O7)),"Yes","No"))))</f>
        <v>Yes</v>
      </c>
      <c r="AT30" s="176" t="str">
        <f>IF(ISERROR('[2]Most Recent Statements'!O7),"Insufficient data",IF('[2]Most Recent Statements'!O7="Unknown","Insufficient Data",(IF(ISNUMBER(SEARCH("Corrective action plan",'[2]Most Recent Statements'!O7)),"Yes","No"))))</f>
        <v>No</v>
      </c>
      <c r="AU30" s="176" t="str">
        <f>IF(ISERROR('[2]Most Recent Statements'!O7),"Insufficient data",IF('[2]Most Recent Statements'!O7="Unknown","Insufficient Data",(IF(ISNUMBER(SEARCH("Senior management",'[2]Most Recent Statements'!O7)),"Yes","No"))))</f>
        <v>No</v>
      </c>
      <c r="AV30" s="177" t="str">
        <f>IF(ISERROR('[2]Most Recent Statements'!O7),"Insufficient data",IF('[2]Most Recent Statements'!O7="Unknown","Insufficient Data",(IF(ISNUMBER(SEARCH("Worker remediation",'[2]Most Recent Statements'!O7)),"Yes","No"))))</f>
        <v>No</v>
      </c>
      <c r="AW30" s="176" t="str">
        <f t="shared" si="3"/>
        <v>Yes</v>
      </c>
      <c r="AX30" s="175" t="str">
        <f>IF(ISERROR('[2]Most Recent Statements'!M7),"Insufficient data",IF('[2]Most Recent Statements'!M7="Unknown","Insufficient Data",(IF(ISNUMBER(SEARCH("Audits",'[2]Most Recent Statements'!M7)),"Yes","No"))))</f>
        <v>No</v>
      </c>
      <c r="AY30" s="176" t="str">
        <f>IF(ISERROR('[2]Most Recent Statements'!M7),"Insufficient data",IF('[2]Most Recent Statements'!M7="Unknown","Insufficient Data",(IF(ISNUMBER(SEARCH("Audits of suppliers (self- reporting)",'[2]Most Recent Statements'!M7)),"Yes","No"))))</f>
        <v>No</v>
      </c>
      <c r="AZ30" s="176" t="str">
        <f>IF(ISERROR('[2]Most Recent Statements'!M7),"Insufficient data",IF('[2]Most Recent Statements'!M7="Unknown","Insufficient Data",(IF(ISNUMBER(SEARCH("Audits of suppliers (independent)",'[2]Most Recent Statements'!M7)),"Yes","No"))))</f>
        <v>No</v>
      </c>
      <c r="BA30" s="177" t="str">
        <f>IF(ISERROR('[2]Most Recent Statements'!M7),"Insufficient data",IF('[2]Most Recent Statements'!M7="Unknown","Insufficient Data",(IF(ISNUMBER(SEARCH("On-site visits",'[2]Most Recent Statements'!M7)),"Yes","No"))))</f>
        <v>No</v>
      </c>
      <c r="BB30" s="175" t="str">
        <f>IF(ISERROR('[2]Most Recent Statements'!P7),"Insufficient data",IF('[2]Most Recent Statements'!P7="Unknown","Insufficient Data",(IF(OR((ISNUMBER(SEARCH("Hotline",'[2]Most Recent Statements'!P7))),(ISNUMBER(SEARCH("Whistleblower protection",'[2]Most Recent Statements'!P7))),(ISNUMBER(SEARCH("Focal Point",'[2]Most Recent Statements'!P7)))),"Yes","No"))))</f>
        <v>Yes</v>
      </c>
      <c r="BC30" s="176" t="str">
        <f>IF(ISERROR('[2]Most Recent Statements'!P7),"Insufficient data",IF('[2]Most Recent Statements'!P7="Unknown","Insufficient Data",(IF(ISNUMBER(SEARCH("Hotline",'[2]Most Recent Statements'!P7)),"Yes","No"))))</f>
        <v>No</v>
      </c>
      <c r="BD30" s="176" t="str">
        <f>IF(ISERROR('[2]Most Recent Statements'!P7),"Insufficient data",IF('[2]Most Recent Statements'!P7="Unknown","Insufficient Data",(IF(ISNUMBER(SEARCH("Focal Point",'[2]Most Recent Statements'!P7)),"Yes","No"))))</f>
        <v>No</v>
      </c>
      <c r="BE30" s="177" t="str">
        <f>IF(ISERROR('[2]Most Recent Statements'!P7),"Insufficient data",IF('[2]Most Recent Statements'!P7="Unknown","Insufficient Data",(IF(ISNUMBER(SEARCH("Whistleblower protection",'[2]Most Recent Statements'!P7)),"Yes","No"))))</f>
        <v>Yes</v>
      </c>
      <c r="BF30" s="175" t="str">
        <f t="shared" si="4"/>
        <v>No</v>
      </c>
      <c r="BG30" s="176" t="str">
        <f>IF(ISERROR('[2]Most Recent Statements'!K7),"Insufficient data",IF('[2]Most Recent Statements'!K7="Unknown","Insufficient Data",(IF(ISNUMBER(SEARCH("Conducting research",'[2]Most Recent Statements'!K7)),"Yes","No"))))</f>
        <v>No</v>
      </c>
      <c r="BH30" s="176" t="str">
        <f>IF(ISERROR('[2]Most Recent Statements'!K7),"Insufficient data",IF('[2]Most Recent Statements'!K7="Unknown","Insufficient Data",(IF(ISNUMBER(SEARCH("Risk-based questionnaires",'[2]Most Recent Statements'!K7)),"Yes","No"))))</f>
        <v>No</v>
      </c>
      <c r="BI30" s="176" t="str">
        <f>IF(ISERROR('[2]Most Recent Statements'!K7),"Insufficient data",IF('[2]Most Recent Statements'!K7="Unknown","Insufficient Data",(IF(ISNUMBER(SEARCH("Use of risk management tool or software",'[2]Most Recent Statements'!K7)),"Yes","No"))))</f>
        <v>No</v>
      </c>
      <c r="BJ30" s="177" t="str">
        <f>IF(ISERROR('[2]Most Recent Statements'!K7),"Insufficient data",IF('[2]Most Recent Statements'!K7="Unknown","Insufficient Data",(IF(ISNUMBER(SEARCH("In Development",'[2]Most Recent Statements'!K7)),"Yes","No"))))</f>
        <v>No</v>
      </c>
      <c r="BK30" s="174" t="str">
        <f>IF(OR(ISERROR('[2]Most Recent Statements'!K7),ISERROR('[2]Most Recent Statements'!L7)),"Insufficient data",IF(OR('[2]Most Recent Statements'!K7="Unknown",'[2]Most Recent Statements'!L7="Unknown"),"Insufficient Data",(IF(AND((OR((ISNUMBER(SEARCH("Conducting research",'[2]Most Recent Statements'!K7))),(ISNUMBER(SEARCH("Risk-based questionnaires",'[2]Most Recent Statements'!K7))),(ISNUMBER(SEARCH("Use of risk management tool or software",'[2]Most Recent Statements'!K7))))),(OR((ISNUMBER(SEARCH("Geographic",'[2]Most Recent Statements'!L7))),(ISNUMBER(SEARCH("Industry",'[2]Most Recent Statements'!L7))),(ISNUMBER(SEARCH("Resource",'[2]Most Recent Statements'!L7))),(ISNUMBER(SEARCH("Workforce",'[2]Most Recent Statements'!L7)))))),"Yes","No"))))</f>
        <v>No</v>
      </c>
      <c r="BL30" s="175" t="str">
        <f>IF(ISERROR('[2]Most Recent Statements'!L7),"Insufficient data",IF('[2]Most Recent Statements'!L7="Unknown","Insufficient Data",(IF(OR((ISNUMBER(SEARCH("Geographic",'[2]Most Recent Statements'!L7))),(ISNUMBER(SEARCH("Industry",'[2]Most Recent Statements'!L7))),(ISNUMBER(SEARCH("Resource",'[2]Most Recent Statements'!L7))),(ISNUMBER(SEARCH("Workforce",'[2]Most Recent Statements'!L7)))),"Yes","No"))))</f>
        <v>Yes</v>
      </c>
      <c r="BM30" s="176" t="str">
        <f>IF(ISERROR('[2]Most Recent Statements'!L7),"Insufficient data",IF('[2]Most Recent Statements'!L7="Unknown","Insufficient Data",(IF(ISNUMBER(SEARCH("Geographic",'[2]Most Recent Statements'!L7)),"Yes","No"))))</f>
        <v>No</v>
      </c>
      <c r="BN30" s="176" t="str">
        <f>IF(ISERROR('[2]Most Recent Statements'!L7),"Insufficient data",IF('[2]Most Recent Statements'!L7="Unknown","Insufficient Data",(IF(ISNUMBER(SEARCH("Industry",'[2]Most Recent Statements'!L7)),"Yes","No"))))</f>
        <v>Yes</v>
      </c>
      <c r="BO30" s="176" t="str">
        <f>IF(ISERROR('[2]Most Recent Statements'!L7),"Insufficient data",IF('[2]Most Recent Statements'!L7="Unknown","Insufficient Data",(IF(ISNUMBER(SEARCH("Workforce",'[2]Most Recent Statements'!L7)),"Yes","No"))))</f>
        <v>No</v>
      </c>
      <c r="BP30" s="176" t="str">
        <f>IF(ISERROR('[2]Most Recent Statements'!L7),"Insufficient data",IF('[2]Most Recent Statements'!L7="Unknown","Insufficient Data",(IF(ISNUMBER(SEARCH("Resource",'[2]Most Recent Statements'!L7)),"Yes","No"))))</f>
        <v>No</v>
      </c>
      <c r="BQ30" s="177"/>
      <c r="BR30" s="176" t="str">
        <f>IF(ISERROR('[2]Most Recent Statements'!N7),"Insufficient data",IF('[2]Most Recent Statements'!N7="Unknown","Insufficient Data",(IF(ISNUMBER(SEARCH("Yes",'[2]Most Recent Statements'!N7)),"Yes","No"))))</f>
        <v>No</v>
      </c>
      <c r="BS30" s="175" t="str">
        <f>IF(ISERROR('[2]Most Recent Statements'!Q7),"Insufficient data",IF('[2]Most Recent Statements'!Q7="Unknown","Insufficient Data",(IF(ISNUMBER(SEARCH("Leadership",'[2]Most Recent Statements'!Q7)),"Yes","No"))))</f>
        <v>No</v>
      </c>
      <c r="BT30" s="176" t="str">
        <f>IF(ISERROR('[2]Most Recent Statements'!Q7),"Insufficient data",IF('[2]Most Recent Statements'!Q7="Unknown","Insufficient Data",(IF(ISNUMBER(SEARCH("Suppliers",'[2]Most Recent Statements'!Q7)),"Yes","No"))))</f>
        <v>No</v>
      </c>
      <c r="BU30" s="176" t="str">
        <f>IF(ISERROR('[2]Most Recent Statements'!Q7),"Insufficient data",IF('[2]Most Recent Statements'!Q7="Unknown","Insufficient Data",(IF(ISNUMBER(SEARCH("Recruitment / HR",'[2]Most Recent Statements'!Q7)),"Yes","No"))))</f>
        <v>No</v>
      </c>
      <c r="BV30" s="176" t="str">
        <f>IF(ISERROR('[2]Most Recent Statements'!Q7),"Insufficient data",IF('[2]Most Recent Statements'!Q7="Unknown","Insufficient Data",(IF(ISNUMBER(SEARCH("Procurement / purchasing",'[2]Most Recent Statements'!Q7)),"Yes","No"))))</f>
        <v>Yes</v>
      </c>
      <c r="BW30" s="176" t="str">
        <f>IF(ISERROR('[2]Most Recent Statements'!Q7),"Insufficient data",IF('[2]Most Recent Statements'!Q7="Unknown","Insufficient Data",(IF(ISNUMBER(SEARCH("Employees (all)",'[2]Most Recent Statements'!Q7)),"Yes","No"))))</f>
        <v>No</v>
      </c>
      <c r="BX30" s="176" t="str">
        <f>IF(ISERROR('[2]Most Recent Statements'!Q7),"Insufficient data",IF('[2]Most Recent Statements'!Q7="Unknown","Insufficient Data",(IF(ISNUMBER(SEARCH("Training provided - not specified",'[2]Most Recent Statements'!Q7)),"Yes","No"))))</f>
        <v>No</v>
      </c>
      <c r="BY30" s="176" t="str">
        <f>IF(ISERROR('[2]Most Recent Statements'!Q7),"Insufficient data",IF('[2]Most Recent Statements'!Q7="Unknown","Insufficient Data",(IF(ISNUMBER(SEARCH("In Development",'[2]Most Recent Statements'!Q7)),"Yes","No"))))</f>
        <v>No</v>
      </c>
      <c r="BZ30" s="177" t="str">
        <f t="shared" si="5"/>
        <v>Yes</v>
      </c>
      <c r="CA30" s="176" t="str">
        <f t="shared" si="6"/>
        <v>Yes</v>
      </c>
      <c r="CB30" s="176" t="str">
        <f t="shared" si="7"/>
        <v>Yes</v>
      </c>
      <c r="CC30" s="175" t="str">
        <f>IF(ISERROR('[2]Most Recent Statements'!R7),"Insufficient data",IF('[2]Most Recent Statements'!R7="Unknown","Insufficient Data",(IF(ISNUMBER(SEARCH("Yes",'[2]Most Recent Statements'!R7)),"Yes","No"))))</f>
        <v>No</v>
      </c>
      <c r="CD30" s="176" t="str">
        <f>IF(ISERROR('[2]Most Recent Statements'!S7),"Insufficient data",IF('[2]Most Recent Statements'!S7="Unknown","Insufficient Data",(IF(ISNUMBER(SEARCH("Yes",'[2]Most Recent Statements'!S7)),"Yes","No"))))</f>
        <v>No</v>
      </c>
      <c r="CE30" s="199" t="str">
        <f>IFERROR(VLOOKUP($A30,'[2]Sector Specific Research'!$B$3:$H$81,3,FALSE),"Insufficient Data")</f>
        <v>No</v>
      </c>
      <c r="CF30" s="200" t="str">
        <f>IFERROR(VLOOKUP($A30,'[2]Sector Specific Research'!$B$3:$H$81,4,FALSE),"Insufficient Data")</f>
        <v>No</v>
      </c>
      <c r="CG30" s="200" t="str">
        <f>IFERROR(VLOOKUP($A30,'[2]Sector Specific Research'!$B$3:$H$81,5,FALSE),"Insufficient Data")</f>
        <v>No</v>
      </c>
      <c r="CH30" s="200" t="str">
        <f>IFERROR(VLOOKUP($A30,'[2]Sector Specific Research'!$B$3:$H$81,6,FALSE),"Insufficient Data")</f>
        <v>No</v>
      </c>
      <c r="CI30" s="200" t="str">
        <f>IFERROR(VLOOKUP($A30,'[2]Sector Specific Research'!$B$3:$H$81,7,FALSE),"Insufficient Data")</f>
        <v>No</v>
      </c>
      <c r="CJ30" s="200" t="str">
        <f t="shared" si="8"/>
        <v>No</v>
      </c>
      <c r="CK30" s="175" t="str">
        <f t="shared" si="9"/>
        <v>Yes</v>
      </c>
      <c r="CL30" s="178" t="str">
        <f t="shared" si="10"/>
        <v>No</v>
      </c>
    </row>
    <row r="31" spans="1:93" ht="16" x14ac:dyDescent="0.2">
      <c r="A31" s="287" t="str">
        <f>TRIM('[2]Most Recent Statements'!A64)</f>
        <v>Barings Europe</v>
      </c>
      <c r="B31" s="197">
        <f>'[2]Most Recent Statements'!B64</f>
        <v>2019</v>
      </c>
      <c r="C31" s="197">
        <v>345000</v>
      </c>
      <c r="D31" s="198" t="str">
        <f>IF(ISNUMBER(SEARCH("Yes",'[2]Most Recent Statements'!C64)), "Yes", "No")</f>
        <v>Yes</v>
      </c>
      <c r="E31" s="198">
        <f>IFERROR(VLOOKUP(A31,'[2]Entity Coverage'!$C$2:$H$80, 6, FALSE), "Insufficient Data")</f>
        <v>2</v>
      </c>
      <c r="F31" s="198" t="str">
        <f>IF(ISERROR('[2]Most Recent Statements'!E64),"Insufficient data",IF('[2]Most Recent Statements'!E64="Unknown","Insufficient Data",(IF(ISNUMBER(SEARCH("Yes",'[2]Most Recent Statements'!E64)),"Yes","No"))))</f>
        <v>Yes</v>
      </c>
      <c r="G31" s="175" t="str">
        <f>IFERROR(IF(AND((OR('[2]Most Recent Statements'!F64="Signed by CEO",'[2]Most Recent Statements'!F64="Signed by Director",'[2]Most Recent Statements'!F64="Signed by Managing Director",'[2]Most Recent Statements'!F64="Signed by Chairman")),('[2]Most Recent Statements'!C64="Yes - UK Modern Slavery Act"),('[2]Most Recent Statements'!D64="Yes"),('[2]Most Recent Statements'!G64="Approved by Board")),"Yes","No"),"Insufficient data")</f>
        <v>Yes</v>
      </c>
      <c r="H31" s="176" t="str">
        <f>IF(ISERROR('[2]Most Recent Statements'!F64),"Insufficient data",IF('[2]Most Recent Statements'!F64="Unknown","Insufficient Data",(IF(OR((ISNUMBER(SEARCH("Signed by CEO",'[2]Most Recent Statements'!F64))),(ISNUMBER(SEARCH("Signed by Director",'[2]Most Recent Statements'!F64))),(ISNUMBER(SEARCH("Signed by Chairman",'[2]Most Recent Statements'!F64))),(ISNUMBER(SEARCH("Signed by Managing Director",'[2]Most Recent Statements'!F64)))),"Yes","No"))))</f>
        <v>Yes</v>
      </c>
      <c r="I31" s="176" t="str">
        <f>IF(ISERROR('[2]Most Recent Statements'!G64),"Insufficient data",IF('[2]Most Recent Statements'!G64="Unknown","Insufficient Data",(IF(ISNUMBER(SEARCH("Approved by Board",'[2]Most Recent Statements'!G64)),"Yes","No"))))</f>
        <v>Yes</v>
      </c>
      <c r="J31" s="177" t="str">
        <f>IF(ISERROR('[2]Most Recent Statements'!D64),"Insufficient data",IF('[2]Most Recent Statements'!D64="Unknown","Insufficient Data",(IF(ISNUMBER(SEARCH("Yes",'[2]Most Recent Statements'!D64)),"Yes","No"))))</f>
        <v>Yes</v>
      </c>
      <c r="K31" s="174" t="str">
        <f>IF(ISERROR('[2]Most Recent Statements'!T64),"Insufficient data",IF('[2]Most Recent Statements'!T64="Unknown","Insufficient Data",(IF(ISNUMBER(SEARCH("Yes",'[2]Most Recent Statements'!T64)),"Yes","No"))))</f>
        <v>No</v>
      </c>
      <c r="L31" s="174" t="str">
        <f>IF(ISERROR('[2]Most Recent Statements'!H64),"Insufficient data",IF('[2]Most Recent Statements'!H64="Unknown","Insufficient Data",(IF(ISNUMBER(SEARCH("Yes",'[2]Most Recent Statements'!H64)),"Yes","No"))))</f>
        <v>Yes</v>
      </c>
      <c r="M31" s="175" t="str">
        <f>IF(ISERROR('[2]Most Recent Statements'!I64),"Insufficient data",IF('[2]Most Recent Statements'!I64="Unknown","Insufficient Data",(IF(ISNUMBER(SEARCH("No",'[2]Most Recent Statements'!I64)),"No","Yes"))))</f>
        <v>No</v>
      </c>
      <c r="N31" s="176" t="str">
        <f>IF(ISERROR('[2]Most Recent Statements'!I64),"Insufficient data",IF('[2]Most Recent Statements'!I64="Unknown","Insufficient Data",(IF(ISNUMBER(SEARCH("Facility/Supplier",'[2]Most Recent Statements'!I64)),"Yes","No"))))</f>
        <v>No</v>
      </c>
      <c r="O31" s="177" t="str">
        <f>IF(ISERROR('[2]Most Recent Statements'!I64),"Insufficient data",IF('[2]Most Recent Statements'!I64="Unknown","Insufficient Data",(IF(ISNUMBER(SEARCH("Geographical",'[2]Most Recent Statements'!I64)),"Yes","No"))))</f>
        <v>No</v>
      </c>
      <c r="P31" s="175" t="str">
        <f>IF(ISERROR('[2]Most Recent Statements'!J64),"Insufficient data",IF('[2]Most Recent Statements'!J64="Unknown","Insufficient Data",(IF(OR((ISNUMBER(SEARCH("prohibit",'[2]Most Recent Statements'!J64))),(ISNUMBER(SEARCH("forced",'[2]Most Recent Statements'!J64))),(ISNUMBER(SEARCH("supplier",'[2]Most Recent Statements'!J64)))),"Yes","No"))))</f>
        <v>Yes</v>
      </c>
      <c r="Q31" s="176" t="str">
        <f>IF(ISERROR('[2]Most Recent Statements'!J64),"Insufficient data",IF('[2]Most Recent Statements'!J64="Unknown","Insufficient Data",(IF(ISNUMBER(SEARCH("No",'[2]Most Recent Statements'!J64)),"No","Yes"))))</f>
        <v>Yes</v>
      </c>
      <c r="R31" s="176" t="str">
        <f>IF(ISERROR('[2]Most Recent Statements'!J64),"Insufficient data",IF('[2]Most Recent Statements'!J64="Unknown","Insufficient Data",(IF(ISNUMBER(SEARCH("In Development",'[2]Most Recent Statements'!J64)),"Yes","No"))))</f>
        <v>No</v>
      </c>
      <c r="S31" s="176" t="str">
        <f>IF(ISERROR('[2]Most Recent Statements'!J64),"Insufficient data",IF('[2]Most Recent Statements'!J64="Unknown","Insufficient Data",(IF(OR((ISNUMBER(SEARCH("prohibit",'[2]Most Recent Statements'!J64))),(ISNUMBER(SEARCH("forced",'[2]Most Recent Statements'!J64))),(ISNUMBER(SEARCH("No",'[2]Most Recent Statements'!J64))),(ISNUMBER(SEARCH("supplier",'[2]Most Recent Statements'!J64)))),"No","Yes"))))</f>
        <v>No</v>
      </c>
      <c r="T31" s="176"/>
      <c r="U31" s="176" t="str">
        <f>IF(ISERROR('[2]Most Recent Statements'!J64),"Insufficient data",IF('[2]Most Recent Statements'!J64="Unknown","Insufficient Data",(IF(ISNUMBER(SEARCH("(beyond tier 1)",'[2]Most Recent Statements'!J64)),"Yes","No"))))</f>
        <v>No</v>
      </c>
      <c r="V31" s="176"/>
      <c r="W31" s="176" t="str">
        <f>IF(ISERROR('[2]Most Recent Statements'!J64),"Insufficient data",IF('[2]Most Recent Statements'!J64="Unknown","Insufficient Data",(IF(ISNUMBER(SEARCH("recruitment",'[2]Most Recent Statements'!J64)),"Yes","No"))))</f>
        <v>No</v>
      </c>
      <c r="X31" s="176" t="str">
        <f>IF(ISERROR('[2]Most Recent Statements'!J64),"Insufficient data",IF('[2]Most Recent Statements'!J64="Unknown","Insufficient Data",(IF(ISNUMBER(SEARCH("Prohibit charging of recruitment fees to employee (direct / tier 1)",'[2]Most Recent Statements'!J64)),"Yes","No"))))</f>
        <v>No</v>
      </c>
      <c r="Y31" s="176" t="str">
        <f>IF(ISERROR('[2]Most Recent Statements'!J64),"Insufficient data",IF('[2]Most Recent Statements'!J64="Unknown","Insufficient Data",(IF(ISNUMBER(SEARCH("Prohibit charging of recruitment fees to employee (beyond tier 1)",'[2]Most Recent Statements'!J64)),"Yes","No"))))</f>
        <v>No</v>
      </c>
      <c r="Z31" s="176" t="str">
        <f>IF(ISERROR('[2]Most Recent Statements'!J64),"Insufficient data",IF('[2]Most Recent Statements'!J64="Unknown","Insufficient Data",(IF(ISNUMBER(SEARCH("Suppliers comply with laws and company’s policies (direct / tier 1)",'[2]Most Recent Statements'!J64)),"Yes","No"))))</f>
        <v>Yes</v>
      </c>
      <c r="AA31" s="176" t="str">
        <f>IF(ISERROR('[2]Most Recent Statements'!J64),"Insufficient data",IF('[2]Most Recent Statements'!J64="Unknown","Insufficient Data",(IF(ISNUMBER(SEARCH("Suppliers comply with laws and company’s policies (beyond tier 1)",'[2]Most Recent Statements'!J64)),"Yes","No"))))</f>
        <v>No</v>
      </c>
      <c r="AB31" s="176" t="str">
        <f>IF(ISERROR('[2]Most Recent Statements'!J64),"Insufficient data",IF('[2]Most Recent Statements'!J64="Unknown","Insufficient Data",(IF(ISNUMBER(SEARCH("Prohibit use of forced labour (direct / tier 1)",'[2]Most Recent Statements'!J64)),"Yes","No"))))</f>
        <v>No</v>
      </c>
      <c r="AC31" s="176" t="str">
        <f>IF(ISERROR('[2]Most Recent Statements'!J64),"Insufficient data",IF('[2]Most Recent Statements'!J64="Unknown","Insufficient Data",(IF(ISNUMBER(SEARCH("Prohibit use of forced labour (beyond tier 1)",'[2]Most Recent Statements'!J64)),"Yes","No"))))</f>
        <v>No</v>
      </c>
      <c r="AD31" s="176" t="str">
        <f>IF(ISERROR('[2]Most Recent Statements'!J64),"Insufficient data",IF('[2]Most Recent Statements'!J64="Unknown","Insufficient Data",(IF(ISNUMBER(SEARCH("Prohibit use of child labour (direct / tier 1)",'[2]Most Recent Statements'!J64)),"Yes","No"))))</f>
        <v>No</v>
      </c>
      <c r="AE31" s="176" t="str">
        <f>IF(ISERROR('[2]Most Recent Statements'!J64),"Insufficient data",IF('[2]Most Recent Statements'!J64="Unknown","Insufficient Data",(IF(ISNUMBER(SEARCH("Prohibit use of child labour (beyond tier 1)",'[2]Most Recent Statements'!J64)),"Yes","No"))))</f>
        <v>No</v>
      </c>
      <c r="AF31" s="176" t="str">
        <f>IF(ISERROR('[2]Most Recent Statements'!J64),"Insufficient data",IF('[2]Most Recent Statements'!J64="Unknown","Insufficient Data",(IF(ISNUMBER(SEARCH("Code of conduct or supplier code includes clauses on slavery and human trafficking (direct / tier 1)",'[2]Most Recent Statements'!J64)),"Yes","No"))))</f>
        <v>No</v>
      </c>
      <c r="AG31" s="176" t="str">
        <f>IF(ISERROR('[2]Most Recent Statements'!J64),"Insufficient data",IF('[2]Most Recent Statements'!J64="Unknown","Insufficient Data",(IF(ISNUMBER(SEARCH("Code of conduct or supplier code includes clauses on slavery and human trafficking (beyond tier 1)",'[2]Most Recent Statements'!J64)),"Yes","No"))))</f>
        <v>No</v>
      </c>
      <c r="AH31" s="176" t="str">
        <f>IF(ISERROR('[2]Most Recent Statements'!J64),"Insufficient data",IF('[2]Most Recent Statements'!J64="Unknown","Insufficient Data",(IF(ISNUMBER(SEARCH("Contracts include clauses on forced labour (direct / tier 1)",'[2]Most Recent Statements'!J64)),"Yes","No"))))</f>
        <v>No</v>
      </c>
      <c r="AI31" s="176" t="str">
        <f>IF(ISERROR('[2]Most Recent Statements'!J64),"Insufficient data",IF('[2]Most Recent Statements'!J64="Unknown","Insufficient Data",(IF(ISNUMBER(SEARCH("Contracts include clauses on forced labour (beyond tier 1)",'[2]Most Recent Statements'!J64)),"Yes","No"))))</f>
        <v>No</v>
      </c>
      <c r="AJ31" s="176" t="str">
        <f>IF(ISERROR('[2]Most Recent Statements'!J64),"Insufficient data",IF('[2]Most Recent Statements'!J64="Unknown","Insufficient Data",(IF(ISNUMBER(SEARCH("Suppliers produce their own statement (direct / tier 1)",'[2]Most Recent Statements'!J64)),"Yes","No"))))</f>
        <v>No</v>
      </c>
      <c r="AK31" s="176" t="str">
        <f>IF(ISERROR('[2]Most Recent Statements'!J64),"Insufficient data",IF('[2]Most Recent Statements'!J64="Unknown","Insufficient Data",(IF(ISNUMBER(SEARCH("Suppliers produce their own statement (beyond tier 1)",'[2]Most Recent Statements'!J64)),"Yes","No"))))</f>
        <v>No</v>
      </c>
      <c r="AL31" s="176" t="str">
        <f>IF(ISERROR('[2]Most Recent Statements'!J64),"Insufficient data",IF('[2]Most Recent Statements'!J64="Unknown","Insufficient Data",(IF(ISNUMBER(SEARCH("Suppliers respect labour rights (wages, freedom of association etc) (direct / tier 1)",'[2]Most Recent Statements'!J64)),"Yes","No"))))</f>
        <v>No</v>
      </c>
      <c r="AM31" s="176" t="str">
        <f>IF(ISERROR('[2]Most Recent Statements'!J64),"Insufficient data",IF('[2]Most Recent Statements'!J64="Unknown","Insufficient Data",(IF(ISNUMBER(SEARCH("Suppliers respect labour rights (wages, freedom of association etc) (beyond tier 1)",'[2]Most Recent Statements'!J64)),"Yes","No"))))</f>
        <v>No</v>
      </c>
      <c r="AN31" s="176" t="str">
        <f>IF(ISERROR('[2]Most Recent Statements'!J64),"Insufficient data",IF('[2]Most Recent Statements'!J64="Unknown","Insufficient Data",(IF(ISNUMBER(SEARCH("Suppliers protect migrant workers (direct / tier 1)",'[2]Most Recent Statements'!J64)),"Yes","No"))))</f>
        <v>No</v>
      </c>
      <c r="AO31" s="176" t="str">
        <f>IF(ISERROR('[2]Most Recent Statements'!J64),"Insufficient data",IF('[2]Most Recent Statements'!J64="Unknown","Insufficient Data",(IF(ISNUMBER(SEARCH("Suppliers protect migrant workers (beyond tier 1)",'[2]Most Recent Statements'!J64)),"Yes","No"))))</f>
        <v>No</v>
      </c>
      <c r="AP31" s="177" t="str">
        <f>IF(ISERROR('[2]Most Recent Statements'!J64),"Insufficient data",IF('[2]Most Recent Statements'!J64="Unknown","Insufficient Data",(IF(ISNUMBER(SEARCH("migrant",'[2]Most Recent Statements'!J64)),"Yes","No"))))</f>
        <v>No</v>
      </c>
      <c r="AQ31" s="174" t="str">
        <f>IF(OR(ISERROR('[2]Most Recent Statements'!O64),ISERROR('[2]Most Recent Statements'!M64)),"Insufficient data",IF(OR('[2]Most Recent Statements'!O64="Unknown",'[2]Most Recent Statements'!M64="Unknown"),"Insufficient Data",(IF(OR((OR((ISNUMBER(SEARCH("Cancel contracts",'[2]Most Recent Statements'!O64))),(ISNUMBER(SEARCH("Corrective action plan",'[2]Most Recent Statements'!O64))),(ISNUMBER(SEARCH("Worker remediation",'[2]Most Recent Statements'!O64))),(ISNUMBER(SEARCH("Senior management",'[2]Most Recent Statements'!O64))))),(OR((ISNUMBER(SEARCH("Audits",'[2]Most Recent Statements'!M64))),(ISNUMBER(SEARCH("On-site visits",'[2]Most Recent Statements'!M64)))))),"Yes","No"))))</f>
        <v>Yes</v>
      </c>
      <c r="AR31" s="174" t="str">
        <f t="shared" si="2"/>
        <v>Yes</v>
      </c>
      <c r="AS31" s="175" t="str">
        <f>IF(ISERROR('[2]Most Recent Statements'!O64),"Insufficient data",IF('[2]Most Recent Statements'!O64="Unknown","Insufficient Data",(IF(ISNUMBER(SEARCH("Cancel contracts",'[2]Most Recent Statements'!O64)),"Yes","No"))))</f>
        <v>No</v>
      </c>
      <c r="AT31" s="176" t="str">
        <f>IF(ISERROR('[2]Most Recent Statements'!O64),"Insufficient data",IF('[2]Most Recent Statements'!O64="Unknown","Insufficient Data",(IF(ISNUMBER(SEARCH("Corrective action plan",'[2]Most Recent Statements'!O64)),"Yes","No"))))</f>
        <v>No</v>
      </c>
      <c r="AU31" s="176" t="str">
        <f>IF(ISERROR('[2]Most Recent Statements'!O64),"Insufficient data",IF('[2]Most Recent Statements'!O64="Unknown","Insufficient Data",(IF(ISNUMBER(SEARCH("Senior management",'[2]Most Recent Statements'!O64)),"Yes","No"))))</f>
        <v>Yes</v>
      </c>
      <c r="AV31" s="177" t="str">
        <f>IF(ISERROR('[2]Most Recent Statements'!O64),"Insufficient data",IF('[2]Most Recent Statements'!O64="Unknown","Insufficient Data",(IF(ISNUMBER(SEARCH("Worker remediation",'[2]Most Recent Statements'!O64)),"Yes","No"))))</f>
        <v>No</v>
      </c>
      <c r="AW31" s="176" t="str">
        <f t="shared" si="3"/>
        <v>Yes</v>
      </c>
      <c r="AX31" s="175" t="str">
        <f>IF(ISERROR('[2]Most Recent Statements'!M64),"Insufficient data",IF('[2]Most Recent Statements'!M64="Unknown","Insufficient Data",(IF(ISNUMBER(SEARCH("Audits",'[2]Most Recent Statements'!M64)),"Yes","No"))))</f>
        <v>No</v>
      </c>
      <c r="AY31" s="176" t="str">
        <f>IF(ISERROR('[2]Most Recent Statements'!M64),"Insufficient data",IF('[2]Most Recent Statements'!M64="Unknown","Insufficient Data",(IF(ISNUMBER(SEARCH("Audits of suppliers (self- reporting)",'[2]Most Recent Statements'!M64)),"Yes","No"))))</f>
        <v>No</v>
      </c>
      <c r="AZ31" s="176" t="str">
        <f>IF(ISERROR('[2]Most Recent Statements'!M64),"Insufficient data",IF('[2]Most Recent Statements'!M64="Unknown","Insufficient Data",(IF(ISNUMBER(SEARCH("Audits of suppliers (independent)",'[2]Most Recent Statements'!M64)),"Yes","No"))))</f>
        <v>No</v>
      </c>
      <c r="BA31" s="177" t="str">
        <f>IF(ISERROR('[2]Most Recent Statements'!M64),"Insufficient data",IF('[2]Most Recent Statements'!M64="Unknown","Insufficient Data",(IF(ISNUMBER(SEARCH("On-site visits",'[2]Most Recent Statements'!M64)),"Yes","No"))))</f>
        <v>No</v>
      </c>
      <c r="BB31" s="175" t="str">
        <f>IF(ISERROR('[2]Most Recent Statements'!P64),"Insufficient data",IF('[2]Most Recent Statements'!P64="Unknown","Insufficient Data",(IF(OR((ISNUMBER(SEARCH("Hotline",'[2]Most Recent Statements'!P64))),(ISNUMBER(SEARCH("Whistleblower protection",'[2]Most Recent Statements'!P64))),(ISNUMBER(SEARCH("Focal Point",'[2]Most Recent Statements'!P64)))),"Yes","No"))))</f>
        <v>Yes</v>
      </c>
      <c r="BC31" s="176" t="str">
        <f>IF(ISERROR('[2]Most Recent Statements'!P64),"Insufficient data",IF('[2]Most Recent Statements'!P64="Unknown","Insufficient Data",(IF(ISNUMBER(SEARCH("Hotline",'[2]Most Recent Statements'!P64)),"Yes","No"))))</f>
        <v>No</v>
      </c>
      <c r="BD31" s="176" t="str">
        <f>IF(ISERROR('[2]Most Recent Statements'!P64),"Insufficient data",IF('[2]Most Recent Statements'!P64="Unknown","Insufficient Data",(IF(ISNUMBER(SEARCH("Focal Point",'[2]Most Recent Statements'!P64)),"Yes","No"))))</f>
        <v>No</v>
      </c>
      <c r="BE31" s="177" t="str">
        <f>IF(ISERROR('[2]Most Recent Statements'!P64),"Insufficient data",IF('[2]Most Recent Statements'!P64="Unknown","Insufficient Data",(IF(ISNUMBER(SEARCH("Whistleblower protection",'[2]Most Recent Statements'!P64)),"Yes","No"))))</f>
        <v>Yes</v>
      </c>
      <c r="BF31" s="175" t="str">
        <f t="shared" si="4"/>
        <v>No</v>
      </c>
      <c r="BG31" s="176" t="str">
        <f>IF(ISERROR('[2]Most Recent Statements'!K64),"Insufficient data",IF('[2]Most Recent Statements'!K64="Unknown","Insufficient Data",(IF(ISNUMBER(SEARCH("Conducting research",'[2]Most Recent Statements'!K64)),"Yes","No"))))</f>
        <v>No</v>
      </c>
      <c r="BH31" s="176" t="str">
        <f>IF(ISERROR('[2]Most Recent Statements'!K64),"Insufficient data",IF('[2]Most Recent Statements'!K64="Unknown","Insufficient Data",(IF(ISNUMBER(SEARCH("Risk-based questionnaires",'[2]Most Recent Statements'!K64)),"Yes","No"))))</f>
        <v>No</v>
      </c>
      <c r="BI31" s="176" t="str">
        <f>IF(ISERROR('[2]Most Recent Statements'!K64),"Insufficient data",IF('[2]Most Recent Statements'!K64="Unknown","Insufficient Data",(IF(ISNUMBER(SEARCH("Use of risk management tool or software",'[2]Most Recent Statements'!K64)),"Yes","No"))))</f>
        <v>No</v>
      </c>
      <c r="BJ31" s="177" t="str">
        <f>IF(ISERROR('[2]Most Recent Statements'!K64),"Insufficient data",IF('[2]Most Recent Statements'!K64="Unknown","Insufficient Data",(IF(ISNUMBER(SEARCH("In Development",'[2]Most Recent Statements'!K64)),"Yes","No"))))</f>
        <v>No</v>
      </c>
      <c r="BK31" s="174" t="str">
        <f>IF(OR(ISERROR('[2]Most Recent Statements'!K64),ISERROR('[2]Most Recent Statements'!L64)),"Insufficient data",IF(OR('[2]Most Recent Statements'!K64="Unknown",'[2]Most Recent Statements'!L64="Unknown"),"Insufficient Data",(IF(AND((OR((ISNUMBER(SEARCH("Conducting research",'[2]Most Recent Statements'!K64))),(ISNUMBER(SEARCH("Risk-based questionnaires",'[2]Most Recent Statements'!K64))),(ISNUMBER(SEARCH("Use of risk management tool or software",'[2]Most Recent Statements'!K64))))),(OR((ISNUMBER(SEARCH("Geographic",'[2]Most Recent Statements'!L64))),(ISNUMBER(SEARCH("Industry",'[2]Most Recent Statements'!L64))),(ISNUMBER(SEARCH("Resource",'[2]Most Recent Statements'!L64))),(ISNUMBER(SEARCH("Workforce",'[2]Most Recent Statements'!L64)))))),"Yes","No"))))</f>
        <v>No</v>
      </c>
      <c r="BL31" s="175" t="str">
        <f>IF(ISERROR('[2]Most Recent Statements'!L64),"Insufficient data",IF('[2]Most Recent Statements'!L64="Unknown","Insufficient Data",(IF(OR((ISNUMBER(SEARCH("Geographic",'[2]Most Recent Statements'!L64))),(ISNUMBER(SEARCH("Industry",'[2]Most Recent Statements'!L64))),(ISNUMBER(SEARCH("Resource",'[2]Most Recent Statements'!L64))),(ISNUMBER(SEARCH("Workforce",'[2]Most Recent Statements'!L64)))),"Yes","No"))))</f>
        <v>No</v>
      </c>
      <c r="BM31" s="176" t="str">
        <f>IF(ISERROR('[2]Most Recent Statements'!L64),"Insufficient data",IF('[2]Most Recent Statements'!L64="Unknown","Insufficient Data",(IF(ISNUMBER(SEARCH("Geographic",'[2]Most Recent Statements'!L64)),"Yes","No"))))</f>
        <v>No</v>
      </c>
      <c r="BN31" s="176" t="str">
        <f>IF(ISERROR('[2]Most Recent Statements'!L64),"Insufficient data",IF('[2]Most Recent Statements'!L64="Unknown","Insufficient Data",(IF(ISNUMBER(SEARCH("Industry",'[2]Most Recent Statements'!L64)),"Yes","No"))))</f>
        <v>No</v>
      </c>
      <c r="BO31" s="176" t="str">
        <f>IF(ISERROR('[2]Most Recent Statements'!L64),"Insufficient data",IF('[2]Most Recent Statements'!L64="Unknown","Insufficient Data",(IF(ISNUMBER(SEARCH("Workforce",'[2]Most Recent Statements'!L64)),"Yes","No"))))</f>
        <v>No</v>
      </c>
      <c r="BP31" s="176" t="str">
        <f>IF(ISERROR('[2]Most Recent Statements'!L64),"Insufficient data",IF('[2]Most Recent Statements'!L64="Unknown","Insufficient Data",(IF(ISNUMBER(SEARCH("Resource",'[2]Most Recent Statements'!L64)),"Yes","No"))))</f>
        <v>No</v>
      </c>
      <c r="BQ31" s="177"/>
      <c r="BR31" s="176" t="str">
        <f>IF(ISERROR('[2]Most Recent Statements'!N64),"Insufficient data",IF('[2]Most Recent Statements'!N64="Unknown","Insufficient Data",(IF(ISNUMBER(SEARCH("Yes",'[2]Most Recent Statements'!N64)),"Yes","No"))))</f>
        <v>No</v>
      </c>
      <c r="BS31" s="175" t="str">
        <f>IF(ISERROR('[2]Most Recent Statements'!Q64),"Insufficient data",IF('[2]Most Recent Statements'!Q64="Unknown","Insufficient Data",(IF(ISNUMBER(SEARCH("Leadership",'[2]Most Recent Statements'!Q64)),"Yes","No"))))</f>
        <v>Yes</v>
      </c>
      <c r="BT31" s="176" t="str">
        <f>IF(ISERROR('[2]Most Recent Statements'!Q64),"Insufficient data",IF('[2]Most Recent Statements'!Q64="Unknown","Insufficient Data",(IF(ISNUMBER(SEARCH("Suppliers",'[2]Most Recent Statements'!Q64)),"Yes","No"))))</f>
        <v>No</v>
      </c>
      <c r="BU31" s="176" t="str">
        <f>IF(ISERROR('[2]Most Recent Statements'!Q64),"Insufficient data",IF('[2]Most Recent Statements'!Q64="Unknown","Insufficient Data",(IF(ISNUMBER(SEARCH("Recruitment / HR",'[2]Most Recent Statements'!Q64)),"Yes","No"))))</f>
        <v>No</v>
      </c>
      <c r="BV31" s="176" t="str">
        <f>IF(ISERROR('[2]Most Recent Statements'!Q64),"Insufficient data",IF('[2]Most Recent Statements'!Q64="Unknown","Insufficient Data",(IF(ISNUMBER(SEARCH("Procurement / purchasing",'[2]Most Recent Statements'!Q64)),"Yes","No"))))</f>
        <v>Yes</v>
      </c>
      <c r="BW31" s="176" t="str">
        <f>IF(ISERROR('[2]Most Recent Statements'!Q64),"Insufficient data",IF('[2]Most Recent Statements'!Q64="Unknown","Insufficient Data",(IF(ISNUMBER(SEARCH("Employees (all)",'[2]Most Recent Statements'!Q64)),"Yes","No"))))</f>
        <v>No</v>
      </c>
      <c r="BX31" s="176" t="str">
        <f>IF(ISERROR('[2]Most Recent Statements'!Q64),"Insufficient data",IF('[2]Most Recent Statements'!Q64="Unknown","Insufficient Data",(IF(ISNUMBER(SEARCH("Training provided - not specified",'[2]Most Recent Statements'!Q64)),"Yes","No"))))</f>
        <v>Yes</v>
      </c>
      <c r="BY31" s="176" t="str">
        <f>IF(ISERROR('[2]Most Recent Statements'!Q64),"Insufficient data",IF('[2]Most Recent Statements'!Q64="Unknown","Insufficient Data",(IF(ISNUMBER(SEARCH("In Development",'[2]Most Recent Statements'!Q64)),"Yes","No"))))</f>
        <v>No</v>
      </c>
      <c r="BZ31" s="177" t="str">
        <f t="shared" si="5"/>
        <v>Yes</v>
      </c>
      <c r="CA31" s="176" t="str">
        <f t="shared" si="6"/>
        <v>Yes</v>
      </c>
      <c r="CB31" s="176" t="str">
        <f t="shared" si="7"/>
        <v>Yes</v>
      </c>
      <c r="CC31" s="175" t="str">
        <f>IF(ISERROR('[2]Most Recent Statements'!R64),"Insufficient data",IF('[2]Most Recent Statements'!R64="Unknown","Insufficient Data",(IF(ISNUMBER(SEARCH("Yes",'[2]Most Recent Statements'!R64)),"Yes","No"))))</f>
        <v>No</v>
      </c>
      <c r="CD31" s="176" t="str">
        <f>IF(ISERROR('[2]Most Recent Statements'!S64),"Insufficient data",IF('[2]Most Recent Statements'!S64="Unknown","Insufficient Data",(IF(ISNUMBER(SEARCH("Yes",'[2]Most Recent Statements'!S64)),"Yes","No"))))</f>
        <v>No</v>
      </c>
      <c r="CE31" s="199" t="str">
        <f>IFERROR(VLOOKUP($A31,'[2]Sector Specific Research'!$B$3:$H$81,3,FALSE),"Insufficient Data")</f>
        <v>No</v>
      </c>
      <c r="CF31" s="200" t="str">
        <f>IFERROR(VLOOKUP($A31,'[2]Sector Specific Research'!$B$3:$H$81,4,FALSE),"Insufficient Data")</f>
        <v>No</v>
      </c>
      <c r="CG31" s="200" t="str">
        <f>IFERROR(VLOOKUP($A31,'[2]Sector Specific Research'!$B$3:$H$81,5,FALSE),"Insufficient Data")</f>
        <v>No</v>
      </c>
      <c r="CH31" s="200" t="str">
        <f>IFERROR(VLOOKUP($A31,'[2]Sector Specific Research'!$B$3:$H$81,6,FALSE),"Insufficient Data")</f>
        <v>No</v>
      </c>
      <c r="CI31" s="200" t="str">
        <f>IFERROR(VLOOKUP($A31,'[2]Sector Specific Research'!$B$3:$H$81,7,FALSE),"Insufficient Data")</f>
        <v>No</v>
      </c>
      <c r="CJ31" s="200" t="str">
        <f t="shared" si="8"/>
        <v>No</v>
      </c>
      <c r="CK31" s="175" t="str">
        <f t="shared" si="9"/>
        <v>Yes</v>
      </c>
      <c r="CL31" s="178" t="str">
        <f t="shared" si="10"/>
        <v>No</v>
      </c>
    </row>
    <row r="32" spans="1:93" ht="16" x14ac:dyDescent="0.2">
      <c r="A32" s="287" t="str">
        <f>TRIM('[2]Most Recent Statements'!A3)</f>
        <v>Berkshire Hathaway</v>
      </c>
      <c r="B32" s="197">
        <f>'[2]Most Recent Statements'!B3</f>
        <v>2018</v>
      </c>
      <c r="C32" s="197">
        <v>817729</v>
      </c>
      <c r="D32" s="198" t="str">
        <f>IF(ISNUMBER(SEARCH("Yes",'[2]Most Recent Statements'!C3)), "Yes", "No")</f>
        <v>Yes</v>
      </c>
      <c r="E32" s="198">
        <f>IFERROR(VLOOKUP(A32,'[2]Entity Coverage'!$C$2:$H$80, 6, FALSE), "Insufficient Data")</f>
        <v>1</v>
      </c>
      <c r="F32" s="198" t="str">
        <f>IF(ISERROR('[2]Most Recent Statements'!E3),"Insufficient data",IF('[2]Most Recent Statements'!E3="Unknown","Insufficient Data",(IF(ISNUMBER(SEARCH("Yes",'[2]Most Recent Statements'!E3)),"Yes","No"))))</f>
        <v>No</v>
      </c>
      <c r="G32" s="175" t="str">
        <f>IFERROR(IF(AND((OR('[2]Most Recent Statements'!F3="Signed by CEO",'[2]Most Recent Statements'!F3="Signed by Director",'[2]Most Recent Statements'!F3="Signed by Managing Director",'[2]Most Recent Statements'!F3="Signed by Chairman")),('[2]Most Recent Statements'!C3="Yes - UK Modern Slavery Act"),('[2]Most Recent Statements'!D3="Yes"),('[2]Most Recent Statements'!G3="Approved by Board")),"Yes","No"),"Insufficient data")</f>
        <v>Yes</v>
      </c>
      <c r="H32" s="176" t="str">
        <f>IF(ISERROR('[2]Most Recent Statements'!F3),"Insufficient data",IF('[2]Most Recent Statements'!F3="Unknown","Insufficient Data",(IF(OR((ISNUMBER(SEARCH("Signed by CEO",'[2]Most Recent Statements'!F3))),(ISNUMBER(SEARCH("Signed by Director",'[2]Most Recent Statements'!F3))),(ISNUMBER(SEARCH("Signed by Chairman",'[2]Most Recent Statements'!F3))),(ISNUMBER(SEARCH("Signed by Managing Director",'[2]Most Recent Statements'!F3)))),"Yes","No"))))</f>
        <v>Yes</v>
      </c>
      <c r="I32" s="176" t="str">
        <f>IF(ISERROR('[2]Most Recent Statements'!G3),"Insufficient data",IF('[2]Most Recent Statements'!G3="Unknown","Insufficient Data",(IF(ISNUMBER(SEARCH("Approved by Board",'[2]Most Recent Statements'!G3)),"Yes","No"))))</f>
        <v>Yes</v>
      </c>
      <c r="J32" s="177" t="str">
        <f>IF(ISERROR('[2]Most Recent Statements'!D3),"Insufficient data",IF('[2]Most Recent Statements'!D3="Unknown","Insufficient Data",(IF(ISNUMBER(SEARCH("Yes",'[2]Most Recent Statements'!D3)),"Yes","No"))))</f>
        <v>Yes</v>
      </c>
      <c r="K32" s="174" t="str">
        <f>IF(ISERROR('[2]Most Recent Statements'!T3),"Insufficient data",IF('[2]Most Recent Statements'!T3="Unknown","Insufficient Data",(IF(ISNUMBER(SEARCH("Yes",'[2]Most Recent Statements'!T3)),"Yes","No"))))</f>
        <v>No</v>
      </c>
      <c r="L32" s="174" t="str">
        <f>IF(ISERROR('[2]Most Recent Statements'!H3),"Insufficient data",IF('[2]Most Recent Statements'!H3="Unknown","Insufficient Data",(IF(ISNUMBER(SEARCH("Yes",'[2]Most Recent Statements'!H3)),"Yes","No"))))</f>
        <v>Yes</v>
      </c>
      <c r="M32" s="175" t="str">
        <f>IF(ISERROR('[2]Most Recent Statements'!I3),"Insufficient data",IF('[2]Most Recent Statements'!I3="Unknown","Insufficient Data",(IF(ISNUMBER(SEARCH("No",'[2]Most Recent Statements'!I3)),"No","Yes"))))</f>
        <v>No</v>
      </c>
      <c r="N32" s="176" t="str">
        <f>IF(ISERROR('[2]Most Recent Statements'!I3),"Insufficient data",IF('[2]Most Recent Statements'!I3="Unknown","Insufficient Data",(IF(ISNUMBER(SEARCH("Facility/Supplier",'[2]Most Recent Statements'!I3)),"Yes","No"))))</f>
        <v>No</v>
      </c>
      <c r="O32" s="177" t="str">
        <f>IF(ISERROR('[2]Most Recent Statements'!I3),"Insufficient data",IF('[2]Most Recent Statements'!I3="Unknown","Insufficient Data",(IF(ISNUMBER(SEARCH("Geographical",'[2]Most Recent Statements'!I3)),"Yes","No"))))</f>
        <v>No</v>
      </c>
      <c r="P32" s="175" t="str">
        <f>IF(ISERROR('[2]Most Recent Statements'!J3),"Insufficient data",IF('[2]Most Recent Statements'!J3="Unknown","Insufficient Data",(IF(OR((ISNUMBER(SEARCH("prohibit",'[2]Most Recent Statements'!J3))),(ISNUMBER(SEARCH("forced",'[2]Most Recent Statements'!J3))),(ISNUMBER(SEARCH("supplier",'[2]Most Recent Statements'!J3)))),"Yes","No"))))</f>
        <v>Yes</v>
      </c>
      <c r="Q32" s="176" t="str">
        <f>IF(ISERROR('[2]Most Recent Statements'!J3),"Insufficient data",IF('[2]Most Recent Statements'!J3="Unknown","Insufficient Data",(IF(ISNUMBER(SEARCH("No",'[2]Most Recent Statements'!J3)),"No","Yes"))))</f>
        <v>Yes</v>
      </c>
      <c r="R32" s="176" t="str">
        <f>IF(ISERROR('[2]Most Recent Statements'!J3),"Insufficient data",IF('[2]Most Recent Statements'!J3="Unknown","Insufficient Data",(IF(ISNUMBER(SEARCH("In Development",'[2]Most Recent Statements'!J3)),"Yes","No"))))</f>
        <v>No</v>
      </c>
      <c r="S32" s="176" t="str">
        <f>IF(ISERROR('[2]Most Recent Statements'!J3),"Insufficient data",IF('[2]Most Recent Statements'!J3="Unknown","Insufficient Data",(IF(OR((ISNUMBER(SEARCH("prohibit",'[2]Most Recent Statements'!J3))),(ISNUMBER(SEARCH("forced",'[2]Most Recent Statements'!J3))),(ISNUMBER(SEARCH("No",'[2]Most Recent Statements'!J3))),(ISNUMBER(SEARCH("supplier",'[2]Most Recent Statements'!J3)))),"No","Yes"))))</f>
        <v>No</v>
      </c>
      <c r="T32" s="176"/>
      <c r="U32" s="176" t="str">
        <f>IF(ISERROR('[2]Most Recent Statements'!J3),"Insufficient data",IF('[2]Most Recent Statements'!J3="Unknown","Insufficient Data",(IF(ISNUMBER(SEARCH("(beyond tier 1)",'[2]Most Recent Statements'!J3)),"Yes","No"))))</f>
        <v>No</v>
      </c>
      <c r="V32" s="176"/>
      <c r="W32" s="176" t="str">
        <f>IF(ISERROR('[2]Most Recent Statements'!J3),"Insufficient data",IF('[2]Most Recent Statements'!J3="Unknown","Insufficient Data",(IF(ISNUMBER(SEARCH("recruitment",'[2]Most Recent Statements'!J3)),"Yes","No"))))</f>
        <v>No</v>
      </c>
      <c r="X32" s="176" t="str">
        <f>IF(ISERROR('[2]Most Recent Statements'!J3),"Insufficient data",IF('[2]Most Recent Statements'!J3="Unknown","Insufficient Data",(IF(ISNUMBER(SEARCH("Prohibit charging of recruitment fees to employee (direct / tier 1)",'[2]Most Recent Statements'!J3)),"Yes","No"))))</f>
        <v>No</v>
      </c>
      <c r="Y32" s="176" t="str">
        <f>IF(ISERROR('[2]Most Recent Statements'!J3),"Insufficient data",IF('[2]Most Recent Statements'!J3="Unknown","Insufficient Data",(IF(ISNUMBER(SEARCH("Prohibit charging of recruitment fees to employee (beyond tier 1)",'[2]Most Recent Statements'!J3)),"Yes","No"))))</f>
        <v>No</v>
      </c>
      <c r="Z32" s="176" t="str">
        <f>IF(ISERROR('[2]Most Recent Statements'!J3),"Insufficient data",IF('[2]Most Recent Statements'!J3="Unknown","Insufficient Data",(IF(ISNUMBER(SEARCH("Suppliers comply with laws and company’s policies (direct / tier 1)",'[2]Most Recent Statements'!J3)),"Yes","No"))))</f>
        <v>Yes</v>
      </c>
      <c r="AA32" s="176" t="str">
        <f>IF(ISERROR('[2]Most Recent Statements'!J3),"Insufficient data",IF('[2]Most Recent Statements'!J3="Unknown","Insufficient Data",(IF(ISNUMBER(SEARCH("Suppliers comply with laws and company’s policies (beyond tier 1)",'[2]Most Recent Statements'!J3)),"Yes","No"))))</f>
        <v>No</v>
      </c>
      <c r="AB32" s="176" t="str">
        <f>IF(ISERROR('[2]Most Recent Statements'!J3),"Insufficient data",IF('[2]Most Recent Statements'!J3="Unknown","Insufficient Data",(IF(ISNUMBER(SEARCH("Prohibit use of forced labour (direct / tier 1)",'[2]Most Recent Statements'!J3)),"Yes","No"))))</f>
        <v>Yes</v>
      </c>
      <c r="AC32" s="176" t="str">
        <f>IF(ISERROR('[2]Most Recent Statements'!J3),"Insufficient data",IF('[2]Most Recent Statements'!J3="Unknown","Insufficient Data",(IF(ISNUMBER(SEARCH("Prohibit use of forced labour (beyond tier 1)",'[2]Most Recent Statements'!J3)),"Yes","No"))))</f>
        <v>No</v>
      </c>
      <c r="AD32" s="176" t="str">
        <f>IF(ISERROR('[2]Most Recent Statements'!J3),"Insufficient data",IF('[2]Most Recent Statements'!J3="Unknown","Insufficient Data",(IF(ISNUMBER(SEARCH("Prohibit use of child labour (direct / tier 1)",'[2]Most Recent Statements'!J3)),"Yes","No"))))</f>
        <v>No</v>
      </c>
      <c r="AE32" s="176" t="str">
        <f>IF(ISERROR('[2]Most Recent Statements'!J3),"Insufficient data",IF('[2]Most Recent Statements'!J3="Unknown","Insufficient Data",(IF(ISNUMBER(SEARCH("Prohibit use of child labour (beyond tier 1)",'[2]Most Recent Statements'!J3)),"Yes","No"))))</f>
        <v>No</v>
      </c>
      <c r="AF32" s="176" t="str">
        <f>IF(ISERROR('[2]Most Recent Statements'!J3),"Insufficient data",IF('[2]Most Recent Statements'!J3="Unknown","Insufficient Data",(IF(ISNUMBER(SEARCH("Code of conduct or supplier code includes clauses on slavery and human trafficking (direct / tier 1)",'[2]Most Recent Statements'!J3)),"Yes","No"))))</f>
        <v>No</v>
      </c>
      <c r="AG32" s="176" t="str">
        <f>IF(ISERROR('[2]Most Recent Statements'!J3),"Insufficient data",IF('[2]Most Recent Statements'!J3="Unknown","Insufficient Data",(IF(ISNUMBER(SEARCH("Code of conduct or supplier code includes clauses on slavery and human trafficking (beyond tier 1)",'[2]Most Recent Statements'!J3)),"Yes","No"))))</f>
        <v>No</v>
      </c>
      <c r="AH32" s="176" t="str">
        <f>IF(ISERROR('[2]Most Recent Statements'!J3),"Insufficient data",IF('[2]Most Recent Statements'!J3="Unknown","Insufficient Data",(IF(ISNUMBER(SEARCH("Contracts include clauses on forced labour (direct / tier 1)",'[2]Most Recent Statements'!J3)),"Yes","No"))))</f>
        <v>No</v>
      </c>
      <c r="AI32" s="176" t="str">
        <f>IF(ISERROR('[2]Most Recent Statements'!J3),"Insufficient data",IF('[2]Most Recent Statements'!J3="Unknown","Insufficient Data",(IF(ISNUMBER(SEARCH("Contracts include clauses on forced labour (beyond tier 1)",'[2]Most Recent Statements'!J3)),"Yes","No"))))</f>
        <v>No</v>
      </c>
      <c r="AJ32" s="176" t="str">
        <f>IF(ISERROR('[2]Most Recent Statements'!J3),"Insufficient data",IF('[2]Most Recent Statements'!J3="Unknown","Insufficient Data",(IF(ISNUMBER(SEARCH("Suppliers produce their own statement (direct / tier 1)",'[2]Most Recent Statements'!J3)),"Yes","No"))))</f>
        <v>No</v>
      </c>
      <c r="AK32" s="176" t="str">
        <f>IF(ISERROR('[2]Most Recent Statements'!J3),"Insufficient data",IF('[2]Most Recent Statements'!J3="Unknown","Insufficient Data",(IF(ISNUMBER(SEARCH("Suppliers produce their own statement (beyond tier 1)",'[2]Most Recent Statements'!J3)),"Yes","No"))))</f>
        <v>No</v>
      </c>
      <c r="AL32" s="176" t="str">
        <f>IF(ISERROR('[2]Most Recent Statements'!J3),"Insufficient data",IF('[2]Most Recent Statements'!J3="Unknown","Insufficient Data",(IF(ISNUMBER(SEARCH("Suppliers respect labour rights (wages, freedom of association etc) (direct / tier 1)",'[2]Most Recent Statements'!J3)),"Yes","No"))))</f>
        <v>No</v>
      </c>
      <c r="AM32" s="176" t="str">
        <f>IF(ISERROR('[2]Most Recent Statements'!J3),"Insufficient data",IF('[2]Most Recent Statements'!J3="Unknown","Insufficient Data",(IF(ISNUMBER(SEARCH("Suppliers respect labour rights (wages, freedom of association etc) (beyond tier 1)",'[2]Most Recent Statements'!J3)),"Yes","No"))))</f>
        <v>No</v>
      </c>
      <c r="AN32" s="176" t="str">
        <f>IF(ISERROR('[2]Most Recent Statements'!J3),"Insufficient data",IF('[2]Most Recent Statements'!J3="Unknown","Insufficient Data",(IF(ISNUMBER(SEARCH("Suppliers protect migrant workers (direct / tier 1)",'[2]Most Recent Statements'!J3)),"Yes","No"))))</f>
        <v>No</v>
      </c>
      <c r="AO32" s="176" t="str">
        <f>IF(ISERROR('[2]Most Recent Statements'!J3),"Insufficient data",IF('[2]Most Recent Statements'!J3="Unknown","Insufficient Data",(IF(ISNUMBER(SEARCH("Suppliers protect migrant workers (beyond tier 1)",'[2]Most Recent Statements'!J3)),"Yes","No"))))</f>
        <v>No</v>
      </c>
      <c r="AP32" s="177" t="str">
        <f>IF(ISERROR('[2]Most Recent Statements'!J3),"Insufficient data",IF('[2]Most Recent Statements'!J3="Unknown","Insufficient Data",(IF(ISNUMBER(SEARCH("migrant",'[2]Most Recent Statements'!J3)),"Yes","No"))))</f>
        <v>No</v>
      </c>
      <c r="AQ32" s="174" t="str">
        <f>IF(OR(ISERROR('[2]Most Recent Statements'!O3),ISERROR('[2]Most Recent Statements'!M3)),"Insufficient data",IF(OR('[2]Most Recent Statements'!O3="Unknown",'[2]Most Recent Statements'!M3="Unknown"),"Insufficient Data",(IF(OR((OR((ISNUMBER(SEARCH("Cancel contracts",'[2]Most Recent Statements'!O3))),(ISNUMBER(SEARCH("Corrective action plan",'[2]Most Recent Statements'!O3))),(ISNUMBER(SEARCH("Worker remediation",'[2]Most Recent Statements'!O3))),(ISNUMBER(SEARCH("Senior management",'[2]Most Recent Statements'!O3))))),(OR((ISNUMBER(SEARCH("Audits",'[2]Most Recent Statements'!M3))),(ISNUMBER(SEARCH("On-site visits",'[2]Most Recent Statements'!M3)))))),"Yes","No"))))</f>
        <v>Yes</v>
      </c>
      <c r="AR32" s="174" t="str">
        <f t="shared" si="2"/>
        <v>Yes</v>
      </c>
      <c r="AS32" s="175" t="str">
        <f>IF(ISERROR('[2]Most Recent Statements'!O3),"Insufficient data",IF('[2]Most Recent Statements'!O3="Unknown","Insufficient Data",(IF(ISNUMBER(SEARCH("Cancel contracts",'[2]Most Recent Statements'!O3)),"Yes","No"))))</f>
        <v>No</v>
      </c>
      <c r="AT32" s="176" t="str">
        <f>IF(ISERROR('[2]Most Recent Statements'!O3),"Insufficient data",IF('[2]Most Recent Statements'!O3="Unknown","Insufficient Data",(IF(ISNUMBER(SEARCH("Corrective action plan",'[2]Most Recent Statements'!O3)),"Yes","No"))))</f>
        <v>No</v>
      </c>
      <c r="AU32" s="176" t="str">
        <f>IF(ISERROR('[2]Most Recent Statements'!O3),"Insufficient data",IF('[2]Most Recent Statements'!O3="Unknown","Insufficient Data",(IF(ISNUMBER(SEARCH("Senior management",'[2]Most Recent Statements'!O3)),"Yes","No"))))</f>
        <v>No</v>
      </c>
      <c r="AV32" s="177" t="str">
        <f>IF(ISERROR('[2]Most Recent Statements'!O3),"Insufficient data",IF('[2]Most Recent Statements'!O3="Unknown","Insufficient Data",(IF(ISNUMBER(SEARCH("Worker remediation",'[2]Most Recent Statements'!O3)),"Yes","No"))))</f>
        <v>No</v>
      </c>
      <c r="AW32" s="176" t="str">
        <f t="shared" si="3"/>
        <v>No</v>
      </c>
      <c r="AX32" s="175" t="str">
        <f>IF(ISERROR('[2]Most Recent Statements'!M3),"Insufficient data",IF('[2]Most Recent Statements'!M3="Unknown","Insufficient Data",(IF(ISNUMBER(SEARCH("Audits",'[2]Most Recent Statements'!M3)),"Yes","No"))))</f>
        <v>Yes</v>
      </c>
      <c r="AY32" s="176" t="str">
        <f>IF(ISERROR('[2]Most Recent Statements'!M3),"Insufficient data",IF('[2]Most Recent Statements'!M3="Unknown","Insufficient Data",(IF(ISNUMBER(SEARCH("Audits of suppliers (self- reporting)",'[2]Most Recent Statements'!M3)),"Yes","No"))))</f>
        <v>Yes</v>
      </c>
      <c r="AZ32" s="176" t="str">
        <f>IF(ISERROR('[2]Most Recent Statements'!M3),"Insufficient data",IF('[2]Most Recent Statements'!M3="Unknown","Insufficient Data",(IF(ISNUMBER(SEARCH("Audits of suppliers (independent)",'[2]Most Recent Statements'!M3)),"Yes","No"))))</f>
        <v>No</v>
      </c>
      <c r="BA32" s="177" t="str">
        <f>IF(ISERROR('[2]Most Recent Statements'!M3),"Insufficient data",IF('[2]Most Recent Statements'!M3="Unknown","Insufficient Data",(IF(ISNUMBER(SEARCH("On-site visits",'[2]Most Recent Statements'!M3)),"Yes","No"))))</f>
        <v>No</v>
      </c>
      <c r="BB32" s="175" t="str">
        <f>IF(ISERROR('[2]Most Recent Statements'!P3),"Insufficient data",IF('[2]Most Recent Statements'!P3="Unknown","Insufficient Data",(IF(OR((ISNUMBER(SEARCH("Hotline",'[2]Most Recent Statements'!P3))),(ISNUMBER(SEARCH("Whistleblower protection",'[2]Most Recent Statements'!P3))),(ISNUMBER(SEARCH("Focal Point",'[2]Most Recent Statements'!P3)))),"Yes","No"))))</f>
        <v>No</v>
      </c>
      <c r="BC32" s="176" t="str">
        <f>IF(ISERROR('[2]Most Recent Statements'!P3),"Insufficient data",IF('[2]Most Recent Statements'!P3="Unknown","Insufficient Data",(IF(ISNUMBER(SEARCH("Hotline",'[2]Most Recent Statements'!P3)),"Yes","No"))))</f>
        <v>No</v>
      </c>
      <c r="BD32" s="176" t="str">
        <f>IF(ISERROR('[2]Most Recent Statements'!P3),"Insufficient data",IF('[2]Most Recent Statements'!P3="Unknown","Insufficient Data",(IF(ISNUMBER(SEARCH("Focal Point",'[2]Most Recent Statements'!P3)),"Yes","No"))))</f>
        <v>No</v>
      </c>
      <c r="BE32" s="177" t="str">
        <f>IF(ISERROR('[2]Most Recent Statements'!P3),"Insufficient data",IF('[2]Most Recent Statements'!P3="Unknown","Insufficient Data",(IF(ISNUMBER(SEARCH("Whistleblower protection",'[2]Most Recent Statements'!P3)),"Yes","No"))))</f>
        <v>No</v>
      </c>
      <c r="BF32" s="175" t="str">
        <f t="shared" si="4"/>
        <v>Yes</v>
      </c>
      <c r="BG32" s="176" t="str">
        <f>IF(ISERROR('[2]Most Recent Statements'!K3),"Insufficient data",IF('[2]Most Recent Statements'!K3="Unknown","Insufficient Data",(IF(ISNUMBER(SEARCH("Conducting research",'[2]Most Recent Statements'!K3)),"Yes","No"))))</f>
        <v>No</v>
      </c>
      <c r="BH32" s="176" t="str">
        <f>IF(ISERROR('[2]Most Recent Statements'!K3),"Insufficient data",IF('[2]Most Recent Statements'!K3="Unknown","Insufficient Data",(IF(ISNUMBER(SEARCH("Risk-based questionnaires",'[2]Most Recent Statements'!K3)),"Yes","No"))))</f>
        <v>Yes</v>
      </c>
      <c r="BI32" s="176" t="str">
        <f>IF(ISERROR('[2]Most Recent Statements'!K3),"Insufficient data",IF('[2]Most Recent Statements'!K3="Unknown","Insufficient Data",(IF(ISNUMBER(SEARCH("Use of risk management tool or software",'[2]Most Recent Statements'!K3)),"Yes","No"))))</f>
        <v>No</v>
      </c>
      <c r="BJ32" s="177" t="str">
        <f>IF(ISERROR('[2]Most Recent Statements'!K3),"Insufficient data",IF('[2]Most Recent Statements'!K3="Unknown","Insufficient Data",(IF(ISNUMBER(SEARCH("In Development",'[2]Most Recent Statements'!K3)),"Yes","No"))))</f>
        <v>No</v>
      </c>
      <c r="BK32" s="174" t="str">
        <f>IF(OR(ISERROR('[2]Most Recent Statements'!K3),ISERROR('[2]Most Recent Statements'!L3)),"Insufficient data",IF(OR('[2]Most Recent Statements'!K3="Unknown",'[2]Most Recent Statements'!L3="Unknown"),"Insufficient Data",(IF(AND((OR((ISNUMBER(SEARCH("Conducting research",'[2]Most Recent Statements'!K3))),(ISNUMBER(SEARCH("Risk-based questionnaires",'[2]Most Recent Statements'!K3))),(ISNUMBER(SEARCH("Use of risk management tool or software",'[2]Most Recent Statements'!K3))))),(OR((ISNUMBER(SEARCH("Geographic",'[2]Most Recent Statements'!L3))),(ISNUMBER(SEARCH("Industry",'[2]Most Recent Statements'!L3))),(ISNUMBER(SEARCH("Resource",'[2]Most Recent Statements'!L3))),(ISNUMBER(SEARCH("Workforce",'[2]Most Recent Statements'!L3)))))),"Yes","No"))))</f>
        <v>No</v>
      </c>
      <c r="BL32" s="175" t="str">
        <f>IF(ISERROR('[2]Most Recent Statements'!L3),"Insufficient data",IF('[2]Most Recent Statements'!L3="Unknown","Insufficient Data",(IF(OR((ISNUMBER(SEARCH("Geographic",'[2]Most Recent Statements'!L3))),(ISNUMBER(SEARCH("Industry",'[2]Most Recent Statements'!L3))),(ISNUMBER(SEARCH("Resource",'[2]Most Recent Statements'!L3))),(ISNUMBER(SEARCH("Workforce",'[2]Most Recent Statements'!L3)))),"Yes","No"))))</f>
        <v>No</v>
      </c>
      <c r="BM32" s="176" t="str">
        <f>IF(ISERROR('[2]Most Recent Statements'!L3),"Insufficient data",IF('[2]Most Recent Statements'!L3="Unknown","Insufficient Data",(IF(ISNUMBER(SEARCH("Geographic",'[2]Most Recent Statements'!L3)),"Yes","No"))))</f>
        <v>No</v>
      </c>
      <c r="BN32" s="176" t="str">
        <f>IF(ISERROR('[2]Most Recent Statements'!L3),"Insufficient data",IF('[2]Most Recent Statements'!L3="Unknown","Insufficient Data",(IF(ISNUMBER(SEARCH("Industry",'[2]Most Recent Statements'!L3)),"Yes","No"))))</f>
        <v>No</v>
      </c>
      <c r="BO32" s="176" t="str">
        <f>IF(ISERROR('[2]Most Recent Statements'!L3),"Insufficient data",IF('[2]Most Recent Statements'!L3="Unknown","Insufficient Data",(IF(ISNUMBER(SEARCH("Workforce",'[2]Most Recent Statements'!L3)),"Yes","No"))))</f>
        <v>No</v>
      </c>
      <c r="BP32" s="176" t="str">
        <f>IF(ISERROR('[2]Most Recent Statements'!L3),"Insufficient data",IF('[2]Most Recent Statements'!L3="Unknown","Insufficient Data",(IF(ISNUMBER(SEARCH("Resource",'[2]Most Recent Statements'!L3)),"Yes","No"))))</f>
        <v>No</v>
      </c>
      <c r="BQ32" s="177"/>
      <c r="BR32" s="176" t="str">
        <f>IF(ISERROR('[2]Most Recent Statements'!N3),"Insufficient data",IF('[2]Most Recent Statements'!N3="Unknown","Insufficient Data",(IF(ISNUMBER(SEARCH("Yes",'[2]Most Recent Statements'!N3)),"Yes","No"))))</f>
        <v>No</v>
      </c>
      <c r="BS32" s="175" t="str">
        <f>IF(ISERROR('[2]Most Recent Statements'!Q3),"Insufficient data",IF('[2]Most Recent Statements'!Q3="Unknown","Insufficient Data",(IF(ISNUMBER(SEARCH("Leadership",'[2]Most Recent Statements'!Q3)),"Yes","No"))))</f>
        <v>No</v>
      </c>
      <c r="BT32" s="176" t="str">
        <f>IF(ISERROR('[2]Most Recent Statements'!Q3),"Insufficient data",IF('[2]Most Recent Statements'!Q3="Unknown","Insufficient Data",(IF(ISNUMBER(SEARCH("Suppliers",'[2]Most Recent Statements'!Q3)),"Yes","No"))))</f>
        <v>No</v>
      </c>
      <c r="BU32" s="176" t="str">
        <f>IF(ISERROR('[2]Most Recent Statements'!Q3),"Insufficient data",IF('[2]Most Recent Statements'!Q3="Unknown","Insufficient Data",(IF(ISNUMBER(SEARCH("Recruitment / HR",'[2]Most Recent Statements'!Q3)),"Yes","No"))))</f>
        <v>No</v>
      </c>
      <c r="BV32" s="176" t="str">
        <f>IF(ISERROR('[2]Most Recent Statements'!Q3),"Insufficient data",IF('[2]Most Recent Statements'!Q3="Unknown","Insufficient Data",(IF(ISNUMBER(SEARCH("Procurement / purchasing",'[2]Most Recent Statements'!Q3)),"Yes","No"))))</f>
        <v>No</v>
      </c>
      <c r="BW32" s="176" t="str">
        <f>IF(ISERROR('[2]Most Recent Statements'!Q3),"Insufficient data",IF('[2]Most Recent Statements'!Q3="Unknown","Insufficient Data",(IF(ISNUMBER(SEARCH("Employees (all)",'[2]Most Recent Statements'!Q3)),"Yes","No"))))</f>
        <v>No</v>
      </c>
      <c r="BX32" s="176" t="str">
        <f>IF(ISERROR('[2]Most Recent Statements'!Q3),"Insufficient data",IF('[2]Most Recent Statements'!Q3="Unknown","Insufficient Data",(IF(ISNUMBER(SEARCH("Training provided - not specified",'[2]Most Recent Statements'!Q3)),"Yes","No"))))</f>
        <v>No</v>
      </c>
      <c r="BY32" s="176" t="str">
        <f>IF(ISERROR('[2]Most Recent Statements'!Q3),"Insufficient data",IF('[2]Most Recent Statements'!Q3="Unknown","Insufficient Data",(IF(ISNUMBER(SEARCH("In Development",'[2]Most Recent Statements'!Q3)),"Yes","No"))))</f>
        <v>No</v>
      </c>
      <c r="BZ32" s="177" t="str">
        <f t="shared" si="5"/>
        <v>No</v>
      </c>
      <c r="CA32" s="176" t="str">
        <f t="shared" si="6"/>
        <v>Yes</v>
      </c>
      <c r="CB32" s="176" t="str">
        <f t="shared" si="7"/>
        <v>Yes</v>
      </c>
      <c r="CC32" s="175" t="str">
        <f>IF(ISERROR('[2]Most Recent Statements'!R3),"Insufficient data",IF('[2]Most Recent Statements'!R3="Unknown","Insufficient Data",(IF(ISNUMBER(SEARCH("Yes",'[2]Most Recent Statements'!R3)),"Yes","No"))))</f>
        <v>No</v>
      </c>
      <c r="CD32" s="176" t="str">
        <f>IF(ISERROR('[2]Most Recent Statements'!S3),"Insufficient data",IF('[2]Most Recent Statements'!S3="Unknown","Insufficient Data",(IF(ISNUMBER(SEARCH("Yes",'[2]Most Recent Statements'!S3)),"Yes","No"))))</f>
        <v>No</v>
      </c>
      <c r="CE32" s="199" t="str">
        <f>IFERROR(VLOOKUP($A32,'[2]Sector Specific Research'!$B$3:$H$81,3,FALSE),"Insufficient Data")</f>
        <v>No</v>
      </c>
      <c r="CF32" s="200" t="str">
        <f>IFERROR(VLOOKUP($A32,'[2]Sector Specific Research'!$B$3:$H$81,4,FALSE),"Insufficient Data")</f>
        <v>No</v>
      </c>
      <c r="CG32" s="200" t="str">
        <f>IFERROR(VLOOKUP($A32,'[2]Sector Specific Research'!$B$3:$H$81,5,FALSE),"Insufficient Data")</f>
        <v>No</v>
      </c>
      <c r="CH32" s="200" t="str">
        <f>IFERROR(VLOOKUP($A32,'[2]Sector Specific Research'!$B$3:$H$81,6,FALSE),"Insufficient Data")</f>
        <v>No</v>
      </c>
      <c r="CI32" s="200" t="str">
        <f>IFERROR(VLOOKUP($A32,'[2]Sector Specific Research'!$B$3:$H$81,7,FALSE),"Insufficient Data")</f>
        <v>No</v>
      </c>
      <c r="CJ32" s="200" t="str">
        <f t="shared" si="8"/>
        <v>No</v>
      </c>
      <c r="CK32" s="175" t="str">
        <f t="shared" si="9"/>
        <v>No</v>
      </c>
      <c r="CL32" s="178" t="str">
        <f t="shared" si="10"/>
        <v>Yes</v>
      </c>
    </row>
    <row r="33" spans="1:90" ht="16" x14ac:dyDescent="0.2">
      <c r="A33" s="287" t="str">
        <f>TRIM('[2]Most Recent Statements'!A8)</f>
        <v>BlackRock</v>
      </c>
      <c r="B33" s="197">
        <f>'[2]Most Recent Statements'!B8</f>
        <v>2019</v>
      </c>
      <c r="C33" s="202">
        <v>7429633</v>
      </c>
      <c r="D33" s="198" t="str">
        <f>IF(ISNUMBER(SEARCH("Yes",'[2]Most Recent Statements'!C8)), "Yes", "No")</f>
        <v>Yes</v>
      </c>
      <c r="E33" s="198">
        <f>IFERROR(VLOOKUP(A33,'[2]Entity Coverage'!$C$2:$H$80, 6, FALSE), "Insufficient Data")</f>
        <v>8</v>
      </c>
      <c r="F33" s="198" t="str">
        <f>IF(ISERROR('[2]Most Recent Statements'!E8),"Insufficient data",IF('[2]Most Recent Statements'!E8="Unknown","Insufficient Data",(IF(ISNUMBER(SEARCH("Yes",'[2]Most Recent Statements'!E8)),"Yes","No"))))</f>
        <v>No</v>
      </c>
      <c r="G33" s="175" t="str">
        <f>IFERROR(IF(AND((OR('[2]Most Recent Statements'!F8="Signed by CEO",'[2]Most Recent Statements'!F8="Signed by Director",'[2]Most Recent Statements'!F8="Signed by Managing Director",'[2]Most Recent Statements'!F8="Signed by Chairman")),('[2]Most Recent Statements'!C8="Yes - UK Modern Slavery Act"),('[2]Most Recent Statements'!D8="Yes"),('[2]Most Recent Statements'!G8="Approved by Board")),"Yes","No"),"Insufficient data")</f>
        <v>Yes</v>
      </c>
      <c r="H33" s="176" t="str">
        <f>IF(ISERROR('[2]Most Recent Statements'!F8),"Insufficient data",IF('[2]Most Recent Statements'!F8="Unknown","Insufficient Data",(IF(OR((ISNUMBER(SEARCH("Signed by CEO",'[2]Most Recent Statements'!F8))),(ISNUMBER(SEARCH("Signed by Director",'[2]Most Recent Statements'!F8))),(ISNUMBER(SEARCH("Signed by Chairman",'[2]Most Recent Statements'!F8))),(ISNUMBER(SEARCH("Signed by Managing Director",'[2]Most Recent Statements'!F8)))),"Yes","No"))))</f>
        <v>Yes</v>
      </c>
      <c r="I33" s="176" t="str">
        <f>IF(ISERROR('[2]Most Recent Statements'!G8),"Insufficient data",IF('[2]Most Recent Statements'!G8="Unknown","Insufficient Data",(IF(ISNUMBER(SEARCH("Approved by Board",'[2]Most Recent Statements'!G8)),"Yes","No"))))</f>
        <v>Yes</v>
      </c>
      <c r="J33" s="177" t="str">
        <f>IF(ISERROR('[2]Most Recent Statements'!D8),"Insufficient data",IF('[2]Most Recent Statements'!D8="Unknown","Insufficient Data",(IF(ISNUMBER(SEARCH("Yes",'[2]Most Recent Statements'!D8)),"Yes","No"))))</f>
        <v>Yes</v>
      </c>
      <c r="K33" s="174" t="str">
        <f>IF(ISERROR('[2]Most Recent Statements'!T8),"Insufficient data",IF('[2]Most Recent Statements'!T8="Unknown","Insufficient Data",(IF(ISNUMBER(SEARCH("Yes",'[2]Most Recent Statements'!T8)),"Yes","No"))))</f>
        <v>No</v>
      </c>
      <c r="L33" s="174" t="str">
        <f>IF(ISERROR('[2]Most Recent Statements'!H8),"Insufficient data",IF('[2]Most Recent Statements'!H8="Unknown","Insufficient Data",(IF(ISNUMBER(SEARCH("Yes",'[2]Most Recent Statements'!H8)),"Yes","No"))))</f>
        <v>Yes</v>
      </c>
      <c r="M33" s="175" t="str">
        <f>IF(ISERROR('[2]Most Recent Statements'!I8),"Insufficient data",IF('[2]Most Recent Statements'!I8="Unknown","Insufficient Data",(IF(ISNUMBER(SEARCH("No",'[2]Most Recent Statements'!I8)),"No","Yes"))))</f>
        <v>No</v>
      </c>
      <c r="N33" s="176" t="str">
        <f>IF(ISERROR('[2]Most Recent Statements'!I8),"Insufficient data",IF('[2]Most Recent Statements'!I8="Unknown","Insufficient Data",(IF(ISNUMBER(SEARCH("Facility/Supplier",'[2]Most Recent Statements'!I8)),"Yes","No"))))</f>
        <v>No</v>
      </c>
      <c r="O33" s="177" t="str">
        <f>IF(ISERROR('[2]Most Recent Statements'!I8),"Insufficient data",IF('[2]Most Recent Statements'!I8="Unknown","Insufficient Data",(IF(ISNUMBER(SEARCH("Geographical",'[2]Most Recent Statements'!I8)),"Yes","No"))))</f>
        <v>No</v>
      </c>
      <c r="P33" s="175" t="str">
        <f>IF(ISERROR('[2]Most Recent Statements'!J8),"Insufficient data",IF('[2]Most Recent Statements'!J8="Unknown","Insufficient Data",(IF(OR((ISNUMBER(SEARCH("prohibit",'[2]Most Recent Statements'!J8))),(ISNUMBER(SEARCH("forced",'[2]Most Recent Statements'!J8))),(ISNUMBER(SEARCH("supplier",'[2]Most Recent Statements'!J8)))),"Yes","No"))))</f>
        <v>No</v>
      </c>
      <c r="Q33" s="176" t="str">
        <f>IF(ISERROR('[2]Most Recent Statements'!J8),"Insufficient data",IF('[2]Most Recent Statements'!J8="Unknown","Insufficient Data",(IF(ISNUMBER(SEARCH("No",'[2]Most Recent Statements'!J8)),"No","Yes"))))</f>
        <v>No</v>
      </c>
      <c r="R33" s="176" t="str">
        <f>IF(ISERROR('[2]Most Recent Statements'!J8),"Insufficient data",IF('[2]Most Recent Statements'!J8="Unknown","Insufficient Data",(IF(ISNUMBER(SEARCH("In Development",'[2]Most Recent Statements'!J8)),"Yes","No"))))</f>
        <v>No</v>
      </c>
      <c r="S33" s="176" t="str">
        <f>IF(ISERROR('[2]Most Recent Statements'!J8),"Insufficient data",IF('[2]Most Recent Statements'!J8="Unknown","Insufficient Data",(IF(OR((ISNUMBER(SEARCH("prohibit",'[2]Most Recent Statements'!J8))),(ISNUMBER(SEARCH("forced",'[2]Most Recent Statements'!J8))),(ISNUMBER(SEARCH("No",'[2]Most Recent Statements'!J8))),(ISNUMBER(SEARCH("supplier",'[2]Most Recent Statements'!J8)))),"No","Yes"))))</f>
        <v>No</v>
      </c>
      <c r="T33" s="176"/>
      <c r="U33" s="176" t="str">
        <f>IF(ISERROR('[2]Most Recent Statements'!J8),"Insufficient data",IF('[2]Most Recent Statements'!J8="Unknown","Insufficient Data",(IF(ISNUMBER(SEARCH("(beyond tier 1)",'[2]Most Recent Statements'!J8)),"Yes","No"))))</f>
        <v>No</v>
      </c>
      <c r="V33" s="176"/>
      <c r="W33" s="176" t="str">
        <f>IF(ISERROR('[2]Most Recent Statements'!J8),"Insufficient data",IF('[2]Most Recent Statements'!J8="Unknown","Insufficient Data",(IF(ISNUMBER(SEARCH("recruitment",'[2]Most Recent Statements'!J8)),"Yes","No"))))</f>
        <v>No</v>
      </c>
      <c r="X33" s="176" t="str">
        <f>IF(ISERROR('[2]Most Recent Statements'!J8),"Insufficient data",IF('[2]Most Recent Statements'!J8="Unknown","Insufficient Data",(IF(ISNUMBER(SEARCH("Prohibit charging of recruitment fees to employee (direct / tier 1)",'[2]Most Recent Statements'!J8)),"Yes","No"))))</f>
        <v>No</v>
      </c>
      <c r="Y33" s="176" t="str">
        <f>IF(ISERROR('[2]Most Recent Statements'!J8),"Insufficient data",IF('[2]Most Recent Statements'!J8="Unknown","Insufficient Data",(IF(ISNUMBER(SEARCH("Prohibit charging of recruitment fees to employee (beyond tier 1)",'[2]Most Recent Statements'!J8)),"Yes","No"))))</f>
        <v>No</v>
      </c>
      <c r="Z33" s="176" t="str">
        <f>IF(ISERROR('[2]Most Recent Statements'!J8),"Insufficient data",IF('[2]Most Recent Statements'!J8="Unknown","Insufficient Data",(IF(ISNUMBER(SEARCH("Suppliers comply with laws and company’s policies (direct / tier 1)",'[2]Most Recent Statements'!J8)),"Yes","No"))))</f>
        <v>No</v>
      </c>
      <c r="AA33" s="176" t="str">
        <f>IF(ISERROR('[2]Most Recent Statements'!J8),"Insufficient data",IF('[2]Most Recent Statements'!J8="Unknown","Insufficient Data",(IF(ISNUMBER(SEARCH("Suppliers comply with laws and company’s policies (beyond tier 1)",'[2]Most Recent Statements'!J8)),"Yes","No"))))</f>
        <v>No</v>
      </c>
      <c r="AB33" s="176" t="str">
        <f>IF(ISERROR('[2]Most Recent Statements'!J8),"Insufficient data",IF('[2]Most Recent Statements'!J8="Unknown","Insufficient Data",(IF(ISNUMBER(SEARCH("Prohibit use of forced labour (direct / tier 1)",'[2]Most Recent Statements'!J8)),"Yes","No"))))</f>
        <v>No</v>
      </c>
      <c r="AC33" s="176" t="str">
        <f>IF(ISERROR('[2]Most Recent Statements'!J8),"Insufficient data",IF('[2]Most Recent Statements'!J8="Unknown","Insufficient Data",(IF(ISNUMBER(SEARCH("Prohibit use of forced labour (beyond tier 1)",'[2]Most Recent Statements'!J8)),"Yes","No"))))</f>
        <v>No</v>
      </c>
      <c r="AD33" s="176" t="str">
        <f>IF(ISERROR('[2]Most Recent Statements'!J8),"Insufficient data",IF('[2]Most Recent Statements'!J8="Unknown","Insufficient Data",(IF(ISNUMBER(SEARCH("Prohibit use of child labour (direct / tier 1)",'[2]Most Recent Statements'!J8)),"Yes","No"))))</f>
        <v>No</v>
      </c>
      <c r="AE33" s="176" t="str">
        <f>IF(ISERROR('[2]Most Recent Statements'!J8),"Insufficient data",IF('[2]Most Recent Statements'!J8="Unknown","Insufficient Data",(IF(ISNUMBER(SEARCH("Prohibit use of child labour (beyond tier 1)",'[2]Most Recent Statements'!J8)),"Yes","No"))))</f>
        <v>No</v>
      </c>
      <c r="AF33" s="176" t="str">
        <f>IF(ISERROR('[2]Most Recent Statements'!J8),"Insufficient data",IF('[2]Most Recent Statements'!J8="Unknown","Insufficient Data",(IF(ISNUMBER(SEARCH("Code of conduct or supplier code includes clauses on slavery and human trafficking (direct / tier 1)",'[2]Most Recent Statements'!J8)),"Yes","No"))))</f>
        <v>No</v>
      </c>
      <c r="AG33" s="176" t="str">
        <f>IF(ISERROR('[2]Most Recent Statements'!J8),"Insufficient data",IF('[2]Most Recent Statements'!J8="Unknown","Insufficient Data",(IF(ISNUMBER(SEARCH("Code of conduct or supplier code includes clauses on slavery and human trafficking (beyond tier 1)",'[2]Most Recent Statements'!J8)),"Yes","No"))))</f>
        <v>No</v>
      </c>
      <c r="AH33" s="176" t="str">
        <f>IF(ISERROR('[2]Most Recent Statements'!J8),"Insufficient data",IF('[2]Most Recent Statements'!J8="Unknown","Insufficient Data",(IF(ISNUMBER(SEARCH("Contracts include clauses on forced labour (direct / tier 1)",'[2]Most Recent Statements'!J8)),"Yes","No"))))</f>
        <v>No</v>
      </c>
      <c r="AI33" s="176" t="str">
        <f>IF(ISERROR('[2]Most Recent Statements'!J8),"Insufficient data",IF('[2]Most Recent Statements'!J8="Unknown","Insufficient Data",(IF(ISNUMBER(SEARCH("Contracts include clauses on forced labour (beyond tier 1)",'[2]Most Recent Statements'!J8)),"Yes","No"))))</f>
        <v>No</v>
      </c>
      <c r="AJ33" s="176" t="str">
        <f>IF(ISERROR('[2]Most Recent Statements'!J8),"Insufficient data",IF('[2]Most Recent Statements'!J8="Unknown","Insufficient Data",(IF(ISNUMBER(SEARCH("Suppliers produce their own statement (direct / tier 1)",'[2]Most Recent Statements'!J8)),"Yes","No"))))</f>
        <v>No</v>
      </c>
      <c r="AK33" s="176" t="str">
        <f>IF(ISERROR('[2]Most Recent Statements'!J8),"Insufficient data",IF('[2]Most Recent Statements'!J8="Unknown","Insufficient Data",(IF(ISNUMBER(SEARCH("Suppliers produce their own statement (beyond tier 1)",'[2]Most Recent Statements'!J8)),"Yes","No"))))</f>
        <v>No</v>
      </c>
      <c r="AL33" s="176" t="str">
        <f>IF(ISERROR('[2]Most Recent Statements'!J8),"Insufficient data",IF('[2]Most Recent Statements'!J8="Unknown","Insufficient Data",(IF(ISNUMBER(SEARCH("Suppliers respect labour rights (wages, freedom of association etc) (direct / tier 1)",'[2]Most Recent Statements'!J8)),"Yes","No"))))</f>
        <v>No</v>
      </c>
      <c r="AM33" s="176" t="str">
        <f>IF(ISERROR('[2]Most Recent Statements'!J8),"Insufficient data",IF('[2]Most Recent Statements'!J8="Unknown","Insufficient Data",(IF(ISNUMBER(SEARCH("Suppliers respect labour rights (wages, freedom of association etc) (beyond tier 1)",'[2]Most Recent Statements'!J8)),"Yes","No"))))</f>
        <v>No</v>
      </c>
      <c r="AN33" s="176" t="str">
        <f>IF(ISERROR('[2]Most Recent Statements'!J8),"Insufficient data",IF('[2]Most Recent Statements'!J8="Unknown","Insufficient Data",(IF(ISNUMBER(SEARCH("Suppliers protect migrant workers (direct / tier 1)",'[2]Most Recent Statements'!J8)),"Yes","No"))))</f>
        <v>No</v>
      </c>
      <c r="AO33" s="176" t="str">
        <f>IF(ISERROR('[2]Most Recent Statements'!J8),"Insufficient data",IF('[2]Most Recent Statements'!J8="Unknown","Insufficient Data",(IF(ISNUMBER(SEARCH("Suppliers protect migrant workers (beyond tier 1)",'[2]Most Recent Statements'!J8)),"Yes","No"))))</f>
        <v>No</v>
      </c>
      <c r="AP33" s="177" t="str">
        <f>IF(ISERROR('[2]Most Recent Statements'!J8),"Insufficient data",IF('[2]Most Recent Statements'!J8="Unknown","Insufficient Data",(IF(ISNUMBER(SEARCH("migrant",'[2]Most Recent Statements'!J8)),"Yes","No"))))</f>
        <v>No</v>
      </c>
      <c r="AQ33" s="174" t="str">
        <f>IF(OR(ISERROR('[2]Most Recent Statements'!O8),ISERROR('[2]Most Recent Statements'!M8)),"Insufficient data",IF(OR('[2]Most Recent Statements'!O8="Unknown",'[2]Most Recent Statements'!M8="Unknown"),"Insufficient Data",(IF(OR((OR((ISNUMBER(SEARCH("Cancel contracts",'[2]Most Recent Statements'!O8))),(ISNUMBER(SEARCH("Corrective action plan",'[2]Most Recent Statements'!O8))),(ISNUMBER(SEARCH("Worker remediation",'[2]Most Recent Statements'!O8))),(ISNUMBER(SEARCH("Senior management",'[2]Most Recent Statements'!O8))))),(OR((ISNUMBER(SEARCH("Audits",'[2]Most Recent Statements'!M8))),(ISNUMBER(SEARCH("On-site visits",'[2]Most Recent Statements'!M8)))))),"Yes","No"))))</f>
        <v>No</v>
      </c>
      <c r="AR33" s="174" t="str">
        <f t="shared" si="2"/>
        <v>No</v>
      </c>
      <c r="AS33" s="175" t="str">
        <f>IF(ISERROR('[2]Most Recent Statements'!O8),"Insufficient data",IF('[2]Most Recent Statements'!O8="Unknown","Insufficient Data",(IF(ISNUMBER(SEARCH("Cancel contracts",'[2]Most Recent Statements'!O8)),"Yes","No"))))</f>
        <v>No</v>
      </c>
      <c r="AT33" s="176" t="str">
        <f>IF(ISERROR('[2]Most Recent Statements'!O8),"Insufficient data",IF('[2]Most Recent Statements'!O8="Unknown","Insufficient Data",(IF(ISNUMBER(SEARCH("Corrective action plan",'[2]Most Recent Statements'!O8)),"Yes","No"))))</f>
        <v>No</v>
      </c>
      <c r="AU33" s="176" t="str">
        <f>IF(ISERROR('[2]Most Recent Statements'!O8),"Insufficient data",IF('[2]Most Recent Statements'!O8="Unknown","Insufficient Data",(IF(ISNUMBER(SEARCH("Senior management",'[2]Most Recent Statements'!O8)),"Yes","No"))))</f>
        <v>No</v>
      </c>
      <c r="AV33" s="177" t="str">
        <f>IF(ISERROR('[2]Most Recent Statements'!O8),"Insufficient data",IF('[2]Most Recent Statements'!O8="Unknown","Insufficient Data",(IF(ISNUMBER(SEARCH("Worker remediation",'[2]Most Recent Statements'!O8)),"Yes","No"))))</f>
        <v>No</v>
      </c>
      <c r="AW33" s="176" t="str">
        <f t="shared" si="3"/>
        <v>No</v>
      </c>
      <c r="AX33" s="175" t="str">
        <f>IF(ISERROR('[2]Most Recent Statements'!M8),"Insufficient data",IF('[2]Most Recent Statements'!M8="Unknown","Insufficient Data",(IF(ISNUMBER(SEARCH("Audits",'[2]Most Recent Statements'!M8)),"Yes","No"))))</f>
        <v>No</v>
      </c>
      <c r="AY33" s="176" t="str">
        <f>IF(ISERROR('[2]Most Recent Statements'!M8),"Insufficient data",IF('[2]Most Recent Statements'!M8="Unknown","Insufficient Data",(IF(ISNUMBER(SEARCH("Audits of suppliers (self- reporting)",'[2]Most Recent Statements'!M8)),"Yes","No"))))</f>
        <v>No</v>
      </c>
      <c r="AZ33" s="176" t="str">
        <f>IF(ISERROR('[2]Most Recent Statements'!M8),"Insufficient data",IF('[2]Most Recent Statements'!M8="Unknown","Insufficient Data",(IF(ISNUMBER(SEARCH("Audits of suppliers (independent)",'[2]Most Recent Statements'!M8)),"Yes","No"))))</f>
        <v>No</v>
      </c>
      <c r="BA33" s="177" t="str">
        <f>IF(ISERROR('[2]Most Recent Statements'!M8),"Insufficient data",IF('[2]Most Recent Statements'!M8="Unknown","Insufficient Data",(IF(ISNUMBER(SEARCH("On-site visits",'[2]Most Recent Statements'!M8)),"Yes","No"))))</f>
        <v>No</v>
      </c>
      <c r="BB33" s="175" t="str">
        <f>IF(ISERROR('[2]Most Recent Statements'!P8),"Insufficient data",IF('[2]Most Recent Statements'!P8="Unknown","Insufficient Data",(IF(OR((ISNUMBER(SEARCH("Hotline",'[2]Most Recent Statements'!P8))),(ISNUMBER(SEARCH("Whistleblower protection",'[2]Most Recent Statements'!P8))),(ISNUMBER(SEARCH("Focal Point",'[2]Most Recent Statements'!P8)))),"Yes","No"))))</f>
        <v>Yes</v>
      </c>
      <c r="BC33" s="176" t="str">
        <f>IF(ISERROR('[2]Most Recent Statements'!P8),"Insufficient data",IF('[2]Most Recent Statements'!P8="Unknown","Insufficient Data",(IF(ISNUMBER(SEARCH("Hotline",'[2]Most Recent Statements'!P8)),"Yes","No"))))</f>
        <v>Yes</v>
      </c>
      <c r="BD33" s="176" t="str">
        <f>IF(ISERROR('[2]Most Recent Statements'!P8),"Insufficient data",IF('[2]Most Recent Statements'!P8="Unknown","Insufficient Data",(IF(ISNUMBER(SEARCH("Focal Point",'[2]Most Recent Statements'!P8)),"Yes","No"))))</f>
        <v>No</v>
      </c>
      <c r="BE33" s="177" t="str">
        <f>IF(ISERROR('[2]Most Recent Statements'!P8),"Insufficient data",IF('[2]Most Recent Statements'!P8="Unknown","Insufficient Data",(IF(ISNUMBER(SEARCH("Whistleblower protection",'[2]Most Recent Statements'!P8)),"Yes","No"))))</f>
        <v>No</v>
      </c>
      <c r="BF33" s="175" t="str">
        <f t="shared" si="4"/>
        <v>Yes</v>
      </c>
      <c r="BG33" s="176" t="str">
        <f>IF(ISERROR('[2]Most Recent Statements'!K8),"Insufficient data",IF('[2]Most Recent Statements'!K8="Unknown","Insufficient Data",(IF(ISNUMBER(SEARCH("Conducting research",'[2]Most Recent Statements'!K8)),"Yes","No"))))</f>
        <v>No</v>
      </c>
      <c r="BH33" s="176" t="str">
        <f>IF(ISERROR('[2]Most Recent Statements'!K8),"Insufficient data",IF('[2]Most Recent Statements'!K8="Unknown","Insufficient Data",(IF(ISNUMBER(SEARCH("Risk-based questionnaires",'[2]Most Recent Statements'!K8)),"Yes","No"))))</f>
        <v>Yes</v>
      </c>
      <c r="BI33" s="176" t="str">
        <f>IF(ISERROR('[2]Most Recent Statements'!K8),"Insufficient data",IF('[2]Most Recent Statements'!K8="Unknown","Insufficient Data",(IF(ISNUMBER(SEARCH("Use of risk management tool or software",'[2]Most Recent Statements'!K8)),"Yes","No"))))</f>
        <v>Yes</v>
      </c>
      <c r="BJ33" s="177" t="str">
        <f>IF(ISERROR('[2]Most Recent Statements'!K8),"Insufficient data",IF('[2]Most Recent Statements'!K8="Unknown","Insufficient Data",(IF(ISNUMBER(SEARCH("In Development",'[2]Most Recent Statements'!K8)),"Yes","No"))))</f>
        <v>No</v>
      </c>
      <c r="BK33" s="174" t="str">
        <f>IF(OR(ISERROR('[2]Most Recent Statements'!K8),ISERROR('[2]Most Recent Statements'!L8)),"Insufficient data",IF(OR('[2]Most Recent Statements'!K8="Unknown",'[2]Most Recent Statements'!L8="Unknown"),"Insufficient Data",(IF(AND((OR((ISNUMBER(SEARCH("Conducting research",'[2]Most Recent Statements'!K8))),(ISNUMBER(SEARCH("Risk-based questionnaires",'[2]Most Recent Statements'!K8))),(ISNUMBER(SEARCH("Use of risk management tool or software",'[2]Most Recent Statements'!K8))))),(OR((ISNUMBER(SEARCH("Geographic",'[2]Most Recent Statements'!L8))),(ISNUMBER(SEARCH("Industry",'[2]Most Recent Statements'!L8))),(ISNUMBER(SEARCH("Resource",'[2]Most Recent Statements'!L8))),(ISNUMBER(SEARCH("Workforce",'[2]Most Recent Statements'!L8)))))),"Yes","No"))))</f>
        <v>No</v>
      </c>
      <c r="BL33" s="175" t="str">
        <f>IF(ISERROR('[2]Most Recent Statements'!L8),"Insufficient data",IF('[2]Most Recent Statements'!L8="Unknown","Insufficient Data",(IF(OR((ISNUMBER(SEARCH("Geographic",'[2]Most Recent Statements'!L8))),(ISNUMBER(SEARCH("Industry",'[2]Most Recent Statements'!L8))),(ISNUMBER(SEARCH("Resource",'[2]Most Recent Statements'!L8))),(ISNUMBER(SEARCH("Workforce",'[2]Most Recent Statements'!L8)))),"Yes","No"))))</f>
        <v>No</v>
      </c>
      <c r="BM33" s="176" t="str">
        <f>IF(ISERROR('[2]Most Recent Statements'!L8),"Insufficient data",IF('[2]Most Recent Statements'!L8="Unknown","Insufficient Data",(IF(ISNUMBER(SEARCH("Geographic",'[2]Most Recent Statements'!L8)),"Yes","No"))))</f>
        <v>No</v>
      </c>
      <c r="BN33" s="176" t="str">
        <f>IF(ISERROR('[2]Most Recent Statements'!L8),"Insufficient data",IF('[2]Most Recent Statements'!L8="Unknown","Insufficient Data",(IF(ISNUMBER(SEARCH("Industry",'[2]Most Recent Statements'!L8)),"Yes","No"))))</f>
        <v>No</v>
      </c>
      <c r="BO33" s="176" t="str">
        <f>IF(ISERROR('[2]Most Recent Statements'!L8),"Insufficient data",IF('[2]Most Recent Statements'!L8="Unknown","Insufficient Data",(IF(ISNUMBER(SEARCH("Workforce",'[2]Most Recent Statements'!L8)),"Yes","No"))))</f>
        <v>No</v>
      </c>
      <c r="BP33" s="176" t="str">
        <f>IF(ISERROR('[2]Most Recent Statements'!L8),"Insufficient data",IF('[2]Most Recent Statements'!L8="Unknown","Insufficient Data",(IF(ISNUMBER(SEARCH("Resource",'[2]Most Recent Statements'!L8)),"Yes","No"))))</f>
        <v>No</v>
      </c>
      <c r="BQ33" s="177"/>
      <c r="BR33" s="176" t="str">
        <f>IF(ISERROR('[2]Most Recent Statements'!N8),"Insufficient data",IF('[2]Most Recent Statements'!N8="Unknown","Insufficient Data",(IF(ISNUMBER(SEARCH("Yes",'[2]Most Recent Statements'!N8)),"Yes","No"))))</f>
        <v>No</v>
      </c>
      <c r="BS33" s="175" t="str">
        <f>IF(ISERROR('[2]Most Recent Statements'!Q8),"Insufficient data",IF('[2]Most Recent Statements'!Q8="Unknown","Insufficient Data",(IF(ISNUMBER(SEARCH("Leadership",'[2]Most Recent Statements'!Q8)),"Yes","No"))))</f>
        <v>No</v>
      </c>
      <c r="BT33" s="176" t="str">
        <f>IF(ISERROR('[2]Most Recent Statements'!Q8),"Insufficient data",IF('[2]Most Recent Statements'!Q8="Unknown","Insufficient Data",(IF(ISNUMBER(SEARCH("Suppliers",'[2]Most Recent Statements'!Q8)),"Yes","No"))))</f>
        <v>No</v>
      </c>
      <c r="BU33" s="176" t="str">
        <f>IF(ISERROR('[2]Most Recent Statements'!Q8),"Insufficient data",IF('[2]Most Recent Statements'!Q8="Unknown","Insufficient Data",(IF(ISNUMBER(SEARCH("Recruitment / HR",'[2]Most Recent Statements'!Q8)),"Yes","No"))))</f>
        <v>No</v>
      </c>
      <c r="BV33" s="176" t="str">
        <f>IF(ISERROR('[2]Most Recent Statements'!Q8),"Insufficient data",IF('[2]Most Recent Statements'!Q8="Unknown","Insufficient Data",(IF(ISNUMBER(SEARCH("Procurement / purchasing",'[2]Most Recent Statements'!Q8)),"Yes","No"))))</f>
        <v>No</v>
      </c>
      <c r="BW33" s="176" t="str">
        <f>IF(ISERROR('[2]Most Recent Statements'!Q8),"Insufficient data",IF('[2]Most Recent Statements'!Q8="Unknown","Insufficient Data",(IF(ISNUMBER(SEARCH("Employees (all)",'[2]Most Recent Statements'!Q8)),"Yes","No"))))</f>
        <v>No</v>
      </c>
      <c r="BX33" s="176" t="str">
        <f>IF(ISERROR('[2]Most Recent Statements'!Q8),"Insufficient data",IF('[2]Most Recent Statements'!Q8="Unknown","Insufficient Data",(IF(ISNUMBER(SEARCH("Training provided - not specified",'[2]Most Recent Statements'!Q8)),"Yes","No"))))</f>
        <v>Yes</v>
      </c>
      <c r="BY33" s="176" t="str">
        <f>IF(ISERROR('[2]Most Recent Statements'!Q8),"Insufficient data",IF('[2]Most Recent Statements'!Q8="Unknown","Insufficient Data",(IF(ISNUMBER(SEARCH("In Development",'[2]Most Recent Statements'!Q8)),"Yes","No"))))</f>
        <v>No</v>
      </c>
      <c r="BZ33" s="177" t="str">
        <f t="shared" si="5"/>
        <v>Yes</v>
      </c>
      <c r="CA33" s="176" t="str">
        <f t="shared" si="6"/>
        <v>Yes</v>
      </c>
      <c r="CB33" s="176" t="str">
        <f t="shared" si="7"/>
        <v>Yes</v>
      </c>
      <c r="CC33" s="175" t="str">
        <f>IF(ISERROR('[2]Most Recent Statements'!R8),"Insufficient data",IF('[2]Most Recent Statements'!R8="Unknown","Insufficient Data",(IF(ISNUMBER(SEARCH("Yes",'[2]Most Recent Statements'!R8)),"Yes","No"))))</f>
        <v>No</v>
      </c>
      <c r="CD33" s="176" t="str">
        <f>IF(ISERROR('[2]Most Recent Statements'!S8),"Insufficient data",IF('[2]Most Recent Statements'!S8="Unknown","Insufficient Data",(IF(ISNUMBER(SEARCH("Yes",'[2]Most Recent Statements'!S8)),"Yes","No"))))</f>
        <v>No</v>
      </c>
      <c r="CE33" s="199" t="str">
        <f>IFERROR(VLOOKUP($A33,'[2]Sector Specific Research'!$B$3:$H$81,3,FALSE),"Insufficient Data")</f>
        <v>No</v>
      </c>
      <c r="CF33" s="200" t="str">
        <f>IFERROR(VLOOKUP($A33,'[2]Sector Specific Research'!$B$3:$H$81,4,FALSE),"Insufficient Data")</f>
        <v>No</v>
      </c>
      <c r="CG33" s="200" t="str">
        <f>IFERROR(VLOOKUP($A33,'[2]Sector Specific Research'!$B$3:$H$81,5,FALSE),"Insufficient Data")</f>
        <v>No</v>
      </c>
      <c r="CH33" s="200" t="str">
        <f>IFERROR(VLOOKUP($A33,'[2]Sector Specific Research'!$B$3:$H$81,6,FALSE),"Insufficient Data")</f>
        <v>No</v>
      </c>
      <c r="CI33" s="200" t="str">
        <f>IFERROR(VLOOKUP($A33,'[2]Sector Specific Research'!$B$3:$H$81,7,FALSE),"Insufficient Data")</f>
        <v>No</v>
      </c>
      <c r="CJ33" s="200" t="str">
        <f t="shared" si="8"/>
        <v>No</v>
      </c>
      <c r="CK33" s="175" t="str">
        <f t="shared" si="9"/>
        <v>No</v>
      </c>
      <c r="CL33" s="178" t="str">
        <f t="shared" si="10"/>
        <v>No</v>
      </c>
    </row>
    <row r="34" spans="1:90" ht="16" x14ac:dyDescent="0.2">
      <c r="A34" s="287" t="str">
        <f>TRIM('[2]Most Recent Statements'!A17)</f>
        <v>Blackstone Group</v>
      </c>
      <c r="B34" s="197">
        <f>'[2]Most Recent Statements'!B17</f>
        <v>2019</v>
      </c>
      <c r="C34" s="197">
        <v>571000</v>
      </c>
      <c r="D34" s="198" t="str">
        <f>IF(ISNUMBER(SEARCH("Yes",'[2]Most Recent Statements'!C17)), "Yes", "No")</f>
        <v>Yes</v>
      </c>
      <c r="E34" s="198">
        <f>IFERROR(VLOOKUP(A34,'[2]Entity Coverage'!$C$2:$H$80, 6, FALSE), "Insufficient Data")</f>
        <v>1</v>
      </c>
      <c r="F34" s="198" t="str">
        <f>IF(ISERROR('[2]Most Recent Statements'!E17),"Insufficient data",IF('[2]Most Recent Statements'!E17="Unknown","Insufficient Data",(IF(ISNUMBER(SEARCH("Yes",'[2]Most Recent Statements'!E17)),"Yes","No"))))</f>
        <v>No</v>
      </c>
      <c r="G34" s="175" t="str">
        <f>IFERROR(IF(AND((OR('[2]Most Recent Statements'!F17="Signed by CEO",'[2]Most Recent Statements'!F17="Signed by Director",'[2]Most Recent Statements'!F17="Signed by Managing Director",'[2]Most Recent Statements'!F17="Signed by Chairman")),('[2]Most Recent Statements'!C17="Yes - UK Modern Slavery Act"),('[2]Most Recent Statements'!D17="Yes"),('[2]Most Recent Statements'!G17="Approved by Board")),"Yes","No"),"Insufficient data")</f>
        <v>No</v>
      </c>
      <c r="H34" s="176" t="str">
        <f>IF(ISERROR('[2]Most Recent Statements'!F17),"Insufficient data",IF('[2]Most Recent Statements'!F17="Unknown","Insufficient Data",(IF(OR((ISNUMBER(SEARCH("Signed by CEO",'[2]Most Recent Statements'!F17))),(ISNUMBER(SEARCH("Signed by Director",'[2]Most Recent Statements'!F17))),(ISNUMBER(SEARCH("Signed by Chairman",'[2]Most Recent Statements'!F17))),(ISNUMBER(SEARCH("Signed by Managing Director",'[2]Most Recent Statements'!F17)))),"Yes","No"))))</f>
        <v>Yes</v>
      </c>
      <c r="I34" s="176" t="str">
        <f>IF(ISERROR('[2]Most Recent Statements'!G17),"Insufficient data",IF('[2]Most Recent Statements'!G17="Unknown","Insufficient Data",(IF(ISNUMBER(SEARCH("Approved by Board",'[2]Most Recent Statements'!G17)),"Yes","No"))))</f>
        <v>No</v>
      </c>
      <c r="J34" s="177" t="str">
        <f>IF(ISERROR('[2]Most Recent Statements'!D17),"Insufficient data",IF('[2]Most Recent Statements'!D17="Unknown","Insufficient Data",(IF(ISNUMBER(SEARCH("Yes",'[2]Most Recent Statements'!D17)),"Yes","No"))))</f>
        <v>No</v>
      </c>
      <c r="K34" s="174" t="str">
        <f>IF(ISERROR('[2]Most Recent Statements'!T17),"Insufficient data",IF('[2]Most Recent Statements'!T17="Unknown","Insufficient Data",(IF(ISNUMBER(SEARCH("Yes",'[2]Most Recent Statements'!T17)),"Yes","No"))))</f>
        <v>Yes</v>
      </c>
      <c r="L34" s="174" t="str">
        <f>IF(ISERROR('[2]Most Recent Statements'!H17),"Insufficient data",IF('[2]Most Recent Statements'!H17="Unknown","Insufficient Data",(IF(ISNUMBER(SEARCH("Yes",'[2]Most Recent Statements'!H17)),"Yes","No"))))</f>
        <v>Yes</v>
      </c>
      <c r="M34" s="175" t="str">
        <f>IF(ISERROR('[2]Most Recent Statements'!I17),"Insufficient data",IF('[2]Most Recent Statements'!I17="Unknown","Insufficient Data",(IF(ISNUMBER(SEARCH("No",'[2]Most Recent Statements'!I17)),"No","Yes"))))</f>
        <v>No</v>
      </c>
      <c r="N34" s="176" t="str">
        <f>IF(ISERROR('[2]Most Recent Statements'!I17),"Insufficient data",IF('[2]Most Recent Statements'!I17="Unknown","Insufficient Data",(IF(ISNUMBER(SEARCH("Facility/Supplier",'[2]Most Recent Statements'!I17)),"Yes","No"))))</f>
        <v>No</v>
      </c>
      <c r="O34" s="177" t="str">
        <f>IF(ISERROR('[2]Most Recent Statements'!I17),"Insufficient data",IF('[2]Most Recent Statements'!I17="Unknown","Insufficient Data",(IF(ISNUMBER(SEARCH("Geographical",'[2]Most Recent Statements'!I17)),"Yes","No"))))</f>
        <v>No</v>
      </c>
      <c r="P34" s="175" t="str">
        <f>IF(ISERROR('[2]Most Recent Statements'!J17),"Insufficient data",IF('[2]Most Recent Statements'!J17="Unknown","Insufficient Data",(IF(OR((ISNUMBER(SEARCH("prohibit",'[2]Most Recent Statements'!J17))),(ISNUMBER(SEARCH("forced",'[2]Most Recent Statements'!J17))),(ISNUMBER(SEARCH("supplier",'[2]Most Recent Statements'!J17)))),"Yes","No"))))</f>
        <v>No</v>
      </c>
      <c r="Q34" s="176" t="str">
        <f>IF(ISERROR('[2]Most Recent Statements'!J17),"Insufficient data",IF('[2]Most Recent Statements'!J17="Unknown","Insufficient Data",(IF(ISNUMBER(SEARCH("No",'[2]Most Recent Statements'!J17)),"No","Yes"))))</f>
        <v>No</v>
      </c>
      <c r="R34" s="176" t="str">
        <f>IF(ISERROR('[2]Most Recent Statements'!J17),"Insufficient data",IF('[2]Most Recent Statements'!J17="Unknown","Insufficient Data",(IF(ISNUMBER(SEARCH("In Development",'[2]Most Recent Statements'!J17)),"Yes","No"))))</f>
        <v>No</v>
      </c>
      <c r="S34" s="176" t="str">
        <f>IF(ISERROR('[2]Most Recent Statements'!J17),"Insufficient data",IF('[2]Most Recent Statements'!J17="Unknown","Insufficient Data",(IF(OR((ISNUMBER(SEARCH("prohibit",'[2]Most Recent Statements'!J17))),(ISNUMBER(SEARCH("forced",'[2]Most Recent Statements'!J17))),(ISNUMBER(SEARCH("No",'[2]Most Recent Statements'!J17))),(ISNUMBER(SEARCH("supplier",'[2]Most Recent Statements'!J17)))),"No","Yes"))))</f>
        <v>No</v>
      </c>
      <c r="T34" s="176"/>
      <c r="U34" s="176" t="str">
        <f>IF(ISERROR('[2]Most Recent Statements'!J17),"Insufficient data",IF('[2]Most Recent Statements'!J17="Unknown","Insufficient Data",(IF(ISNUMBER(SEARCH("(beyond tier 1)",'[2]Most Recent Statements'!J17)),"Yes","No"))))</f>
        <v>No</v>
      </c>
      <c r="V34" s="176"/>
      <c r="W34" s="176" t="str">
        <f>IF(ISERROR('[2]Most Recent Statements'!J17),"Insufficient data",IF('[2]Most Recent Statements'!J17="Unknown","Insufficient Data",(IF(ISNUMBER(SEARCH("recruitment",'[2]Most Recent Statements'!J17)),"Yes","No"))))</f>
        <v>No</v>
      </c>
      <c r="X34" s="176" t="str">
        <f>IF(ISERROR('[2]Most Recent Statements'!J17),"Insufficient data",IF('[2]Most Recent Statements'!J17="Unknown","Insufficient Data",(IF(ISNUMBER(SEARCH("Prohibit charging of recruitment fees to employee (direct / tier 1)",'[2]Most Recent Statements'!J17)),"Yes","No"))))</f>
        <v>No</v>
      </c>
      <c r="Y34" s="176" t="str">
        <f>IF(ISERROR('[2]Most Recent Statements'!J17),"Insufficient data",IF('[2]Most Recent Statements'!J17="Unknown","Insufficient Data",(IF(ISNUMBER(SEARCH("Prohibit charging of recruitment fees to employee (beyond tier 1)",'[2]Most Recent Statements'!J17)),"Yes","No"))))</f>
        <v>No</v>
      </c>
      <c r="Z34" s="176" t="str">
        <f>IF(ISERROR('[2]Most Recent Statements'!J17),"Insufficient data",IF('[2]Most Recent Statements'!J17="Unknown","Insufficient Data",(IF(ISNUMBER(SEARCH("Suppliers comply with laws and company’s policies (direct / tier 1)",'[2]Most Recent Statements'!J17)),"Yes","No"))))</f>
        <v>No</v>
      </c>
      <c r="AA34" s="176" t="str">
        <f>IF(ISERROR('[2]Most Recent Statements'!J17),"Insufficient data",IF('[2]Most Recent Statements'!J17="Unknown","Insufficient Data",(IF(ISNUMBER(SEARCH("Suppliers comply with laws and company’s policies (beyond tier 1)",'[2]Most Recent Statements'!J17)),"Yes","No"))))</f>
        <v>No</v>
      </c>
      <c r="AB34" s="176" t="str">
        <f>IF(ISERROR('[2]Most Recent Statements'!J17),"Insufficient data",IF('[2]Most Recent Statements'!J17="Unknown","Insufficient Data",(IF(ISNUMBER(SEARCH("Prohibit use of forced labour (direct / tier 1)",'[2]Most Recent Statements'!J17)),"Yes","No"))))</f>
        <v>No</v>
      </c>
      <c r="AC34" s="176" t="str">
        <f>IF(ISERROR('[2]Most Recent Statements'!J17),"Insufficient data",IF('[2]Most Recent Statements'!J17="Unknown","Insufficient Data",(IF(ISNUMBER(SEARCH("Prohibit use of forced labour (beyond tier 1)",'[2]Most Recent Statements'!J17)),"Yes","No"))))</f>
        <v>No</v>
      </c>
      <c r="AD34" s="176" t="str">
        <f>IF(ISERROR('[2]Most Recent Statements'!J17),"Insufficient data",IF('[2]Most Recent Statements'!J17="Unknown","Insufficient Data",(IF(ISNUMBER(SEARCH("Prohibit use of child labour (direct / tier 1)",'[2]Most Recent Statements'!J17)),"Yes","No"))))</f>
        <v>No</v>
      </c>
      <c r="AE34" s="176" t="str">
        <f>IF(ISERROR('[2]Most Recent Statements'!J17),"Insufficient data",IF('[2]Most Recent Statements'!J17="Unknown","Insufficient Data",(IF(ISNUMBER(SEARCH("Prohibit use of child labour (beyond tier 1)",'[2]Most Recent Statements'!J17)),"Yes","No"))))</f>
        <v>No</v>
      </c>
      <c r="AF34" s="176" t="str">
        <f>IF(ISERROR('[2]Most Recent Statements'!J17),"Insufficient data",IF('[2]Most Recent Statements'!J17="Unknown","Insufficient Data",(IF(ISNUMBER(SEARCH("Code of conduct or supplier code includes clauses on slavery and human trafficking (direct / tier 1)",'[2]Most Recent Statements'!J17)),"Yes","No"))))</f>
        <v>No</v>
      </c>
      <c r="AG34" s="176" t="str">
        <f>IF(ISERROR('[2]Most Recent Statements'!J17),"Insufficient data",IF('[2]Most Recent Statements'!J17="Unknown","Insufficient Data",(IF(ISNUMBER(SEARCH("Code of conduct or supplier code includes clauses on slavery and human trafficking (beyond tier 1)",'[2]Most Recent Statements'!J17)),"Yes","No"))))</f>
        <v>No</v>
      </c>
      <c r="AH34" s="176" t="str">
        <f>IF(ISERROR('[2]Most Recent Statements'!J17),"Insufficient data",IF('[2]Most Recent Statements'!J17="Unknown","Insufficient Data",(IF(ISNUMBER(SEARCH("Contracts include clauses on forced labour (direct / tier 1)",'[2]Most Recent Statements'!J17)),"Yes","No"))))</f>
        <v>No</v>
      </c>
      <c r="AI34" s="176" t="str">
        <f>IF(ISERROR('[2]Most Recent Statements'!J17),"Insufficient data",IF('[2]Most Recent Statements'!J17="Unknown","Insufficient Data",(IF(ISNUMBER(SEARCH("Contracts include clauses on forced labour (beyond tier 1)",'[2]Most Recent Statements'!J17)),"Yes","No"))))</f>
        <v>No</v>
      </c>
      <c r="AJ34" s="176" t="str">
        <f>IF(ISERROR('[2]Most Recent Statements'!J17),"Insufficient data",IF('[2]Most Recent Statements'!J17="Unknown","Insufficient Data",(IF(ISNUMBER(SEARCH("Suppliers produce their own statement (direct / tier 1)",'[2]Most Recent Statements'!J17)),"Yes","No"))))</f>
        <v>No</v>
      </c>
      <c r="AK34" s="176" t="str">
        <f>IF(ISERROR('[2]Most Recent Statements'!J17),"Insufficient data",IF('[2]Most Recent Statements'!J17="Unknown","Insufficient Data",(IF(ISNUMBER(SEARCH("Suppliers produce their own statement (beyond tier 1)",'[2]Most Recent Statements'!J17)),"Yes","No"))))</f>
        <v>No</v>
      </c>
      <c r="AL34" s="176" t="str">
        <f>IF(ISERROR('[2]Most Recent Statements'!J17),"Insufficient data",IF('[2]Most Recent Statements'!J17="Unknown","Insufficient Data",(IF(ISNUMBER(SEARCH("Suppliers respect labour rights (wages, freedom of association etc) (direct / tier 1)",'[2]Most Recent Statements'!J17)),"Yes","No"))))</f>
        <v>No</v>
      </c>
      <c r="AM34" s="176" t="str">
        <f>IF(ISERROR('[2]Most Recent Statements'!J17),"Insufficient data",IF('[2]Most Recent Statements'!J17="Unknown","Insufficient Data",(IF(ISNUMBER(SEARCH("Suppliers respect labour rights (wages, freedom of association etc) (beyond tier 1)",'[2]Most Recent Statements'!J17)),"Yes","No"))))</f>
        <v>No</v>
      </c>
      <c r="AN34" s="176" t="str">
        <f>IF(ISERROR('[2]Most Recent Statements'!J17),"Insufficient data",IF('[2]Most Recent Statements'!J17="Unknown","Insufficient Data",(IF(ISNUMBER(SEARCH("Suppliers protect migrant workers (direct / tier 1)",'[2]Most Recent Statements'!J17)),"Yes","No"))))</f>
        <v>No</v>
      </c>
      <c r="AO34" s="176" t="str">
        <f>IF(ISERROR('[2]Most Recent Statements'!J17),"Insufficient data",IF('[2]Most Recent Statements'!J17="Unknown","Insufficient Data",(IF(ISNUMBER(SEARCH("Suppliers protect migrant workers (beyond tier 1)",'[2]Most Recent Statements'!J17)),"Yes","No"))))</f>
        <v>No</v>
      </c>
      <c r="AP34" s="177" t="str">
        <f>IF(ISERROR('[2]Most Recent Statements'!J17),"Insufficient data",IF('[2]Most Recent Statements'!J17="Unknown","Insufficient Data",(IF(ISNUMBER(SEARCH("migrant",'[2]Most Recent Statements'!J17)),"Yes","No"))))</f>
        <v>No</v>
      </c>
      <c r="AQ34" s="174" t="str">
        <f>IF(OR(ISERROR('[2]Most Recent Statements'!O17),ISERROR('[2]Most Recent Statements'!M17)),"Insufficient data",IF(OR('[2]Most Recent Statements'!O17="Unknown",'[2]Most Recent Statements'!M17="Unknown"),"Insufficient Data",(IF(OR((OR((ISNUMBER(SEARCH("Cancel contracts",'[2]Most Recent Statements'!O17))),(ISNUMBER(SEARCH("Corrective action plan",'[2]Most Recent Statements'!O17))),(ISNUMBER(SEARCH("Worker remediation",'[2]Most Recent Statements'!O17))),(ISNUMBER(SEARCH("Senior management",'[2]Most Recent Statements'!O17))))),(OR((ISNUMBER(SEARCH("Audits",'[2]Most Recent Statements'!M17))),(ISNUMBER(SEARCH("On-site visits",'[2]Most Recent Statements'!M17)))))),"Yes","No"))))</f>
        <v>No</v>
      </c>
      <c r="AR34" s="174" t="str">
        <f t="shared" si="2"/>
        <v>No</v>
      </c>
      <c r="AS34" s="175" t="str">
        <f>IF(ISERROR('[2]Most Recent Statements'!O17),"Insufficient data",IF('[2]Most Recent Statements'!O17="Unknown","Insufficient Data",(IF(ISNUMBER(SEARCH("Cancel contracts",'[2]Most Recent Statements'!O17)),"Yes","No"))))</f>
        <v>No</v>
      </c>
      <c r="AT34" s="176" t="str">
        <f>IF(ISERROR('[2]Most Recent Statements'!O17),"Insufficient data",IF('[2]Most Recent Statements'!O17="Unknown","Insufficient Data",(IF(ISNUMBER(SEARCH("Corrective action plan",'[2]Most Recent Statements'!O17)),"Yes","No"))))</f>
        <v>No</v>
      </c>
      <c r="AU34" s="176" t="str">
        <f>IF(ISERROR('[2]Most Recent Statements'!O17),"Insufficient data",IF('[2]Most Recent Statements'!O17="Unknown","Insufficient Data",(IF(ISNUMBER(SEARCH("Senior management",'[2]Most Recent Statements'!O17)),"Yes","No"))))</f>
        <v>No</v>
      </c>
      <c r="AV34" s="177" t="str">
        <f>IF(ISERROR('[2]Most Recent Statements'!O17),"Insufficient data",IF('[2]Most Recent Statements'!O17="Unknown","Insufficient Data",(IF(ISNUMBER(SEARCH("Worker remediation",'[2]Most Recent Statements'!O17)),"Yes","No"))))</f>
        <v>No</v>
      </c>
      <c r="AW34" s="176" t="str">
        <f t="shared" si="3"/>
        <v>No</v>
      </c>
      <c r="AX34" s="175" t="str">
        <f>IF(ISERROR('[2]Most Recent Statements'!M17),"Insufficient data",IF('[2]Most Recent Statements'!M17="Unknown","Insufficient Data",(IF(ISNUMBER(SEARCH("Audits",'[2]Most Recent Statements'!M17)),"Yes","No"))))</f>
        <v>No</v>
      </c>
      <c r="AY34" s="176" t="str">
        <f>IF(ISERROR('[2]Most Recent Statements'!M17),"Insufficient data",IF('[2]Most Recent Statements'!M17="Unknown","Insufficient Data",(IF(ISNUMBER(SEARCH("Audits of suppliers (self- reporting)",'[2]Most Recent Statements'!M17)),"Yes","No"))))</f>
        <v>No</v>
      </c>
      <c r="AZ34" s="176" t="str">
        <f>IF(ISERROR('[2]Most Recent Statements'!M17),"Insufficient data",IF('[2]Most Recent Statements'!M17="Unknown","Insufficient Data",(IF(ISNUMBER(SEARCH("Audits of suppliers (independent)",'[2]Most Recent Statements'!M17)),"Yes","No"))))</f>
        <v>No</v>
      </c>
      <c r="BA34" s="177" t="str">
        <f>IF(ISERROR('[2]Most Recent Statements'!M17),"Insufficient data",IF('[2]Most Recent Statements'!M17="Unknown","Insufficient Data",(IF(ISNUMBER(SEARCH("On-site visits",'[2]Most Recent Statements'!M17)),"Yes","No"))))</f>
        <v>No</v>
      </c>
      <c r="BB34" s="175" t="str">
        <f>IF(ISERROR('[2]Most Recent Statements'!P17),"Insufficient data",IF('[2]Most Recent Statements'!P17="Unknown","Insufficient Data",(IF(OR((ISNUMBER(SEARCH("Hotline",'[2]Most Recent Statements'!P17))),(ISNUMBER(SEARCH("Whistleblower protection",'[2]Most Recent Statements'!P17))),(ISNUMBER(SEARCH("Focal Point",'[2]Most Recent Statements'!P17)))),"Yes","No"))))</f>
        <v>No</v>
      </c>
      <c r="BC34" s="176" t="str">
        <f>IF(ISERROR('[2]Most Recent Statements'!P17),"Insufficient data",IF('[2]Most Recent Statements'!P17="Unknown","Insufficient Data",(IF(ISNUMBER(SEARCH("Hotline",'[2]Most Recent Statements'!P17)),"Yes","No"))))</f>
        <v>No</v>
      </c>
      <c r="BD34" s="176" t="str">
        <f>IF(ISERROR('[2]Most Recent Statements'!P17),"Insufficient data",IF('[2]Most Recent Statements'!P17="Unknown","Insufficient Data",(IF(ISNUMBER(SEARCH("Focal Point",'[2]Most Recent Statements'!P17)),"Yes","No"))))</f>
        <v>No</v>
      </c>
      <c r="BE34" s="177" t="str">
        <f>IF(ISERROR('[2]Most Recent Statements'!P17),"Insufficient data",IF('[2]Most Recent Statements'!P17="Unknown","Insufficient Data",(IF(ISNUMBER(SEARCH("Whistleblower protection",'[2]Most Recent Statements'!P17)),"Yes","No"))))</f>
        <v>No</v>
      </c>
      <c r="BF34" s="175" t="str">
        <f t="shared" si="4"/>
        <v>Yes</v>
      </c>
      <c r="BG34" s="176" t="str">
        <f>IF(ISERROR('[2]Most Recent Statements'!K17),"Insufficient data",IF('[2]Most Recent Statements'!K17="Unknown","Insufficient Data",(IF(ISNUMBER(SEARCH("Conducting research",'[2]Most Recent Statements'!K17)),"Yes","No"))))</f>
        <v>Yes</v>
      </c>
      <c r="BH34" s="176" t="str">
        <f>IF(ISERROR('[2]Most Recent Statements'!K17),"Insufficient data",IF('[2]Most Recent Statements'!K17="Unknown","Insufficient Data",(IF(ISNUMBER(SEARCH("Risk-based questionnaires",'[2]Most Recent Statements'!K17)),"Yes","No"))))</f>
        <v>No</v>
      </c>
      <c r="BI34" s="176" t="str">
        <f>IF(ISERROR('[2]Most Recent Statements'!K17),"Insufficient data",IF('[2]Most Recent Statements'!K17="Unknown","Insufficient Data",(IF(ISNUMBER(SEARCH("Use of risk management tool or software",'[2]Most Recent Statements'!K17)),"Yes","No"))))</f>
        <v>No</v>
      </c>
      <c r="BJ34" s="177" t="str">
        <f>IF(ISERROR('[2]Most Recent Statements'!K17),"Insufficient data",IF('[2]Most Recent Statements'!K17="Unknown","Insufficient Data",(IF(ISNUMBER(SEARCH("In Development",'[2]Most Recent Statements'!K17)),"Yes","No"))))</f>
        <v>No</v>
      </c>
      <c r="BK34" s="174" t="str">
        <f>IF(OR(ISERROR('[2]Most Recent Statements'!K17),ISERROR('[2]Most Recent Statements'!L17)),"Insufficient data",IF(OR('[2]Most Recent Statements'!K17="Unknown",'[2]Most Recent Statements'!L17="Unknown"),"Insufficient Data",(IF(AND((OR((ISNUMBER(SEARCH("Conducting research",'[2]Most Recent Statements'!K17))),(ISNUMBER(SEARCH("Risk-based questionnaires",'[2]Most Recent Statements'!K17))),(ISNUMBER(SEARCH("Use of risk management tool or software",'[2]Most Recent Statements'!K17))))),(OR((ISNUMBER(SEARCH("Geographic",'[2]Most Recent Statements'!L17))),(ISNUMBER(SEARCH("Industry",'[2]Most Recent Statements'!L17))),(ISNUMBER(SEARCH("Resource",'[2]Most Recent Statements'!L17))),(ISNUMBER(SEARCH("Workforce",'[2]Most Recent Statements'!L17)))))),"Yes","No"))))</f>
        <v>Yes</v>
      </c>
      <c r="BL34" s="175" t="str">
        <f>IF(ISERROR('[2]Most Recent Statements'!L17),"Insufficient data",IF('[2]Most Recent Statements'!L17="Unknown","Insufficient Data",(IF(OR((ISNUMBER(SEARCH("Geographic",'[2]Most Recent Statements'!L17))),(ISNUMBER(SEARCH("Industry",'[2]Most Recent Statements'!L17))),(ISNUMBER(SEARCH("Resource",'[2]Most Recent Statements'!L17))),(ISNUMBER(SEARCH("Workforce",'[2]Most Recent Statements'!L17)))),"Yes","No"))))</f>
        <v>Yes</v>
      </c>
      <c r="BM34" s="176" t="str">
        <f>IF(ISERROR('[2]Most Recent Statements'!L17),"Insufficient data",IF('[2]Most Recent Statements'!L17="Unknown","Insufficient Data",(IF(ISNUMBER(SEARCH("Geographic",'[2]Most Recent Statements'!L17)),"Yes","No"))))</f>
        <v>No</v>
      </c>
      <c r="BN34" s="176" t="str">
        <f>IF(ISERROR('[2]Most Recent Statements'!L17),"Insufficient data",IF('[2]Most Recent Statements'!L17="Unknown","Insufficient Data",(IF(ISNUMBER(SEARCH("Industry",'[2]Most Recent Statements'!L17)),"Yes","No"))))</f>
        <v>No</v>
      </c>
      <c r="BO34" s="176" t="str">
        <f>IF(ISERROR('[2]Most Recent Statements'!L17),"Insufficient data",IF('[2]Most Recent Statements'!L17="Unknown","Insufficient Data",(IF(ISNUMBER(SEARCH("Workforce",'[2]Most Recent Statements'!L17)),"Yes","No"))))</f>
        <v>Yes</v>
      </c>
      <c r="BP34" s="176" t="str">
        <f>IF(ISERROR('[2]Most Recent Statements'!L17),"Insufficient data",IF('[2]Most Recent Statements'!L17="Unknown","Insufficient Data",(IF(ISNUMBER(SEARCH("Resource",'[2]Most Recent Statements'!L17)),"Yes","No"))))</f>
        <v>No</v>
      </c>
      <c r="BQ34" s="177"/>
      <c r="BR34" s="176" t="str">
        <f>IF(ISERROR('[2]Most Recent Statements'!N17),"Insufficient data",IF('[2]Most Recent Statements'!N17="Unknown","Insufficient Data",(IF(ISNUMBER(SEARCH("Yes",'[2]Most Recent Statements'!N17)),"Yes","No"))))</f>
        <v>No</v>
      </c>
      <c r="BS34" s="175" t="str">
        <f>IF(ISERROR('[2]Most Recent Statements'!Q17),"Insufficient data",IF('[2]Most Recent Statements'!Q17="Unknown","Insufficient Data",(IF(ISNUMBER(SEARCH("Leadership",'[2]Most Recent Statements'!Q17)),"Yes","No"))))</f>
        <v>No</v>
      </c>
      <c r="BT34" s="176" t="str">
        <f>IF(ISERROR('[2]Most Recent Statements'!Q17),"Insufficient data",IF('[2]Most Recent Statements'!Q17="Unknown","Insufficient Data",(IF(ISNUMBER(SEARCH("Suppliers",'[2]Most Recent Statements'!Q17)),"Yes","No"))))</f>
        <v>No</v>
      </c>
      <c r="BU34" s="176" t="str">
        <f>IF(ISERROR('[2]Most Recent Statements'!Q17),"Insufficient data",IF('[2]Most Recent Statements'!Q17="Unknown","Insufficient Data",(IF(ISNUMBER(SEARCH("Recruitment / HR",'[2]Most Recent Statements'!Q17)),"Yes","No"))))</f>
        <v>No</v>
      </c>
      <c r="BV34" s="176" t="str">
        <f>IF(ISERROR('[2]Most Recent Statements'!Q17),"Insufficient data",IF('[2]Most Recent Statements'!Q17="Unknown","Insufficient Data",(IF(ISNUMBER(SEARCH("Procurement / purchasing",'[2]Most Recent Statements'!Q17)),"Yes","No"))))</f>
        <v>No</v>
      </c>
      <c r="BW34" s="176" t="str">
        <f>IF(ISERROR('[2]Most Recent Statements'!Q17),"Insufficient data",IF('[2]Most Recent Statements'!Q17="Unknown","Insufficient Data",(IF(ISNUMBER(SEARCH("Employees (all)",'[2]Most Recent Statements'!Q17)),"Yes","No"))))</f>
        <v>No</v>
      </c>
      <c r="BX34" s="176" t="str">
        <f>IF(ISERROR('[2]Most Recent Statements'!Q17),"Insufficient data",IF('[2]Most Recent Statements'!Q17="Unknown","Insufficient Data",(IF(ISNUMBER(SEARCH("Training provided - not specified",'[2]Most Recent Statements'!Q17)),"Yes","No"))))</f>
        <v>No</v>
      </c>
      <c r="BY34" s="176" t="str">
        <f>IF(ISERROR('[2]Most Recent Statements'!Q17),"Insufficient data",IF('[2]Most Recent Statements'!Q17="Unknown","Insufficient Data",(IF(ISNUMBER(SEARCH("In Development",'[2]Most Recent Statements'!Q17)),"Yes","No"))))</f>
        <v>No</v>
      </c>
      <c r="BZ34" s="177" t="str">
        <f t="shared" si="5"/>
        <v>No</v>
      </c>
      <c r="CA34" s="176" t="str">
        <f t="shared" si="6"/>
        <v>No</v>
      </c>
      <c r="CB34" s="176" t="str">
        <f t="shared" si="7"/>
        <v>No</v>
      </c>
      <c r="CC34" s="175" t="str">
        <f>IF(ISERROR('[2]Most Recent Statements'!R17),"Insufficient data",IF('[2]Most Recent Statements'!R17="Unknown","Insufficient Data",(IF(ISNUMBER(SEARCH("Yes",'[2]Most Recent Statements'!R17)),"Yes","No"))))</f>
        <v>No</v>
      </c>
      <c r="CD34" s="176" t="str">
        <f>IF(ISERROR('[2]Most Recent Statements'!S17),"Insufficient data",IF('[2]Most Recent Statements'!S17="Unknown","Insufficient Data",(IF(ISNUMBER(SEARCH("Yes",'[2]Most Recent Statements'!S17)),"Yes","No"))))</f>
        <v>No</v>
      </c>
      <c r="CE34" s="199" t="str">
        <f>IFERROR(VLOOKUP($A34,'[2]Sector Specific Research'!$B$3:$H$81,3,FALSE),"Insufficient Data")</f>
        <v>No</v>
      </c>
      <c r="CF34" s="200" t="str">
        <f>IFERROR(VLOOKUP($A34,'[2]Sector Specific Research'!$B$3:$H$81,4,FALSE),"Insufficient Data")</f>
        <v>No</v>
      </c>
      <c r="CG34" s="200" t="str">
        <f>IFERROR(VLOOKUP($A34,'[2]Sector Specific Research'!$B$3:$H$81,5,FALSE),"Insufficient Data")</f>
        <v>No</v>
      </c>
      <c r="CH34" s="200" t="str">
        <f>IFERROR(VLOOKUP($A34,'[2]Sector Specific Research'!$B$3:$H$81,6,FALSE),"Insufficient Data")</f>
        <v>No</v>
      </c>
      <c r="CI34" s="200" t="str">
        <f>IFERROR(VLOOKUP($A34,'[2]Sector Specific Research'!$B$3:$H$81,7,FALSE),"Insufficient Data")</f>
        <v>No</v>
      </c>
      <c r="CJ34" s="200" t="str">
        <f t="shared" si="8"/>
        <v>No</v>
      </c>
      <c r="CK34" s="175" t="str">
        <f t="shared" si="9"/>
        <v>No</v>
      </c>
      <c r="CL34" s="178" t="str">
        <f t="shared" si="10"/>
        <v>No</v>
      </c>
    </row>
    <row r="35" spans="1:90" ht="16" x14ac:dyDescent="0.2">
      <c r="A35" s="287" t="str">
        <f>TRIM('[2]Most Recent Statements'!A51)</f>
        <v>BlueBay Asset Management Services Ltd</v>
      </c>
      <c r="B35" s="197">
        <f>'[2]Most Recent Statements'!B51</f>
        <v>2019</v>
      </c>
      <c r="C35" s="197">
        <v>67000</v>
      </c>
      <c r="D35" s="198" t="str">
        <f>IF(ISNUMBER(SEARCH("Yes",'[2]Most Recent Statements'!C51)), "Yes", "No")</f>
        <v>Yes</v>
      </c>
      <c r="E35" s="198">
        <f>IFERROR(VLOOKUP(A35,'[2]Entity Coverage'!$C$2:$H$80, 6, FALSE), "Insufficient Data")</f>
        <v>3</v>
      </c>
      <c r="F35" s="198" t="str">
        <f>IF(ISERROR('[2]Most Recent Statements'!E51),"Insufficient data",IF('[2]Most Recent Statements'!E51="Unknown","Insufficient Data",(IF(ISNUMBER(SEARCH("Yes",'[2]Most Recent Statements'!E51)),"Yes","No"))))</f>
        <v>No</v>
      </c>
      <c r="G35" s="175" t="str">
        <f>IFERROR(IF(AND((OR('[2]Most Recent Statements'!F51="Signed by CEO",'[2]Most Recent Statements'!F51="Signed by Director",'[2]Most Recent Statements'!F51="Signed by Managing Director",'[2]Most Recent Statements'!F51="Signed by Chairman")),('[2]Most Recent Statements'!C51="Yes - UK Modern Slavery Act"),('[2]Most Recent Statements'!D51="Yes"),('[2]Most Recent Statements'!G51="Approved by Board")),"Yes","No"),"Insufficient data")</f>
        <v>Yes</v>
      </c>
      <c r="H35" s="176" t="str">
        <f>IF(ISERROR('[2]Most Recent Statements'!F51),"Insufficient data",IF('[2]Most Recent Statements'!F51="Unknown","Insufficient Data",(IF(OR((ISNUMBER(SEARCH("Signed by CEO",'[2]Most Recent Statements'!F51))),(ISNUMBER(SEARCH("Signed by Director",'[2]Most Recent Statements'!F51))),(ISNUMBER(SEARCH("Signed by Chairman",'[2]Most Recent Statements'!F51))),(ISNUMBER(SEARCH("Signed by Managing Director",'[2]Most Recent Statements'!F51)))),"Yes","No"))))</f>
        <v>Yes</v>
      </c>
      <c r="I35" s="176" t="str">
        <f>IF(ISERROR('[2]Most Recent Statements'!G51),"Insufficient data",IF('[2]Most Recent Statements'!G51="Unknown","Insufficient Data",(IF(ISNUMBER(SEARCH("Approved by Board",'[2]Most Recent Statements'!G51)),"Yes","No"))))</f>
        <v>Yes</v>
      </c>
      <c r="J35" s="177" t="str">
        <f>IF(ISERROR('[2]Most Recent Statements'!D51),"Insufficient data",IF('[2]Most Recent Statements'!D51="Unknown","Insufficient Data",(IF(ISNUMBER(SEARCH("Yes",'[2]Most Recent Statements'!D51)),"Yes","No"))))</f>
        <v>Yes</v>
      </c>
      <c r="K35" s="174" t="str">
        <f>IF(ISERROR('[2]Most Recent Statements'!T51),"Insufficient data",IF('[2]Most Recent Statements'!T51="Unknown","Insufficient Data",(IF(ISNUMBER(SEARCH("Yes",'[2]Most Recent Statements'!T51)),"Yes","No"))))</f>
        <v>Yes</v>
      </c>
      <c r="L35" s="174" t="str">
        <f>IF(ISERROR('[2]Most Recent Statements'!H51),"Insufficient data",IF('[2]Most Recent Statements'!H51="Unknown","Insufficient Data",(IF(ISNUMBER(SEARCH("Yes",'[2]Most Recent Statements'!H51)),"Yes","No"))))</f>
        <v>Yes</v>
      </c>
      <c r="M35" s="175" t="str">
        <f>IF(ISERROR('[2]Most Recent Statements'!I51),"Insufficient data",IF('[2]Most Recent Statements'!I51="Unknown","Insufficient Data",(IF(ISNUMBER(SEARCH("No",'[2]Most Recent Statements'!I51)),"No","Yes"))))</f>
        <v>No</v>
      </c>
      <c r="N35" s="176" t="str">
        <f>IF(ISERROR('[2]Most Recent Statements'!I51),"Insufficient data",IF('[2]Most Recent Statements'!I51="Unknown","Insufficient Data",(IF(ISNUMBER(SEARCH("Facility/Supplier",'[2]Most Recent Statements'!I51)),"Yes","No"))))</f>
        <v>No</v>
      </c>
      <c r="O35" s="177" t="str">
        <f>IF(ISERROR('[2]Most Recent Statements'!I51),"Insufficient data",IF('[2]Most Recent Statements'!I51="Unknown","Insufficient Data",(IF(ISNUMBER(SEARCH("Geographical",'[2]Most Recent Statements'!I51)),"Yes","No"))))</f>
        <v>No</v>
      </c>
      <c r="P35" s="175" t="str">
        <f>IF(ISERROR('[2]Most Recent Statements'!J51),"Insufficient data",IF('[2]Most Recent Statements'!J51="Unknown","Insufficient Data",(IF(OR((ISNUMBER(SEARCH("prohibit",'[2]Most Recent Statements'!J51))),(ISNUMBER(SEARCH("forced",'[2]Most Recent Statements'!J51))),(ISNUMBER(SEARCH("supplier",'[2]Most Recent Statements'!J51)))),"Yes","No"))))</f>
        <v>Yes</v>
      </c>
      <c r="Q35" s="176" t="str">
        <f>IF(ISERROR('[2]Most Recent Statements'!J51),"Insufficient data",IF('[2]Most Recent Statements'!J51="Unknown","Insufficient Data",(IF(ISNUMBER(SEARCH("No",'[2]Most Recent Statements'!J51)),"No","Yes"))))</f>
        <v>Yes</v>
      </c>
      <c r="R35" s="176" t="str">
        <f>IF(ISERROR('[2]Most Recent Statements'!J51),"Insufficient data",IF('[2]Most Recent Statements'!J51="Unknown","Insufficient Data",(IF(ISNUMBER(SEARCH("In Development",'[2]Most Recent Statements'!J51)),"Yes","No"))))</f>
        <v>Yes</v>
      </c>
      <c r="S35" s="176" t="str">
        <f>IF(ISERROR('[2]Most Recent Statements'!J51),"Insufficient data",IF('[2]Most Recent Statements'!J51="Unknown","Insufficient Data",(IF(OR((ISNUMBER(SEARCH("prohibit",'[2]Most Recent Statements'!J51))),(ISNUMBER(SEARCH("forced",'[2]Most Recent Statements'!J51))),(ISNUMBER(SEARCH("No",'[2]Most Recent Statements'!J51))),(ISNUMBER(SEARCH("supplier",'[2]Most Recent Statements'!J51)))),"No","Yes"))))</f>
        <v>No</v>
      </c>
      <c r="T35" s="176"/>
      <c r="U35" s="176" t="str">
        <f>IF(ISERROR('[2]Most Recent Statements'!J51),"Insufficient data",IF('[2]Most Recent Statements'!J51="Unknown","Insufficient Data",(IF(ISNUMBER(SEARCH("(beyond tier 1)",'[2]Most Recent Statements'!J51)),"Yes","No"))))</f>
        <v>No</v>
      </c>
      <c r="V35" s="176"/>
      <c r="W35" s="176" t="str">
        <f>IF(ISERROR('[2]Most Recent Statements'!J51),"Insufficient data",IF('[2]Most Recent Statements'!J51="Unknown","Insufficient Data",(IF(ISNUMBER(SEARCH("recruitment",'[2]Most Recent Statements'!J51)),"Yes","No"))))</f>
        <v>No</v>
      </c>
      <c r="X35" s="176" t="str">
        <f>IF(ISERROR('[2]Most Recent Statements'!J51),"Insufficient data",IF('[2]Most Recent Statements'!J51="Unknown","Insufficient Data",(IF(ISNUMBER(SEARCH("Prohibit charging of recruitment fees to employee (direct / tier 1)",'[2]Most Recent Statements'!J51)),"Yes","No"))))</f>
        <v>No</v>
      </c>
      <c r="Y35" s="176" t="str">
        <f>IF(ISERROR('[2]Most Recent Statements'!J51),"Insufficient data",IF('[2]Most Recent Statements'!J51="Unknown","Insufficient Data",(IF(ISNUMBER(SEARCH("Prohibit charging of recruitment fees to employee (beyond tier 1)",'[2]Most Recent Statements'!J51)),"Yes","No"))))</f>
        <v>No</v>
      </c>
      <c r="Z35" s="176" t="str">
        <f>IF(ISERROR('[2]Most Recent Statements'!J51),"Insufficient data",IF('[2]Most Recent Statements'!J51="Unknown","Insufficient Data",(IF(ISNUMBER(SEARCH("Suppliers comply with laws and company’s policies (direct / tier 1)",'[2]Most Recent Statements'!J51)),"Yes","No"))))</f>
        <v>No</v>
      </c>
      <c r="AA35" s="176" t="str">
        <f>IF(ISERROR('[2]Most Recent Statements'!J51),"Insufficient data",IF('[2]Most Recent Statements'!J51="Unknown","Insufficient Data",(IF(ISNUMBER(SEARCH("Suppliers comply with laws and company’s policies (beyond tier 1)",'[2]Most Recent Statements'!J51)),"Yes","No"))))</f>
        <v>No</v>
      </c>
      <c r="AB35" s="176" t="str">
        <f>IF(ISERROR('[2]Most Recent Statements'!J51),"Insufficient data",IF('[2]Most Recent Statements'!J51="Unknown","Insufficient Data",(IF(ISNUMBER(SEARCH("Prohibit use of forced labour (direct / tier 1)",'[2]Most Recent Statements'!J51)),"Yes","No"))))</f>
        <v>Yes</v>
      </c>
      <c r="AC35" s="176" t="str">
        <f>IF(ISERROR('[2]Most Recent Statements'!J51),"Insufficient data",IF('[2]Most Recent Statements'!J51="Unknown","Insufficient Data",(IF(ISNUMBER(SEARCH("Prohibit use of forced labour (beyond tier 1)",'[2]Most Recent Statements'!J51)),"Yes","No"))))</f>
        <v>No</v>
      </c>
      <c r="AD35" s="176" t="str">
        <f>IF(ISERROR('[2]Most Recent Statements'!J51),"Insufficient data",IF('[2]Most Recent Statements'!J51="Unknown","Insufficient Data",(IF(ISNUMBER(SEARCH("Prohibit use of child labour (direct / tier 1)",'[2]Most Recent Statements'!J51)),"Yes","No"))))</f>
        <v>No</v>
      </c>
      <c r="AE35" s="176" t="str">
        <f>IF(ISERROR('[2]Most Recent Statements'!J51),"Insufficient data",IF('[2]Most Recent Statements'!J51="Unknown","Insufficient Data",(IF(ISNUMBER(SEARCH("Prohibit use of child labour (beyond tier 1)",'[2]Most Recent Statements'!J51)),"Yes","No"))))</f>
        <v>No</v>
      </c>
      <c r="AF35" s="176" t="str">
        <f>IF(ISERROR('[2]Most Recent Statements'!J51),"Insufficient data",IF('[2]Most Recent Statements'!J51="Unknown","Insufficient Data",(IF(ISNUMBER(SEARCH("Code of conduct or supplier code includes clauses on slavery and human trafficking (direct / tier 1)",'[2]Most Recent Statements'!J51)),"Yes","No"))))</f>
        <v>No</v>
      </c>
      <c r="AG35" s="176" t="str">
        <f>IF(ISERROR('[2]Most Recent Statements'!J51),"Insufficient data",IF('[2]Most Recent Statements'!J51="Unknown","Insufficient Data",(IF(ISNUMBER(SEARCH("Code of conduct or supplier code includes clauses on slavery and human trafficking (beyond tier 1)",'[2]Most Recent Statements'!J51)),"Yes","No"))))</f>
        <v>No</v>
      </c>
      <c r="AH35" s="176" t="str">
        <f>IF(ISERROR('[2]Most Recent Statements'!J51),"Insufficient data",IF('[2]Most Recent Statements'!J51="Unknown","Insufficient Data",(IF(ISNUMBER(SEARCH("Contracts include clauses on forced labour (direct / tier 1)",'[2]Most Recent Statements'!J51)),"Yes","No"))))</f>
        <v>No</v>
      </c>
      <c r="AI35" s="176" t="str">
        <f>IF(ISERROR('[2]Most Recent Statements'!J51),"Insufficient data",IF('[2]Most Recent Statements'!J51="Unknown","Insufficient Data",(IF(ISNUMBER(SEARCH("Contracts include clauses on forced labour (beyond tier 1)",'[2]Most Recent Statements'!J51)),"Yes","No"))))</f>
        <v>No</v>
      </c>
      <c r="AJ35" s="176" t="str">
        <f>IF(ISERROR('[2]Most Recent Statements'!J51),"Insufficient data",IF('[2]Most Recent Statements'!J51="Unknown","Insufficient Data",(IF(ISNUMBER(SEARCH("Suppliers produce their own statement (direct / tier 1)",'[2]Most Recent Statements'!J51)),"Yes","No"))))</f>
        <v>No</v>
      </c>
      <c r="AK35" s="176" t="str">
        <f>IF(ISERROR('[2]Most Recent Statements'!J51),"Insufficient data",IF('[2]Most Recent Statements'!J51="Unknown","Insufficient Data",(IF(ISNUMBER(SEARCH("Suppliers produce their own statement (beyond tier 1)",'[2]Most Recent Statements'!J51)),"Yes","No"))))</f>
        <v>No</v>
      </c>
      <c r="AL35" s="176" t="str">
        <f>IF(ISERROR('[2]Most Recent Statements'!J51),"Insufficient data",IF('[2]Most Recent Statements'!J51="Unknown","Insufficient Data",(IF(ISNUMBER(SEARCH("Suppliers respect labour rights (wages, freedom of association etc) (direct / tier 1)",'[2]Most Recent Statements'!J51)),"Yes","No"))))</f>
        <v>No</v>
      </c>
      <c r="AM35" s="176" t="str">
        <f>IF(ISERROR('[2]Most Recent Statements'!J51),"Insufficient data",IF('[2]Most Recent Statements'!J51="Unknown","Insufficient Data",(IF(ISNUMBER(SEARCH("Suppliers respect labour rights (wages, freedom of association etc) (beyond tier 1)",'[2]Most Recent Statements'!J51)),"Yes","No"))))</f>
        <v>No</v>
      </c>
      <c r="AN35" s="176" t="str">
        <f>IF(ISERROR('[2]Most Recent Statements'!J51),"Insufficient data",IF('[2]Most Recent Statements'!J51="Unknown","Insufficient Data",(IF(ISNUMBER(SEARCH("Suppliers protect migrant workers (direct / tier 1)",'[2]Most Recent Statements'!J51)),"Yes","No"))))</f>
        <v>No</v>
      </c>
      <c r="AO35" s="176" t="str">
        <f>IF(ISERROR('[2]Most Recent Statements'!J51),"Insufficient data",IF('[2]Most Recent Statements'!J51="Unknown","Insufficient Data",(IF(ISNUMBER(SEARCH("Suppliers protect migrant workers (beyond tier 1)",'[2]Most Recent Statements'!J51)),"Yes","No"))))</f>
        <v>No</v>
      </c>
      <c r="AP35" s="177" t="str">
        <f>IF(ISERROR('[2]Most Recent Statements'!J51),"Insufficient data",IF('[2]Most Recent Statements'!J51="Unknown","Insufficient Data",(IF(ISNUMBER(SEARCH("migrant",'[2]Most Recent Statements'!J51)),"Yes","No"))))</f>
        <v>No</v>
      </c>
      <c r="AQ35" s="174" t="str">
        <f>IF(OR(ISERROR('[2]Most Recent Statements'!O51),ISERROR('[2]Most Recent Statements'!M51)),"Insufficient data",IF(OR('[2]Most Recent Statements'!O51="Unknown",'[2]Most Recent Statements'!M51="Unknown"),"Insufficient Data",(IF(OR((OR((ISNUMBER(SEARCH("Cancel contracts",'[2]Most Recent Statements'!O51))),(ISNUMBER(SEARCH("Corrective action plan",'[2]Most Recent Statements'!O51))),(ISNUMBER(SEARCH("Worker remediation",'[2]Most Recent Statements'!O51))),(ISNUMBER(SEARCH("Senior management",'[2]Most Recent Statements'!O51))))),(OR((ISNUMBER(SEARCH("Audits",'[2]Most Recent Statements'!M51))),(ISNUMBER(SEARCH("On-site visits",'[2]Most Recent Statements'!M51)))))),"Yes","No"))))</f>
        <v>No</v>
      </c>
      <c r="AR35" s="174" t="str">
        <f t="shared" si="2"/>
        <v>Yes</v>
      </c>
      <c r="AS35" s="175" t="str">
        <f>IF(ISERROR('[2]Most Recent Statements'!O51),"Insufficient data",IF('[2]Most Recent Statements'!O51="Unknown","Insufficient Data",(IF(ISNUMBER(SEARCH("Cancel contracts",'[2]Most Recent Statements'!O51)),"Yes","No"))))</f>
        <v>No</v>
      </c>
      <c r="AT35" s="176" t="str">
        <f>IF(ISERROR('[2]Most Recent Statements'!O51),"Insufficient data",IF('[2]Most Recent Statements'!O51="Unknown","Insufficient Data",(IF(ISNUMBER(SEARCH("Corrective action plan",'[2]Most Recent Statements'!O51)),"Yes","No"))))</f>
        <v>No</v>
      </c>
      <c r="AU35" s="176" t="str">
        <f>IF(ISERROR('[2]Most Recent Statements'!O51),"Insufficient data",IF('[2]Most Recent Statements'!O51="Unknown","Insufficient Data",(IF(ISNUMBER(SEARCH("Senior management",'[2]Most Recent Statements'!O51)),"Yes","No"))))</f>
        <v>No</v>
      </c>
      <c r="AV35" s="177" t="str">
        <f>IF(ISERROR('[2]Most Recent Statements'!O51),"Insufficient data",IF('[2]Most Recent Statements'!O51="Unknown","Insufficient Data",(IF(ISNUMBER(SEARCH("Worker remediation",'[2]Most Recent Statements'!O51)),"Yes","No"))))</f>
        <v>No</v>
      </c>
      <c r="AW35" s="176" t="str">
        <f t="shared" si="3"/>
        <v>No</v>
      </c>
      <c r="AX35" s="175" t="str">
        <f>IF(ISERROR('[2]Most Recent Statements'!M51),"Insufficient data",IF('[2]Most Recent Statements'!M51="Unknown","Insufficient Data",(IF(ISNUMBER(SEARCH("Audits",'[2]Most Recent Statements'!M51)),"Yes","No"))))</f>
        <v>No</v>
      </c>
      <c r="AY35" s="176" t="str">
        <f>IF(ISERROR('[2]Most Recent Statements'!M51),"Insufficient data",IF('[2]Most Recent Statements'!M51="Unknown","Insufficient Data",(IF(ISNUMBER(SEARCH("Audits of suppliers (self- reporting)",'[2]Most Recent Statements'!M51)),"Yes","No"))))</f>
        <v>No</v>
      </c>
      <c r="AZ35" s="176" t="str">
        <f>IF(ISERROR('[2]Most Recent Statements'!M51),"Insufficient data",IF('[2]Most Recent Statements'!M51="Unknown","Insufficient Data",(IF(ISNUMBER(SEARCH("Audits of suppliers (independent)",'[2]Most Recent Statements'!M51)),"Yes","No"))))</f>
        <v>No</v>
      </c>
      <c r="BA35" s="177" t="str">
        <f>IF(ISERROR('[2]Most Recent Statements'!M51),"Insufficient data",IF('[2]Most Recent Statements'!M51="Unknown","Insufficient Data",(IF(ISNUMBER(SEARCH("On-site visits",'[2]Most Recent Statements'!M51)),"Yes","No"))))</f>
        <v>No</v>
      </c>
      <c r="BB35" s="175" t="str">
        <f>IF(ISERROR('[2]Most Recent Statements'!P51),"Insufficient data",IF('[2]Most Recent Statements'!P51="Unknown","Insufficient Data",(IF(OR((ISNUMBER(SEARCH("Hotline",'[2]Most Recent Statements'!P51))),(ISNUMBER(SEARCH("Whistleblower protection",'[2]Most Recent Statements'!P51))),(ISNUMBER(SEARCH("Focal Point",'[2]Most Recent Statements'!P51)))),"Yes","No"))))</f>
        <v>No</v>
      </c>
      <c r="BC35" s="176" t="str">
        <f>IF(ISERROR('[2]Most Recent Statements'!P51),"Insufficient data",IF('[2]Most Recent Statements'!P51="Unknown","Insufficient Data",(IF(ISNUMBER(SEARCH("Hotline",'[2]Most Recent Statements'!P51)),"Yes","No"))))</f>
        <v>No</v>
      </c>
      <c r="BD35" s="176" t="str">
        <f>IF(ISERROR('[2]Most Recent Statements'!P51),"Insufficient data",IF('[2]Most Recent Statements'!P51="Unknown","Insufficient Data",(IF(ISNUMBER(SEARCH("Focal Point",'[2]Most Recent Statements'!P51)),"Yes","No"))))</f>
        <v>No</v>
      </c>
      <c r="BE35" s="177" t="str">
        <f>IF(ISERROR('[2]Most Recent Statements'!P51),"Insufficient data",IF('[2]Most Recent Statements'!P51="Unknown","Insufficient Data",(IF(ISNUMBER(SEARCH("Whistleblower protection",'[2]Most Recent Statements'!P51)),"Yes","No"))))</f>
        <v>No</v>
      </c>
      <c r="BF35" s="175" t="str">
        <f t="shared" si="4"/>
        <v>Yes</v>
      </c>
      <c r="BG35" s="176" t="str">
        <f>IF(ISERROR('[2]Most Recent Statements'!K51),"Insufficient data",IF('[2]Most Recent Statements'!K51="Unknown","Insufficient Data",(IF(ISNUMBER(SEARCH("Conducting research",'[2]Most Recent Statements'!K51)),"Yes","No"))))</f>
        <v>Yes</v>
      </c>
      <c r="BH35" s="176" t="str">
        <f>IF(ISERROR('[2]Most Recent Statements'!K51),"Insufficient data",IF('[2]Most Recent Statements'!K51="Unknown","Insufficient Data",(IF(ISNUMBER(SEARCH("Risk-based questionnaires",'[2]Most Recent Statements'!K51)),"Yes","No"))))</f>
        <v>No</v>
      </c>
      <c r="BI35" s="176" t="str">
        <f>IF(ISERROR('[2]Most Recent Statements'!K51),"Insufficient data",IF('[2]Most Recent Statements'!K51="Unknown","Insufficient Data",(IF(ISNUMBER(SEARCH("Use of risk management tool or software",'[2]Most Recent Statements'!K51)),"Yes","No"))))</f>
        <v>No</v>
      </c>
      <c r="BJ35" s="177" t="str">
        <f>IF(ISERROR('[2]Most Recent Statements'!K51),"Insufficient data",IF('[2]Most Recent Statements'!K51="Unknown","Insufficient Data",(IF(ISNUMBER(SEARCH("In Development",'[2]Most Recent Statements'!K51)),"Yes","No"))))</f>
        <v>No</v>
      </c>
      <c r="BK35" s="174" t="str">
        <f>IF(OR(ISERROR('[2]Most Recent Statements'!K51),ISERROR('[2]Most Recent Statements'!L51)),"Insufficient data",IF(OR('[2]Most Recent Statements'!K51="Unknown",'[2]Most Recent Statements'!L51="Unknown"),"Insufficient Data",(IF(AND((OR((ISNUMBER(SEARCH("Conducting research",'[2]Most Recent Statements'!K51))),(ISNUMBER(SEARCH("Risk-based questionnaires",'[2]Most Recent Statements'!K51))),(ISNUMBER(SEARCH("Use of risk management tool or software",'[2]Most Recent Statements'!K51))))),(OR((ISNUMBER(SEARCH("Geographic",'[2]Most Recent Statements'!L51))),(ISNUMBER(SEARCH("Industry",'[2]Most Recent Statements'!L51))),(ISNUMBER(SEARCH("Resource",'[2]Most Recent Statements'!L51))),(ISNUMBER(SEARCH("Workforce",'[2]Most Recent Statements'!L51)))))),"Yes","No"))))</f>
        <v>Yes</v>
      </c>
      <c r="BL35" s="175" t="str">
        <f>IF(ISERROR('[2]Most Recent Statements'!L51),"Insufficient data",IF('[2]Most Recent Statements'!L51="Unknown","Insufficient Data",(IF(OR((ISNUMBER(SEARCH("Geographic",'[2]Most Recent Statements'!L51))),(ISNUMBER(SEARCH("Industry",'[2]Most Recent Statements'!L51))),(ISNUMBER(SEARCH("Resource",'[2]Most Recent Statements'!L51))),(ISNUMBER(SEARCH("Workforce",'[2]Most Recent Statements'!L51)))),"Yes","No"))))</f>
        <v>Yes</v>
      </c>
      <c r="BM35" s="176" t="str">
        <f>IF(ISERROR('[2]Most Recent Statements'!L51),"Insufficient data",IF('[2]Most Recent Statements'!L51="Unknown","Insufficient Data",(IF(ISNUMBER(SEARCH("Geographic",'[2]Most Recent Statements'!L51)),"Yes","No"))))</f>
        <v>No</v>
      </c>
      <c r="BN35" s="176" t="str">
        <f>IF(ISERROR('[2]Most Recent Statements'!L51),"Insufficient data",IF('[2]Most Recent Statements'!L51="Unknown","Insufficient Data",(IF(ISNUMBER(SEARCH("Industry",'[2]Most Recent Statements'!L51)),"Yes","No"))))</f>
        <v>Yes</v>
      </c>
      <c r="BO35" s="176" t="str">
        <f>IF(ISERROR('[2]Most Recent Statements'!L51),"Insufficient data",IF('[2]Most Recent Statements'!L51="Unknown","Insufficient Data",(IF(ISNUMBER(SEARCH("Workforce",'[2]Most Recent Statements'!L51)),"Yes","No"))))</f>
        <v>No</v>
      </c>
      <c r="BP35" s="176" t="str">
        <f>IF(ISERROR('[2]Most Recent Statements'!L51),"Insufficient data",IF('[2]Most Recent Statements'!L51="Unknown","Insufficient Data",(IF(ISNUMBER(SEARCH("Resource",'[2]Most Recent Statements'!L51)),"Yes","No"))))</f>
        <v>No</v>
      </c>
      <c r="BQ35" s="177"/>
      <c r="BR35" s="176" t="str">
        <f>IF(ISERROR('[2]Most Recent Statements'!N51),"Insufficient data",IF('[2]Most Recent Statements'!N51="Unknown","Insufficient Data",(IF(ISNUMBER(SEARCH("Yes",'[2]Most Recent Statements'!N51)),"Yes","No"))))</f>
        <v>No</v>
      </c>
      <c r="BS35" s="175" t="str">
        <f>IF(ISERROR('[2]Most Recent Statements'!Q51),"Insufficient data",IF('[2]Most Recent Statements'!Q51="Unknown","Insufficient Data",(IF(ISNUMBER(SEARCH("Leadership",'[2]Most Recent Statements'!Q51)),"Yes","No"))))</f>
        <v>No</v>
      </c>
      <c r="BT35" s="176" t="str">
        <f>IF(ISERROR('[2]Most Recent Statements'!Q51),"Insufficient data",IF('[2]Most Recent Statements'!Q51="Unknown","Insufficient Data",(IF(ISNUMBER(SEARCH("Suppliers",'[2]Most Recent Statements'!Q51)),"Yes","No"))))</f>
        <v>No</v>
      </c>
      <c r="BU35" s="176" t="str">
        <f>IF(ISERROR('[2]Most Recent Statements'!Q51),"Insufficient data",IF('[2]Most Recent Statements'!Q51="Unknown","Insufficient Data",(IF(ISNUMBER(SEARCH("Recruitment / HR",'[2]Most Recent Statements'!Q51)),"Yes","No"))))</f>
        <v>No</v>
      </c>
      <c r="BV35" s="176" t="str">
        <f>IF(ISERROR('[2]Most Recent Statements'!Q51),"Insufficient data",IF('[2]Most Recent Statements'!Q51="Unknown","Insufficient Data",(IF(ISNUMBER(SEARCH("Procurement / purchasing",'[2]Most Recent Statements'!Q51)),"Yes","No"))))</f>
        <v>Yes</v>
      </c>
      <c r="BW35" s="176" t="str">
        <f>IF(ISERROR('[2]Most Recent Statements'!Q51),"Insufficient data",IF('[2]Most Recent Statements'!Q51="Unknown","Insufficient Data",(IF(ISNUMBER(SEARCH("Employees (all)",'[2]Most Recent Statements'!Q51)),"Yes","No"))))</f>
        <v>No</v>
      </c>
      <c r="BX35" s="176" t="str">
        <f>IF(ISERROR('[2]Most Recent Statements'!Q51),"Insufficient data",IF('[2]Most Recent Statements'!Q51="Unknown","Insufficient Data",(IF(ISNUMBER(SEARCH("Training provided - not specified",'[2]Most Recent Statements'!Q51)),"Yes","No"))))</f>
        <v>No</v>
      </c>
      <c r="BY35" s="176" t="str">
        <f>IF(ISERROR('[2]Most Recent Statements'!Q51),"Insufficient data",IF('[2]Most Recent Statements'!Q51="Unknown","Insufficient Data",(IF(ISNUMBER(SEARCH("In Development",'[2]Most Recent Statements'!Q51)),"Yes","No"))))</f>
        <v>No</v>
      </c>
      <c r="BZ35" s="177" t="str">
        <f t="shared" si="5"/>
        <v>Yes</v>
      </c>
      <c r="CA35" s="176" t="str">
        <f t="shared" si="6"/>
        <v>Yes</v>
      </c>
      <c r="CB35" s="176" t="str">
        <f t="shared" si="7"/>
        <v>Yes</v>
      </c>
      <c r="CC35" s="175" t="str">
        <f>IF(ISERROR('[2]Most Recent Statements'!R51),"Insufficient data",IF('[2]Most Recent Statements'!R51="Unknown","Insufficient Data",(IF(ISNUMBER(SEARCH("Yes",'[2]Most Recent Statements'!R51)),"Yes","No"))))</f>
        <v>No</v>
      </c>
      <c r="CD35" s="176" t="str">
        <f>IF(ISERROR('[2]Most Recent Statements'!S51),"Insufficient data",IF('[2]Most Recent Statements'!S51="Unknown","Insufficient Data",(IF(ISNUMBER(SEARCH("Yes",'[2]Most Recent Statements'!S51)),"Yes","No"))))</f>
        <v>No</v>
      </c>
      <c r="CE35" s="199" t="str">
        <f>IFERROR(VLOOKUP($A35,'[2]Sector Specific Research'!$B$3:$H$81,3,FALSE),"Insufficient Data")</f>
        <v>Yes</v>
      </c>
      <c r="CF35" s="200" t="str">
        <f>IFERROR(VLOOKUP($A35,'[2]Sector Specific Research'!$B$3:$H$81,4,FALSE),"Insufficient Data")</f>
        <v>No</v>
      </c>
      <c r="CG35" s="200" t="str">
        <f>IFERROR(VLOOKUP($A35,'[2]Sector Specific Research'!$B$3:$H$81,5,FALSE),"Insufficient Data")</f>
        <v>No</v>
      </c>
      <c r="CH35" s="200" t="str">
        <f>IFERROR(VLOOKUP($A35,'[2]Sector Specific Research'!$B$3:$H$81,6,FALSE),"Insufficient Data")</f>
        <v>No</v>
      </c>
      <c r="CI35" s="200" t="str">
        <f>IFERROR(VLOOKUP($A35,'[2]Sector Specific Research'!$B$3:$H$81,7,FALSE),"Insufficient Data")</f>
        <v>No</v>
      </c>
      <c r="CJ35" s="200" t="str">
        <f t="shared" si="8"/>
        <v>Yes</v>
      </c>
      <c r="CK35" s="175" t="str">
        <f t="shared" si="9"/>
        <v>No</v>
      </c>
      <c r="CL35" s="178" t="str">
        <f t="shared" si="10"/>
        <v>No</v>
      </c>
    </row>
    <row r="36" spans="1:90" ht="16" x14ac:dyDescent="0.2">
      <c r="A36" s="287" t="str">
        <f>TRIM('[2]Most Recent Statements'!A78)</f>
        <v>Bridgewater Associates</v>
      </c>
      <c r="B36" s="197">
        <f>'[2]Most Recent Statements'!B78</f>
        <v>2020</v>
      </c>
      <c r="C36" s="197">
        <v>138000</v>
      </c>
      <c r="D36" s="198" t="str">
        <f>IF(ISNUMBER(SEARCH("Yes",'[2]Most Recent Statements'!C78)), "Yes", "No")</f>
        <v>No</v>
      </c>
      <c r="E36" s="198" t="str">
        <f>IFERROR(VLOOKUP(A36,'[2]Entity Coverage'!$C$2:$H$80, 6, FALSE), "Insufficient Data")</f>
        <v>Insufficient Data</v>
      </c>
      <c r="F36" s="198" t="str">
        <f>IF(ISERROR('[2]Most Recent Statements'!E78),"Insufficient data",IF('[2]Most Recent Statements'!E78="Unknown","Insufficient Data",(IF(ISNUMBER(SEARCH("Yes",'[2]Most Recent Statements'!E78)),"Yes","No"))))</f>
        <v>No</v>
      </c>
      <c r="G36" s="175" t="str">
        <f>IFERROR(IF(AND((OR('[2]Most Recent Statements'!F78="Signed by CEO",'[2]Most Recent Statements'!F78="Signed by Director",'[2]Most Recent Statements'!F78="Signed by Managing Director",'[2]Most Recent Statements'!F78="Signed by Chairman")),('[2]Most Recent Statements'!C78="Yes - UK Modern Slavery Act"),('[2]Most Recent Statements'!D78="Yes"),('[2]Most Recent Statements'!G78="Approved by Board")),"Yes","No"),"Insufficient data")</f>
        <v>No</v>
      </c>
      <c r="H36" s="176" t="str">
        <f>IF(ISERROR('[2]Most Recent Statements'!F78),"Insufficient data",IF('[2]Most Recent Statements'!F78="Unknown","Insufficient Data",(IF(OR((ISNUMBER(SEARCH("Signed by CEO",'[2]Most Recent Statements'!F78))),(ISNUMBER(SEARCH("Signed by Director",'[2]Most Recent Statements'!F78))),(ISNUMBER(SEARCH("Signed by Chairman",'[2]Most Recent Statements'!F78))),(ISNUMBER(SEARCH("Signed by Managing Director",'[2]Most Recent Statements'!F78)))),"Yes","No"))))</f>
        <v>Insufficient Data</v>
      </c>
      <c r="I36" s="176" t="str">
        <f>IF(ISERROR('[2]Most Recent Statements'!G78),"Insufficient data",IF('[2]Most Recent Statements'!G78="Unknown","Insufficient Data",(IF(ISNUMBER(SEARCH("Approved by Board",'[2]Most Recent Statements'!G78)),"Yes","No"))))</f>
        <v>Insufficient Data</v>
      </c>
      <c r="J36" s="177" t="str">
        <f>IF(ISERROR('[2]Most Recent Statements'!D78),"Insufficient data",IF('[2]Most Recent Statements'!D78="Unknown","Insufficient Data",(IF(ISNUMBER(SEARCH("Yes",'[2]Most Recent Statements'!D78)),"Yes","No"))))</f>
        <v>No</v>
      </c>
      <c r="K36" s="174" t="str">
        <f>IF(ISERROR('[2]Most Recent Statements'!T78),"Insufficient data",IF('[2]Most Recent Statements'!T78="Unknown","Insufficient Data",(IF(ISNUMBER(SEARCH("Yes",'[2]Most Recent Statements'!T78)),"Yes","No"))))</f>
        <v>Insufficient Data</v>
      </c>
      <c r="L36" s="174" t="str">
        <f>IF(ISERROR('[2]Most Recent Statements'!H78),"Insufficient data",IF('[2]Most Recent Statements'!H78="Unknown","Insufficient Data",(IF(ISNUMBER(SEARCH("Yes",'[2]Most Recent Statements'!H78)),"Yes","No"))))</f>
        <v>Insufficient Data</v>
      </c>
      <c r="M36" s="175" t="str">
        <f>IF(ISERROR('[2]Most Recent Statements'!I78),"Insufficient data",IF('[2]Most Recent Statements'!I78="Unknown","Insufficient Data",(IF(ISNUMBER(SEARCH("No",'[2]Most Recent Statements'!I78)),"No","Yes"))))</f>
        <v>Insufficient Data</v>
      </c>
      <c r="N36" s="176" t="str">
        <f>IF(ISERROR('[2]Most Recent Statements'!I78),"Insufficient data",IF('[2]Most Recent Statements'!I78="Unknown","Insufficient Data",(IF(ISNUMBER(SEARCH("Facility/Supplier",'[2]Most Recent Statements'!I78)),"Yes","No"))))</f>
        <v>Insufficient Data</v>
      </c>
      <c r="O36" s="177" t="str">
        <f>IF(ISERROR('[2]Most Recent Statements'!I78),"Insufficient data",IF('[2]Most Recent Statements'!I78="Unknown","Insufficient Data",(IF(ISNUMBER(SEARCH("Geographical",'[2]Most Recent Statements'!I78)),"Yes","No"))))</f>
        <v>Insufficient Data</v>
      </c>
      <c r="P36" s="175" t="str">
        <f>IF(ISERROR('[2]Most Recent Statements'!J78),"Insufficient data",IF('[2]Most Recent Statements'!J78="Unknown","Insufficient Data",(IF(OR((ISNUMBER(SEARCH("prohibit",'[2]Most Recent Statements'!J78))),(ISNUMBER(SEARCH("forced",'[2]Most Recent Statements'!J78))),(ISNUMBER(SEARCH("supplier",'[2]Most Recent Statements'!J78)))),"Yes","No"))))</f>
        <v>Insufficient Data</v>
      </c>
      <c r="Q36" s="176" t="str">
        <f>IF(ISERROR('[2]Most Recent Statements'!J78),"Insufficient data",IF('[2]Most Recent Statements'!J78="Unknown","Insufficient Data",(IF(ISNUMBER(SEARCH("No",'[2]Most Recent Statements'!J78)),"No","Yes"))))</f>
        <v>Insufficient Data</v>
      </c>
      <c r="R36" s="176" t="str">
        <f>IF(ISERROR('[2]Most Recent Statements'!J78),"Insufficient data",IF('[2]Most Recent Statements'!J78="Unknown","Insufficient Data",(IF(ISNUMBER(SEARCH("In Development",'[2]Most Recent Statements'!J78)),"Yes","No"))))</f>
        <v>Insufficient Data</v>
      </c>
      <c r="S36" s="176" t="str">
        <f>IF(ISERROR('[2]Most Recent Statements'!J78),"Insufficient data",IF('[2]Most Recent Statements'!J78="Unknown","Insufficient Data",(IF(OR((ISNUMBER(SEARCH("prohibit",'[2]Most Recent Statements'!J78))),(ISNUMBER(SEARCH("forced",'[2]Most Recent Statements'!J78))),(ISNUMBER(SEARCH("No",'[2]Most Recent Statements'!J78))),(ISNUMBER(SEARCH("supplier",'[2]Most Recent Statements'!J78)))),"No","Yes"))))</f>
        <v>Insufficient Data</v>
      </c>
      <c r="T36" s="176"/>
      <c r="U36" s="176" t="str">
        <f>IF(ISERROR('[2]Most Recent Statements'!J78),"Insufficient data",IF('[2]Most Recent Statements'!J78="Unknown","Insufficient Data",(IF(ISNUMBER(SEARCH("(beyond tier 1)",'[2]Most Recent Statements'!J78)),"Yes","No"))))</f>
        <v>Insufficient Data</v>
      </c>
      <c r="V36" s="176"/>
      <c r="W36" s="176" t="str">
        <f>IF(ISERROR('[2]Most Recent Statements'!J78),"Insufficient data",IF('[2]Most Recent Statements'!J78="Unknown","Insufficient Data",(IF(ISNUMBER(SEARCH("recruitment",'[2]Most Recent Statements'!J78)),"Yes","No"))))</f>
        <v>Insufficient Data</v>
      </c>
      <c r="X36" s="176" t="str">
        <f>IF(ISERROR('[2]Most Recent Statements'!J78),"Insufficient data",IF('[2]Most Recent Statements'!J78="Unknown","Insufficient Data",(IF(ISNUMBER(SEARCH("Prohibit charging of recruitment fees to employee (direct / tier 1)",'[2]Most Recent Statements'!J78)),"Yes","No"))))</f>
        <v>Insufficient Data</v>
      </c>
      <c r="Y36" s="176" t="str">
        <f>IF(ISERROR('[2]Most Recent Statements'!J78),"Insufficient data",IF('[2]Most Recent Statements'!J78="Unknown","Insufficient Data",(IF(ISNUMBER(SEARCH("Prohibit charging of recruitment fees to employee (beyond tier 1)",'[2]Most Recent Statements'!J78)),"Yes","No"))))</f>
        <v>Insufficient Data</v>
      </c>
      <c r="Z36" s="176" t="str">
        <f>IF(ISERROR('[2]Most Recent Statements'!J78),"Insufficient data",IF('[2]Most Recent Statements'!J78="Unknown","Insufficient Data",(IF(ISNUMBER(SEARCH("Suppliers comply with laws and company’s policies (direct / tier 1)",'[2]Most Recent Statements'!J78)),"Yes","No"))))</f>
        <v>Insufficient Data</v>
      </c>
      <c r="AA36" s="176" t="str">
        <f>IF(ISERROR('[2]Most Recent Statements'!J78),"Insufficient data",IF('[2]Most Recent Statements'!J78="Unknown","Insufficient Data",(IF(ISNUMBER(SEARCH("Suppliers comply with laws and company’s policies (beyond tier 1)",'[2]Most Recent Statements'!J78)),"Yes","No"))))</f>
        <v>Insufficient Data</v>
      </c>
      <c r="AB36" s="176" t="str">
        <f>IF(ISERROR('[2]Most Recent Statements'!J78),"Insufficient data",IF('[2]Most Recent Statements'!J78="Unknown","Insufficient Data",(IF(ISNUMBER(SEARCH("Prohibit use of forced labour (direct / tier 1)",'[2]Most Recent Statements'!J78)),"Yes","No"))))</f>
        <v>Insufficient Data</v>
      </c>
      <c r="AC36" s="176" t="str">
        <f>IF(ISERROR('[2]Most Recent Statements'!J78),"Insufficient data",IF('[2]Most Recent Statements'!J78="Unknown","Insufficient Data",(IF(ISNUMBER(SEARCH("Prohibit use of forced labour (beyond tier 1)",'[2]Most Recent Statements'!J78)),"Yes","No"))))</f>
        <v>Insufficient Data</v>
      </c>
      <c r="AD36" s="176" t="str">
        <f>IF(ISERROR('[2]Most Recent Statements'!J78),"Insufficient data",IF('[2]Most Recent Statements'!J78="Unknown","Insufficient Data",(IF(ISNUMBER(SEARCH("Prohibit use of child labour (direct / tier 1)",'[2]Most Recent Statements'!J78)),"Yes","No"))))</f>
        <v>Insufficient Data</v>
      </c>
      <c r="AE36" s="176" t="str">
        <f>IF(ISERROR('[2]Most Recent Statements'!J78),"Insufficient data",IF('[2]Most Recent Statements'!J78="Unknown","Insufficient Data",(IF(ISNUMBER(SEARCH("Prohibit use of child labour (beyond tier 1)",'[2]Most Recent Statements'!J78)),"Yes","No"))))</f>
        <v>Insufficient Data</v>
      </c>
      <c r="AF36" s="176" t="str">
        <f>IF(ISERROR('[2]Most Recent Statements'!J78),"Insufficient data",IF('[2]Most Recent Statements'!J78="Unknown","Insufficient Data",(IF(ISNUMBER(SEARCH("Code of conduct or supplier code includes clauses on slavery and human trafficking (direct / tier 1)",'[2]Most Recent Statements'!J78)),"Yes","No"))))</f>
        <v>Insufficient Data</v>
      </c>
      <c r="AG36" s="176" t="str">
        <f>IF(ISERROR('[2]Most Recent Statements'!J78),"Insufficient data",IF('[2]Most Recent Statements'!J78="Unknown","Insufficient Data",(IF(ISNUMBER(SEARCH("Code of conduct or supplier code includes clauses on slavery and human trafficking (beyond tier 1)",'[2]Most Recent Statements'!J78)),"Yes","No"))))</f>
        <v>Insufficient Data</v>
      </c>
      <c r="AH36" s="176" t="str">
        <f>IF(ISERROR('[2]Most Recent Statements'!J78),"Insufficient data",IF('[2]Most Recent Statements'!J78="Unknown","Insufficient Data",(IF(ISNUMBER(SEARCH("Contracts include clauses on forced labour (direct / tier 1)",'[2]Most Recent Statements'!J78)),"Yes","No"))))</f>
        <v>Insufficient Data</v>
      </c>
      <c r="AI36" s="176" t="str">
        <f>IF(ISERROR('[2]Most Recent Statements'!J78),"Insufficient data",IF('[2]Most Recent Statements'!J78="Unknown","Insufficient Data",(IF(ISNUMBER(SEARCH("Contracts include clauses on forced labour (beyond tier 1)",'[2]Most Recent Statements'!J78)),"Yes","No"))))</f>
        <v>Insufficient Data</v>
      </c>
      <c r="AJ36" s="176" t="str">
        <f>IF(ISERROR('[2]Most Recent Statements'!J78),"Insufficient data",IF('[2]Most Recent Statements'!J78="Unknown","Insufficient Data",(IF(ISNUMBER(SEARCH("Suppliers produce their own statement (direct / tier 1)",'[2]Most Recent Statements'!J78)),"Yes","No"))))</f>
        <v>Insufficient Data</v>
      </c>
      <c r="AK36" s="176" t="str">
        <f>IF(ISERROR('[2]Most Recent Statements'!J78),"Insufficient data",IF('[2]Most Recent Statements'!J78="Unknown","Insufficient Data",(IF(ISNUMBER(SEARCH("Suppliers produce their own statement (beyond tier 1)",'[2]Most Recent Statements'!J78)),"Yes","No"))))</f>
        <v>Insufficient Data</v>
      </c>
      <c r="AL36" s="176" t="str">
        <f>IF(ISERROR('[2]Most Recent Statements'!J78),"Insufficient data",IF('[2]Most Recent Statements'!J78="Unknown","Insufficient Data",(IF(ISNUMBER(SEARCH("Suppliers respect labour rights (wages, freedom of association etc) (direct / tier 1)",'[2]Most Recent Statements'!J78)),"Yes","No"))))</f>
        <v>Insufficient Data</v>
      </c>
      <c r="AM36" s="176" t="str">
        <f>IF(ISERROR('[2]Most Recent Statements'!J78),"Insufficient data",IF('[2]Most Recent Statements'!J78="Unknown","Insufficient Data",(IF(ISNUMBER(SEARCH("Suppliers respect labour rights (wages, freedom of association etc) (beyond tier 1)",'[2]Most Recent Statements'!J78)),"Yes","No"))))</f>
        <v>Insufficient Data</v>
      </c>
      <c r="AN36" s="176" t="str">
        <f>IF(ISERROR('[2]Most Recent Statements'!J78),"Insufficient data",IF('[2]Most Recent Statements'!J78="Unknown","Insufficient Data",(IF(ISNUMBER(SEARCH("Suppliers protect migrant workers (direct / tier 1)",'[2]Most Recent Statements'!J78)),"Yes","No"))))</f>
        <v>Insufficient Data</v>
      </c>
      <c r="AO36" s="176" t="str">
        <f>IF(ISERROR('[2]Most Recent Statements'!J78),"Insufficient data",IF('[2]Most Recent Statements'!J78="Unknown","Insufficient Data",(IF(ISNUMBER(SEARCH("Suppliers protect migrant workers (beyond tier 1)",'[2]Most Recent Statements'!J78)),"Yes","No"))))</f>
        <v>Insufficient Data</v>
      </c>
      <c r="AP36" s="177" t="str">
        <f>IF(ISERROR('[2]Most Recent Statements'!J78),"Insufficient data",IF('[2]Most Recent Statements'!J78="Unknown","Insufficient Data",(IF(ISNUMBER(SEARCH("migrant",'[2]Most Recent Statements'!J78)),"Yes","No"))))</f>
        <v>Insufficient Data</v>
      </c>
      <c r="AQ36" s="174" t="str">
        <f>IF(OR(ISERROR('[2]Most Recent Statements'!O78),ISERROR('[2]Most Recent Statements'!M78)),"Insufficient data",IF(OR('[2]Most Recent Statements'!O78="Unknown",'[2]Most Recent Statements'!M78="Unknown"),"Insufficient Data",(IF(OR((OR((ISNUMBER(SEARCH("Cancel contracts",'[2]Most Recent Statements'!O78))),(ISNUMBER(SEARCH("Corrective action plan",'[2]Most Recent Statements'!O78))),(ISNUMBER(SEARCH("Worker remediation",'[2]Most Recent Statements'!O78))),(ISNUMBER(SEARCH("Senior management",'[2]Most Recent Statements'!O78))))),(OR((ISNUMBER(SEARCH("Audits",'[2]Most Recent Statements'!M78))),(ISNUMBER(SEARCH("On-site visits",'[2]Most Recent Statements'!M78)))))),"Yes","No"))))</f>
        <v>Insufficient Data</v>
      </c>
      <c r="AR36" s="174" t="str">
        <f t="shared" si="2"/>
        <v>Insufficient Data</v>
      </c>
      <c r="AS36" s="175" t="str">
        <f>IF(ISERROR('[2]Most Recent Statements'!O78),"Insufficient data",IF('[2]Most Recent Statements'!O78="Unknown","Insufficient Data",(IF(ISNUMBER(SEARCH("Cancel contracts",'[2]Most Recent Statements'!O78)),"Yes","No"))))</f>
        <v>Insufficient Data</v>
      </c>
      <c r="AT36" s="176" t="str">
        <f>IF(ISERROR('[2]Most Recent Statements'!O78),"Insufficient data",IF('[2]Most Recent Statements'!O78="Unknown","Insufficient Data",(IF(ISNUMBER(SEARCH("Corrective action plan",'[2]Most Recent Statements'!O78)),"Yes","No"))))</f>
        <v>Insufficient Data</v>
      </c>
      <c r="AU36" s="176" t="str">
        <f>IF(ISERROR('[2]Most Recent Statements'!O78),"Insufficient data",IF('[2]Most Recent Statements'!O78="Unknown","Insufficient Data",(IF(ISNUMBER(SEARCH("Senior management",'[2]Most Recent Statements'!O78)),"Yes","No"))))</f>
        <v>Insufficient Data</v>
      </c>
      <c r="AV36" s="177" t="str">
        <f>IF(ISERROR('[2]Most Recent Statements'!O78),"Insufficient data",IF('[2]Most Recent Statements'!O78="Unknown","Insufficient Data",(IF(ISNUMBER(SEARCH("Worker remediation",'[2]Most Recent Statements'!O78)),"Yes","No"))))</f>
        <v>Insufficient Data</v>
      </c>
      <c r="AW36" s="176" t="str">
        <f t="shared" si="3"/>
        <v>Insufficient Data</v>
      </c>
      <c r="AX36" s="175" t="str">
        <f>IF(ISERROR('[2]Most Recent Statements'!M78),"Insufficient data",IF('[2]Most Recent Statements'!M78="Unknown","Insufficient Data",(IF(ISNUMBER(SEARCH("Audits",'[2]Most Recent Statements'!M78)),"Yes","No"))))</f>
        <v>Insufficient Data</v>
      </c>
      <c r="AY36" s="176" t="str">
        <f>IF(ISERROR('[2]Most Recent Statements'!M78),"Insufficient data",IF('[2]Most Recent Statements'!M78="Unknown","Insufficient Data",(IF(ISNUMBER(SEARCH("Audits of suppliers (self- reporting)",'[2]Most Recent Statements'!M78)),"Yes","No"))))</f>
        <v>Insufficient Data</v>
      </c>
      <c r="AZ36" s="176" t="str">
        <f>IF(ISERROR('[2]Most Recent Statements'!M78),"Insufficient data",IF('[2]Most Recent Statements'!M78="Unknown","Insufficient Data",(IF(ISNUMBER(SEARCH("Audits of suppliers (independent)",'[2]Most Recent Statements'!M78)),"Yes","No"))))</f>
        <v>Insufficient Data</v>
      </c>
      <c r="BA36" s="177" t="str">
        <f>IF(ISERROR('[2]Most Recent Statements'!M78),"Insufficient data",IF('[2]Most Recent Statements'!M78="Unknown","Insufficient Data",(IF(ISNUMBER(SEARCH("On-site visits",'[2]Most Recent Statements'!M78)),"Yes","No"))))</f>
        <v>Insufficient Data</v>
      </c>
      <c r="BB36" s="175" t="str">
        <f>IF(ISERROR('[2]Most Recent Statements'!P78),"Insufficient data",IF('[2]Most Recent Statements'!P78="Unknown","Insufficient Data",(IF(OR((ISNUMBER(SEARCH("Hotline",'[2]Most Recent Statements'!P78))),(ISNUMBER(SEARCH("Whistleblower protection",'[2]Most Recent Statements'!P78))),(ISNUMBER(SEARCH("Focal Point",'[2]Most Recent Statements'!P78)))),"Yes","No"))))</f>
        <v>Insufficient Data</v>
      </c>
      <c r="BC36" s="176" t="str">
        <f>IF(ISERROR('[2]Most Recent Statements'!P78),"Insufficient data",IF('[2]Most Recent Statements'!P78="Unknown","Insufficient Data",(IF(ISNUMBER(SEARCH("Hotline",'[2]Most Recent Statements'!P78)),"Yes","No"))))</f>
        <v>Insufficient Data</v>
      </c>
      <c r="BD36" s="176" t="str">
        <f>IF(ISERROR('[2]Most Recent Statements'!P78),"Insufficient data",IF('[2]Most Recent Statements'!P78="Unknown","Insufficient Data",(IF(ISNUMBER(SEARCH("Focal Point",'[2]Most Recent Statements'!P78)),"Yes","No"))))</f>
        <v>Insufficient Data</v>
      </c>
      <c r="BE36" s="177" t="str">
        <f>IF(ISERROR('[2]Most Recent Statements'!P78),"Insufficient data",IF('[2]Most Recent Statements'!P78="Unknown","Insufficient Data",(IF(ISNUMBER(SEARCH("Whistleblower protection",'[2]Most Recent Statements'!P78)),"Yes","No"))))</f>
        <v>Insufficient Data</v>
      </c>
      <c r="BF36" s="175" t="str">
        <f t="shared" si="4"/>
        <v>Insufficient Data</v>
      </c>
      <c r="BG36" s="176" t="str">
        <f>IF(ISERROR('[2]Most Recent Statements'!K78),"Insufficient data",IF('[2]Most Recent Statements'!K78="Unknown","Insufficient Data",(IF(ISNUMBER(SEARCH("Conducting research",'[2]Most Recent Statements'!K78)),"Yes","No"))))</f>
        <v>Insufficient Data</v>
      </c>
      <c r="BH36" s="176" t="str">
        <f>IF(ISERROR('[2]Most Recent Statements'!K78),"Insufficient data",IF('[2]Most Recent Statements'!K78="Unknown","Insufficient Data",(IF(ISNUMBER(SEARCH("Risk-based questionnaires",'[2]Most Recent Statements'!K78)),"Yes","No"))))</f>
        <v>Insufficient Data</v>
      </c>
      <c r="BI36" s="176" t="str">
        <f>IF(ISERROR('[2]Most Recent Statements'!K78),"Insufficient data",IF('[2]Most Recent Statements'!K78="Unknown","Insufficient Data",(IF(ISNUMBER(SEARCH("Use of risk management tool or software",'[2]Most Recent Statements'!K78)),"Yes","No"))))</f>
        <v>Insufficient Data</v>
      </c>
      <c r="BJ36" s="177" t="str">
        <f>IF(ISERROR('[2]Most Recent Statements'!K78),"Insufficient data",IF('[2]Most Recent Statements'!K78="Unknown","Insufficient Data",(IF(ISNUMBER(SEARCH("In Development",'[2]Most Recent Statements'!K78)),"Yes","No"))))</f>
        <v>Insufficient Data</v>
      </c>
      <c r="BK36" s="174" t="str">
        <f>IF(OR(ISERROR('[2]Most Recent Statements'!K78),ISERROR('[2]Most Recent Statements'!L78)),"Insufficient data",IF(OR('[2]Most Recent Statements'!K78="Unknown",'[2]Most Recent Statements'!L78="Unknown"),"Insufficient Data",(IF(AND((OR((ISNUMBER(SEARCH("Conducting research",'[2]Most Recent Statements'!K78))),(ISNUMBER(SEARCH("Risk-based questionnaires",'[2]Most Recent Statements'!K78))),(ISNUMBER(SEARCH("Use of risk management tool or software",'[2]Most Recent Statements'!K78))))),(OR((ISNUMBER(SEARCH("Geographic",'[2]Most Recent Statements'!L78))),(ISNUMBER(SEARCH("Industry",'[2]Most Recent Statements'!L78))),(ISNUMBER(SEARCH("Resource",'[2]Most Recent Statements'!L78))),(ISNUMBER(SEARCH("Workforce",'[2]Most Recent Statements'!L78)))))),"Yes","No"))))</f>
        <v>Insufficient Data</v>
      </c>
      <c r="BL36" s="175" t="str">
        <f>IF(ISERROR('[2]Most Recent Statements'!L78),"Insufficient data",IF('[2]Most Recent Statements'!L78="Unknown","Insufficient Data",(IF(OR((ISNUMBER(SEARCH("Geographic",'[2]Most Recent Statements'!L78))),(ISNUMBER(SEARCH("Industry",'[2]Most Recent Statements'!L78))),(ISNUMBER(SEARCH("Resource",'[2]Most Recent Statements'!L78))),(ISNUMBER(SEARCH("Workforce",'[2]Most Recent Statements'!L78)))),"Yes","No"))))</f>
        <v>Insufficient Data</v>
      </c>
      <c r="BM36" s="176" t="str">
        <f>IF(ISERROR('[2]Most Recent Statements'!L78),"Insufficient data",IF('[2]Most Recent Statements'!L78="Unknown","Insufficient Data",(IF(ISNUMBER(SEARCH("Geographic",'[2]Most Recent Statements'!L78)),"Yes","No"))))</f>
        <v>Insufficient Data</v>
      </c>
      <c r="BN36" s="176" t="str">
        <f>IF(ISERROR('[2]Most Recent Statements'!L78),"Insufficient data",IF('[2]Most Recent Statements'!L78="Unknown","Insufficient Data",(IF(ISNUMBER(SEARCH("Industry",'[2]Most Recent Statements'!L78)),"Yes","No"))))</f>
        <v>Insufficient Data</v>
      </c>
      <c r="BO36" s="176" t="str">
        <f>IF(ISERROR('[2]Most Recent Statements'!L78),"Insufficient data",IF('[2]Most Recent Statements'!L78="Unknown","Insufficient Data",(IF(ISNUMBER(SEARCH("Workforce",'[2]Most Recent Statements'!L78)),"Yes","No"))))</f>
        <v>Insufficient Data</v>
      </c>
      <c r="BP36" s="176" t="str">
        <f>IF(ISERROR('[2]Most Recent Statements'!L78),"Insufficient data",IF('[2]Most Recent Statements'!L78="Unknown","Insufficient Data",(IF(ISNUMBER(SEARCH("Resource",'[2]Most Recent Statements'!L78)),"Yes","No"))))</f>
        <v>Insufficient Data</v>
      </c>
      <c r="BQ36" s="177"/>
      <c r="BR36" s="176" t="str">
        <f>IF(ISERROR('[2]Most Recent Statements'!N78),"Insufficient data",IF('[2]Most Recent Statements'!N78="Unknown","Insufficient Data",(IF(ISNUMBER(SEARCH("Yes",'[2]Most Recent Statements'!N78)),"Yes","No"))))</f>
        <v>Insufficient Data</v>
      </c>
      <c r="BS36" s="175" t="str">
        <f>IF(ISERROR('[2]Most Recent Statements'!Q78),"Insufficient data",IF('[2]Most Recent Statements'!Q78="Unknown","Insufficient Data",(IF(ISNUMBER(SEARCH("Leadership",'[2]Most Recent Statements'!Q78)),"Yes","No"))))</f>
        <v>Insufficient Data</v>
      </c>
      <c r="BT36" s="176" t="str">
        <f>IF(ISERROR('[2]Most Recent Statements'!Q78),"Insufficient data",IF('[2]Most Recent Statements'!Q78="Unknown","Insufficient Data",(IF(ISNUMBER(SEARCH("Suppliers",'[2]Most Recent Statements'!Q78)),"Yes","No"))))</f>
        <v>Insufficient Data</v>
      </c>
      <c r="BU36" s="176" t="str">
        <f>IF(ISERROR('[2]Most Recent Statements'!Q78),"Insufficient data",IF('[2]Most Recent Statements'!Q78="Unknown","Insufficient Data",(IF(ISNUMBER(SEARCH("Recruitment / HR",'[2]Most Recent Statements'!Q78)),"Yes","No"))))</f>
        <v>Insufficient Data</v>
      </c>
      <c r="BV36" s="176" t="str">
        <f>IF(ISERROR('[2]Most Recent Statements'!Q78),"Insufficient data",IF('[2]Most Recent Statements'!Q78="Unknown","Insufficient Data",(IF(ISNUMBER(SEARCH("Procurement / purchasing",'[2]Most Recent Statements'!Q78)),"Yes","No"))))</f>
        <v>Insufficient Data</v>
      </c>
      <c r="BW36" s="176" t="str">
        <f>IF(ISERROR('[2]Most Recent Statements'!Q78),"Insufficient data",IF('[2]Most Recent Statements'!Q78="Unknown","Insufficient Data",(IF(ISNUMBER(SEARCH("Employees (all)",'[2]Most Recent Statements'!Q78)),"Yes","No"))))</f>
        <v>Insufficient Data</v>
      </c>
      <c r="BX36" s="176" t="str">
        <f>IF(ISERROR('[2]Most Recent Statements'!Q78),"Insufficient data",IF('[2]Most Recent Statements'!Q78="Unknown","Insufficient Data",(IF(ISNUMBER(SEARCH("Training provided - not specified",'[2]Most Recent Statements'!Q78)),"Yes","No"))))</f>
        <v>Insufficient Data</v>
      </c>
      <c r="BY36" s="176" t="str">
        <f>IF(ISERROR('[2]Most Recent Statements'!Q78),"Insufficient data",IF('[2]Most Recent Statements'!Q78="Unknown","Insufficient Data",(IF(ISNUMBER(SEARCH("In Development",'[2]Most Recent Statements'!Q78)),"Yes","No"))))</f>
        <v>Insufficient Data</v>
      </c>
      <c r="BZ36" s="177" t="str">
        <f t="shared" si="5"/>
        <v>Insufficient Data</v>
      </c>
      <c r="CA36" s="176" t="str">
        <f t="shared" si="6"/>
        <v>Insufficient Data</v>
      </c>
      <c r="CB36" s="176" t="str">
        <f t="shared" si="7"/>
        <v>Insufficient Data</v>
      </c>
      <c r="CC36" s="175" t="str">
        <f>IF(ISERROR('[2]Most Recent Statements'!R78),"Insufficient data",IF('[2]Most Recent Statements'!R78="Unknown","Insufficient Data",(IF(ISNUMBER(SEARCH("Yes",'[2]Most Recent Statements'!R78)),"Yes","No"))))</f>
        <v>Insufficient Data</v>
      </c>
      <c r="CD36" s="176" t="str">
        <f>IF(ISERROR('[2]Most Recent Statements'!S78),"Insufficient data",IF('[2]Most Recent Statements'!S78="Unknown","Insufficient Data",(IF(ISNUMBER(SEARCH("Yes",'[2]Most Recent Statements'!S78)),"Yes","No"))))</f>
        <v>Insufficient Data</v>
      </c>
      <c r="CE36" s="199" t="str">
        <f>IFERROR(VLOOKUP($A36,'[2]Sector Specific Research'!$B$3:$H$81,3,FALSE),"Insufficient Data")</f>
        <v>Insufficient Data</v>
      </c>
      <c r="CF36" s="200" t="str">
        <f>IFERROR(VLOOKUP($A36,'[2]Sector Specific Research'!$B$3:$H$81,4,FALSE),"Insufficient Data")</f>
        <v>Insufficient Data</v>
      </c>
      <c r="CG36" s="200" t="str">
        <f>IFERROR(VLOOKUP($A36,'[2]Sector Specific Research'!$B$3:$H$81,5,FALSE),"Insufficient Data")</f>
        <v>Insufficient Data</v>
      </c>
      <c r="CH36" s="200" t="str">
        <f>IFERROR(VLOOKUP($A36,'[2]Sector Specific Research'!$B$3:$H$81,6,FALSE),"Insufficient Data")</f>
        <v>Insufficient Data</v>
      </c>
      <c r="CI36" s="200" t="str">
        <f>IFERROR(VLOOKUP($A36,'[2]Sector Specific Research'!$B$3:$H$81,7,FALSE),"Insufficient Data")</f>
        <v>Insufficient Data</v>
      </c>
      <c r="CJ36" s="200" t="str">
        <f t="shared" si="8"/>
        <v>Insufficient Data</v>
      </c>
      <c r="CK36" s="175" t="str">
        <f t="shared" si="9"/>
        <v>Insufficient Data</v>
      </c>
      <c r="CL36" s="178" t="str">
        <f t="shared" si="10"/>
        <v>Insufficient Data</v>
      </c>
    </row>
    <row r="37" spans="1:90" ht="16" x14ac:dyDescent="0.2">
      <c r="A37" s="287" t="str">
        <f>TRIM('[2]Most Recent Statements'!A74)</f>
        <v>BrightSphere Investment Group</v>
      </c>
      <c r="B37" s="197">
        <f>'[2]Most Recent Statements'!B74</f>
        <v>2018</v>
      </c>
      <c r="C37" s="197">
        <v>140000</v>
      </c>
      <c r="D37" s="198" t="str">
        <f>IF(ISNUMBER(SEARCH("Yes",'[2]Most Recent Statements'!C74)), "Yes", "No")</f>
        <v>Yes</v>
      </c>
      <c r="E37" s="198">
        <f>IFERROR(VLOOKUP(A37,'[2]Entity Coverage'!$C$2:$H$80, 6, FALSE), "Insufficient Data")</f>
        <v>7</v>
      </c>
      <c r="F37" s="198" t="str">
        <f>IF(ISERROR('[2]Most Recent Statements'!E74),"Insufficient data",IF('[2]Most Recent Statements'!E74="Unknown","Insufficient Data",(IF(ISNUMBER(SEARCH("Yes",'[2]Most Recent Statements'!E74)),"Yes","No"))))</f>
        <v>No</v>
      </c>
      <c r="G37" s="175" t="str">
        <f>IFERROR(IF(AND((OR('[2]Most Recent Statements'!F74="Signed by CEO",'[2]Most Recent Statements'!F74="Signed by Director",'[2]Most Recent Statements'!F74="Signed by Managing Director",'[2]Most Recent Statements'!F74="Signed by Chairman")),('[2]Most Recent Statements'!C74="Yes - UK Modern Slavery Act"),('[2]Most Recent Statements'!D74="Yes"),('[2]Most Recent Statements'!G74="Approved by Board")),"Yes","No"),"Insufficient data")</f>
        <v>No</v>
      </c>
      <c r="H37" s="176" t="str">
        <f>IF(ISERROR('[2]Most Recent Statements'!F74),"Insufficient data",IF('[2]Most Recent Statements'!F74="Unknown","Insufficient Data",(IF(OR((ISNUMBER(SEARCH("Signed by CEO",'[2]Most Recent Statements'!F74))),(ISNUMBER(SEARCH("Signed by Director",'[2]Most Recent Statements'!F74))),(ISNUMBER(SEARCH("Signed by Chairman",'[2]Most Recent Statements'!F74))),(ISNUMBER(SEARCH("Signed by Managing Director",'[2]Most Recent Statements'!F74)))),"Yes","No"))))</f>
        <v>Yes</v>
      </c>
      <c r="I37" s="176" t="str">
        <f>IF(ISERROR('[2]Most Recent Statements'!G74),"Insufficient data",IF('[2]Most Recent Statements'!G74="Unknown","Insufficient Data",(IF(ISNUMBER(SEARCH("Approved by Board",'[2]Most Recent Statements'!G74)),"Yes","No"))))</f>
        <v>Yes</v>
      </c>
      <c r="J37" s="177" t="str">
        <f>IF(ISERROR('[2]Most Recent Statements'!D74),"Insufficient data",IF('[2]Most Recent Statements'!D74="Unknown","Insufficient Data",(IF(ISNUMBER(SEARCH("Yes",'[2]Most Recent Statements'!D74)),"Yes","No"))))</f>
        <v>No</v>
      </c>
      <c r="K37" s="174" t="str">
        <f>IF(ISERROR('[2]Most Recent Statements'!T74),"Insufficient data",IF('[2]Most Recent Statements'!T74="Unknown","Insufficient Data",(IF(ISNUMBER(SEARCH("Yes",'[2]Most Recent Statements'!T74)),"Yes","No"))))</f>
        <v>No</v>
      </c>
      <c r="L37" s="174" t="str">
        <f>IF(ISERROR('[2]Most Recent Statements'!H74),"Insufficient data",IF('[2]Most Recent Statements'!H74="Unknown","Insufficient Data",(IF(ISNUMBER(SEARCH("Yes",'[2]Most Recent Statements'!H74)),"Yes","No"))))</f>
        <v>Yes</v>
      </c>
      <c r="M37" s="175" t="str">
        <f>IF(ISERROR('[2]Most Recent Statements'!I74),"Insufficient data",IF('[2]Most Recent Statements'!I74="Unknown","Insufficient Data",(IF(ISNUMBER(SEARCH("No",'[2]Most Recent Statements'!I74)),"No","Yes"))))</f>
        <v>No</v>
      </c>
      <c r="N37" s="176" t="str">
        <f>IF(ISERROR('[2]Most Recent Statements'!I74),"Insufficient data",IF('[2]Most Recent Statements'!I74="Unknown","Insufficient Data",(IF(ISNUMBER(SEARCH("Facility/Supplier",'[2]Most Recent Statements'!I74)),"Yes","No"))))</f>
        <v>No</v>
      </c>
      <c r="O37" s="177" t="str">
        <f>IF(ISERROR('[2]Most Recent Statements'!I74),"Insufficient data",IF('[2]Most Recent Statements'!I74="Unknown","Insufficient Data",(IF(ISNUMBER(SEARCH("Geographical",'[2]Most Recent Statements'!I74)),"Yes","No"))))</f>
        <v>No</v>
      </c>
      <c r="P37" s="175" t="str">
        <f>IF(ISERROR('[2]Most Recent Statements'!J74),"Insufficient data",IF('[2]Most Recent Statements'!J74="Unknown","Insufficient Data",(IF(OR((ISNUMBER(SEARCH("prohibit",'[2]Most Recent Statements'!J74))),(ISNUMBER(SEARCH("forced",'[2]Most Recent Statements'!J74))),(ISNUMBER(SEARCH("supplier",'[2]Most Recent Statements'!J74)))),"Yes","No"))))</f>
        <v>Yes</v>
      </c>
      <c r="Q37" s="176" t="str">
        <f>IF(ISERROR('[2]Most Recent Statements'!J74),"Insufficient data",IF('[2]Most Recent Statements'!J74="Unknown","Insufficient Data",(IF(ISNUMBER(SEARCH("No",'[2]Most Recent Statements'!J74)),"No","Yes"))))</f>
        <v>Yes</v>
      </c>
      <c r="R37" s="176" t="str">
        <f>IF(ISERROR('[2]Most Recent Statements'!J74),"Insufficient data",IF('[2]Most Recent Statements'!J74="Unknown","Insufficient Data",(IF(ISNUMBER(SEARCH("In Development",'[2]Most Recent Statements'!J74)),"Yes","No"))))</f>
        <v>Yes</v>
      </c>
      <c r="S37" s="176" t="str">
        <f>IF(ISERROR('[2]Most Recent Statements'!J74),"Insufficient data",IF('[2]Most Recent Statements'!J74="Unknown","Insufficient Data",(IF(OR((ISNUMBER(SEARCH("prohibit",'[2]Most Recent Statements'!J74))),(ISNUMBER(SEARCH("forced",'[2]Most Recent Statements'!J74))),(ISNUMBER(SEARCH("No",'[2]Most Recent Statements'!J74))),(ISNUMBER(SEARCH("supplier",'[2]Most Recent Statements'!J74)))),"No","Yes"))))</f>
        <v>No</v>
      </c>
      <c r="T37" s="176"/>
      <c r="U37" s="176" t="str">
        <f>IF(ISERROR('[2]Most Recent Statements'!J74),"Insufficient data",IF('[2]Most Recent Statements'!J74="Unknown","Insufficient Data",(IF(ISNUMBER(SEARCH("(beyond tier 1)",'[2]Most Recent Statements'!J74)),"Yes","No"))))</f>
        <v>No</v>
      </c>
      <c r="V37" s="176"/>
      <c r="W37" s="176" t="str">
        <f>IF(ISERROR('[2]Most Recent Statements'!J74),"Insufficient data",IF('[2]Most Recent Statements'!J74="Unknown","Insufficient Data",(IF(ISNUMBER(SEARCH("recruitment",'[2]Most Recent Statements'!J74)),"Yes","No"))))</f>
        <v>No</v>
      </c>
      <c r="X37" s="176" t="str">
        <f>IF(ISERROR('[2]Most Recent Statements'!J74),"Insufficient data",IF('[2]Most Recent Statements'!J74="Unknown","Insufficient Data",(IF(ISNUMBER(SEARCH("Prohibit charging of recruitment fees to employee (direct / tier 1)",'[2]Most Recent Statements'!J74)),"Yes","No"))))</f>
        <v>No</v>
      </c>
      <c r="Y37" s="176" t="str">
        <f>IF(ISERROR('[2]Most Recent Statements'!J74),"Insufficient data",IF('[2]Most Recent Statements'!J74="Unknown","Insufficient Data",(IF(ISNUMBER(SEARCH("Prohibit charging of recruitment fees to employee (beyond tier 1)",'[2]Most Recent Statements'!J74)),"Yes","No"))))</f>
        <v>No</v>
      </c>
      <c r="Z37" s="176" t="str">
        <f>IF(ISERROR('[2]Most Recent Statements'!J74),"Insufficient data",IF('[2]Most Recent Statements'!J74="Unknown","Insufficient Data",(IF(ISNUMBER(SEARCH("Suppliers comply with laws and company’s policies (direct / tier 1)",'[2]Most Recent Statements'!J74)),"Yes","No"))))</f>
        <v>No</v>
      </c>
      <c r="AA37" s="176" t="str">
        <f>IF(ISERROR('[2]Most Recent Statements'!J74),"Insufficient data",IF('[2]Most Recent Statements'!J74="Unknown","Insufficient Data",(IF(ISNUMBER(SEARCH("Suppliers comply with laws and company’s policies (beyond tier 1)",'[2]Most Recent Statements'!J74)),"Yes","No"))))</f>
        <v>No</v>
      </c>
      <c r="AB37" s="176" t="str">
        <f>IF(ISERROR('[2]Most Recent Statements'!J74),"Insufficient data",IF('[2]Most Recent Statements'!J74="Unknown","Insufficient Data",(IF(ISNUMBER(SEARCH("Prohibit use of forced labour (direct / tier 1)",'[2]Most Recent Statements'!J74)),"Yes","No"))))</f>
        <v>Yes</v>
      </c>
      <c r="AC37" s="176" t="str">
        <f>IF(ISERROR('[2]Most Recent Statements'!J74),"Insufficient data",IF('[2]Most Recent Statements'!J74="Unknown","Insufficient Data",(IF(ISNUMBER(SEARCH("Prohibit use of forced labour (beyond tier 1)",'[2]Most Recent Statements'!J74)),"Yes","No"))))</f>
        <v>No</v>
      </c>
      <c r="AD37" s="176" t="str">
        <f>IF(ISERROR('[2]Most Recent Statements'!J74),"Insufficient data",IF('[2]Most Recent Statements'!J74="Unknown","Insufficient Data",(IF(ISNUMBER(SEARCH("Prohibit use of child labour (direct / tier 1)",'[2]Most Recent Statements'!J74)),"Yes","No"))))</f>
        <v>No</v>
      </c>
      <c r="AE37" s="176" t="str">
        <f>IF(ISERROR('[2]Most Recent Statements'!J74),"Insufficient data",IF('[2]Most Recent Statements'!J74="Unknown","Insufficient Data",(IF(ISNUMBER(SEARCH("Prohibit use of child labour (beyond tier 1)",'[2]Most Recent Statements'!J74)),"Yes","No"))))</f>
        <v>No</v>
      </c>
      <c r="AF37" s="176" t="str">
        <f>IF(ISERROR('[2]Most Recent Statements'!J74),"Insufficient data",IF('[2]Most Recent Statements'!J74="Unknown","Insufficient Data",(IF(ISNUMBER(SEARCH("Code of conduct or supplier code includes clauses on slavery and human trafficking (direct / tier 1)",'[2]Most Recent Statements'!J74)),"Yes","No"))))</f>
        <v>No</v>
      </c>
      <c r="AG37" s="176" t="str">
        <f>IF(ISERROR('[2]Most Recent Statements'!J74),"Insufficient data",IF('[2]Most Recent Statements'!J74="Unknown","Insufficient Data",(IF(ISNUMBER(SEARCH("Code of conduct or supplier code includes clauses on slavery and human trafficking (beyond tier 1)",'[2]Most Recent Statements'!J74)),"Yes","No"))))</f>
        <v>No</v>
      </c>
      <c r="AH37" s="176" t="str">
        <f>IF(ISERROR('[2]Most Recent Statements'!J74),"Insufficient data",IF('[2]Most Recent Statements'!J74="Unknown","Insufficient Data",(IF(ISNUMBER(SEARCH("Contracts include clauses on forced labour (direct / tier 1)",'[2]Most Recent Statements'!J74)),"Yes","No"))))</f>
        <v>No</v>
      </c>
      <c r="AI37" s="176" t="str">
        <f>IF(ISERROR('[2]Most Recent Statements'!J74),"Insufficient data",IF('[2]Most Recent Statements'!J74="Unknown","Insufficient Data",(IF(ISNUMBER(SEARCH("Contracts include clauses on forced labour (beyond tier 1)",'[2]Most Recent Statements'!J74)),"Yes","No"))))</f>
        <v>No</v>
      </c>
      <c r="AJ37" s="176" t="str">
        <f>IF(ISERROR('[2]Most Recent Statements'!J74),"Insufficient data",IF('[2]Most Recent Statements'!J74="Unknown","Insufficient Data",(IF(ISNUMBER(SEARCH("Suppliers produce their own statement (direct / tier 1)",'[2]Most Recent Statements'!J74)),"Yes","No"))))</f>
        <v>No</v>
      </c>
      <c r="AK37" s="176" t="str">
        <f>IF(ISERROR('[2]Most Recent Statements'!J74),"Insufficient data",IF('[2]Most Recent Statements'!J74="Unknown","Insufficient Data",(IF(ISNUMBER(SEARCH("Suppliers produce their own statement (beyond tier 1)",'[2]Most Recent Statements'!J74)),"Yes","No"))))</f>
        <v>No</v>
      </c>
      <c r="AL37" s="176" t="str">
        <f>IF(ISERROR('[2]Most Recent Statements'!J74),"Insufficient data",IF('[2]Most Recent Statements'!J74="Unknown","Insufficient Data",(IF(ISNUMBER(SEARCH("Suppliers respect labour rights (wages, freedom of association etc) (direct / tier 1)",'[2]Most Recent Statements'!J74)),"Yes","No"))))</f>
        <v>No</v>
      </c>
      <c r="AM37" s="176" t="str">
        <f>IF(ISERROR('[2]Most Recent Statements'!J74),"Insufficient data",IF('[2]Most Recent Statements'!J74="Unknown","Insufficient Data",(IF(ISNUMBER(SEARCH("Suppliers respect labour rights (wages, freedom of association etc) (beyond tier 1)",'[2]Most Recent Statements'!J74)),"Yes","No"))))</f>
        <v>No</v>
      </c>
      <c r="AN37" s="176" t="str">
        <f>IF(ISERROR('[2]Most Recent Statements'!J74),"Insufficient data",IF('[2]Most Recent Statements'!J74="Unknown","Insufficient Data",(IF(ISNUMBER(SEARCH("Suppliers protect migrant workers (direct / tier 1)",'[2]Most Recent Statements'!J74)),"Yes","No"))))</f>
        <v>No</v>
      </c>
      <c r="AO37" s="176" t="str">
        <f>IF(ISERROR('[2]Most Recent Statements'!J74),"Insufficient data",IF('[2]Most Recent Statements'!J74="Unknown","Insufficient Data",(IF(ISNUMBER(SEARCH("Suppliers protect migrant workers (beyond tier 1)",'[2]Most Recent Statements'!J74)),"Yes","No"))))</f>
        <v>No</v>
      </c>
      <c r="AP37" s="177" t="str">
        <f>IF(ISERROR('[2]Most Recent Statements'!J74),"Insufficient data",IF('[2]Most Recent Statements'!J74="Unknown","Insufficient Data",(IF(ISNUMBER(SEARCH("migrant",'[2]Most Recent Statements'!J74)),"Yes","No"))))</f>
        <v>No</v>
      </c>
      <c r="AQ37" s="174" t="str">
        <f>IF(OR(ISERROR('[2]Most Recent Statements'!O74),ISERROR('[2]Most Recent Statements'!M74)),"Insufficient data",IF(OR('[2]Most Recent Statements'!O74="Unknown",'[2]Most Recent Statements'!M74="Unknown"),"Insufficient Data",(IF(OR((OR((ISNUMBER(SEARCH("Cancel contracts",'[2]Most Recent Statements'!O74))),(ISNUMBER(SEARCH("Corrective action plan",'[2]Most Recent Statements'!O74))),(ISNUMBER(SEARCH("Worker remediation",'[2]Most Recent Statements'!O74))),(ISNUMBER(SEARCH("Senior management",'[2]Most Recent Statements'!O74))))),(OR((ISNUMBER(SEARCH("Audits",'[2]Most Recent Statements'!M74))),(ISNUMBER(SEARCH("On-site visits",'[2]Most Recent Statements'!M74)))))),"Yes","No"))))</f>
        <v>Yes</v>
      </c>
      <c r="AR37" s="174" t="str">
        <f t="shared" si="2"/>
        <v>Yes</v>
      </c>
      <c r="AS37" s="175" t="str">
        <f>IF(ISERROR('[2]Most Recent Statements'!O74),"Insufficient data",IF('[2]Most Recent Statements'!O74="Unknown","Insufficient Data",(IF(ISNUMBER(SEARCH("Cancel contracts",'[2]Most Recent Statements'!O74)),"Yes","No"))))</f>
        <v>Yes</v>
      </c>
      <c r="AT37" s="176" t="str">
        <f>IF(ISERROR('[2]Most Recent Statements'!O74),"Insufficient data",IF('[2]Most Recent Statements'!O74="Unknown","Insufficient Data",(IF(ISNUMBER(SEARCH("Corrective action plan",'[2]Most Recent Statements'!O74)),"Yes","No"))))</f>
        <v>No</v>
      </c>
      <c r="AU37" s="176" t="str">
        <f>IF(ISERROR('[2]Most Recent Statements'!O74),"Insufficient data",IF('[2]Most Recent Statements'!O74="Unknown","Insufficient Data",(IF(ISNUMBER(SEARCH("Senior management",'[2]Most Recent Statements'!O74)),"Yes","No"))))</f>
        <v>No</v>
      </c>
      <c r="AV37" s="177" t="str">
        <f>IF(ISERROR('[2]Most Recent Statements'!O74),"Insufficient data",IF('[2]Most Recent Statements'!O74="Unknown","Insufficient Data",(IF(ISNUMBER(SEARCH("Worker remediation",'[2]Most Recent Statements'!O74)),"Yes","No"))))</f>
        <v>No</v>
      </c>
      <c r="AW37" s="176" t="str">
        <f t="shared" si="3"/>
        <v>Yes</v>
      </c>
      <c r="AX37" s="175" t="str">
        <f>IF(ISERROR('[2]Most Recent Statements'!M74),"Insufficient data",IF('[2]Most Recent Statements'!M74="Unknown","Insufficient Data",(IF(ISNUMBER(SEARCH("Audits",'[2]Most Recent Statements'!M74)),"Yes","No"))))</f>
        <v>No</v>
      </c>
      <c r="AY37" s="176" t="str">
        <f>IF(ISERROR('[2]Most Recent Statements'!M74),"Insufficient data",IF('[2]Most Recent Statements'!M74="Unknown","Insufficient Data",(IF(ISNUMBER(SEARCH("Audits of suppliers (self- reporting)",'[2]Most Recent Statements'!M74)),"Yes","No"))))</f>
        <v>No</v>
      </c>
      <c r="AZ37" s="176" t="str">
        <f>IF(ISERROR('[2]Most Recent Statements'!M74),"Insufficient data",IF('[2]Most Recent Statements'!M74="Unknown","Insufficient Data",(IF(ISNUMBER(SEARCH("Audits of suppliers (independent)",'[2]Most Recent Statements'!M74)),"Yes","No"))))</f>
        <v>No</v>
      </c>
      <c r="BA37" s="177" t="str">
        <f>IF(ISERROR('[2]Most Recent Statements'!M74),"Insufficient data",IF('[2]Most Recent Statements'!M74="Unknown","Insufficient Data",(IF(ISNUMBER(SEARCH("On-site visits",'[2]Most Recent Statements'!M74)),"Yes","No"))))</f>
        <v>No</v>
      </c>
      <c r="BB37" s="175" t="str">
        <f>IF(ISERROR('[2]Most Recent Statements'!P74),"Insufficient data",IF('[2]Most Recent Statements'!P74="Unknown","Insufficient Data",(IF(OR((ISNUMBER(SEARCH("Hotline",'[2]Most Recent Statements'!P74))),(ISNUMBER(SEARCH("Whistleblower protection",'[2]Most Recent Statements'!P74))),(ISNUMBER(SEARCH("Focal Point",'[2]Most Recent Statements'!P74)))),"Yes","No"))))</f>
        <v>Yes</v>
      </c>
      <c r="BC37" s="176" t="str">
        <f>IF(ISERROR('[2]Most Recent Statements'!P74),"Insufficient data",IF('[2]Most Recent Statements'!P74="Unknown","Insufficient Data",(IF(ISNUMBER(SEARCH("Hotline",'[2]Most Recent Statements'!P74)),"Yes","No"))))</f>
        <v>Yes</v>
      </c>
      <c r="BD37" s="176" t="str">
        <f>IF(ISERROR('[2]Most Recent Statements'!P74),"Insufficient data",IF('[2]Most Recent Statements'!P74="Unknown","Insufficient Data",(IF(ISNUMBER(SEARCH("Focal Point",'[2]Most Recent Statements'!P74)),"Yes","No"))))</f>
        <v>No</v>
      </c>
      <c r="BE37" s="177" t="str">
        <f>IF(ISERROR('[2]Most Recent Statements'!P74),"Insufficient data",IF('[2]Most Recent Statements'!P74="Unknown","Insufficient Data",(IF(ISNUMBER(SEARCH("Whistleblower protection",'[2]Most Recent Statements'!P74)),"Yes","No"))))</f>
        <v>No</v>
      </c>
      <c r="BF37" s="175" t="str">
        <f t="shared" si="4"/>
        <v>No</v>
      </c>
      <c r="BG37" s="176" t="str">
        <f>IF(ISERROR('[2]Most Recent Statements'!K74),"Insufficient data",IF('[2]Most Recent Statements'!K74="Unknown","Insufficient Data",(IF(ISNUMBER(SEARCH("Conducting research",'[2]Most Recent Statements'!K74)),"Yes","No"))))</f>
        <v>No</v>
      </c>
      <c r="BH37" s="176" t="str">
        <f>IF(ISERROR('[2]Most Recent Statements'!K74),"Insufficient data",IF('[2]Most Recent Statements'!K74="Unknown","Insufficient Data",(IF(ISNUMBER(SEARCH("Risk-based questionnaires",'[2]Most Recent Statements'!K74)),"Yes","No"))))</f>
        <v>No</v>
      </c>
      <c r="BI37" s="176" t="str">
        <f>IF(ISERROR('[2]Most Recent Statements'!K74),"Insufficient data",IF('[2]Most Recent Statements'!K74="Unknown","Insufficient Data",(IF(ISNUMBER(SEARCH("Use of risk management tool or software",'[2]Most Recent Statements'!K74)),"Yes","No"))))</f>
        <v>No</v>
      </c>
      <c r="BJ37" s="177" t="str">
        <f>IF(ISERROR('[2]Most Recent Statements'!K74),"Insufficient data",IF('[2]Most Recent Statements'!K74="Unknown","Insufficient Data",(IF(ISNUMBER(SEARCH("In Development",'[2]Most Recent Statements'!K74)),"Yes","No"))))</f>
        <v>No</v>
      </c>
      <c r="BK37" s="174" t="str">
        <f>IF(OR(ISERROR('[2]Most Recent Statements'!K74),ISERROR('[2]Most Recent Statements'!L74)),"Insufficient data",IF(OR('[2]Most Recent Statements'!K74="Unknown",'[2]Most Recent Statements'!L74="Unknown"),"Insufficient Data",(IF(AND((OR((ISNUMBER(SEARCH("Conducting research",'[2]Most Recent Statements'!K74))),(ISNUMBER(SEARCH("Risk-based questionnaires",'[2]Most Recent Statements'!K74))),(ISNUMBER(SEARCH("Use of risk management tool or software",'[2]Most Recent Statements'!K74))))),(OR((ISNUMBER(SEARCH("Geographic",'[2]Most Recent Statements'!L74))),(ISNUMBER(SEARCH("Industry",'[2]Most Recent Statements'!L74))),(ISNUMBER(SEARCH("Resource",'[2]Most Recent Statements'!L74))),(ISNUMBER(SEARCH("Workforce",'[2]Most Recent Statements'!L74)))))),"Yes","No"))))</f>
        <v>No</v>
      </c>
      <c r="BL37" s="175" t="str">
        <f>IF(ISERROR('[2]Most Recent Statements'!L74),"Insufficient data",IF('[2]Most Recent Statements'!L74="Unknown","Insufficient Data",(IF(OR((ISNUMBER(SEARCH("Geographic",'[2]Most Recent Statements'!L74))),(ISNUMBER(SEARCH("Industry",'[2]Most Recent Statements'!L74))),(ISNUMBER(SEARCH("Resource",'[2]Most Recent Statements'!L74))),(ISNUMBER(SEARCH("Workforce",'[2]Most Recent Statements'!L74)))),"Yes","No"))))</f>
        <v>No</v>
      </c>
      <c r="BM37" s="176" t="str">
        <f>IF(ISERROR('[2]Most Recent Statements'!L74),"Insufficient data",IF('[2]Most Recent Statements'!L74="Unknown","Insufficient Data",(IF(ISNUMBER(SEARCH("Geographic",'[2]Most Recent Statements'!L74)),"Yes","No"))))</f>
        <v>No</v>
      </c>
      <c r="BN37" s="176" t="str">
        <f>IF(ISERROR('[2]Most Recent Statements'!L74),"Insufficient data",IF('[2]Most Recent Statements'!L74="Unknown","Insufficient Data",(IF(ISNUMBER(SEARCH("Industry",'[2]Most Recent Statements'!L74)),"Yes","No"))))</f>
        <v>No</v>
      </c>
      <c r="BO37" s="176" t="str">
        <f>IF(ISERROR('[2]Most Recent Statements'!L74),"Insufficient data",IF('[2]Most Recent Statements'!L74="Unknown","Insufficient Data",(IF(ISNUMBER(SEARCH("Workforce",'[2]Most Recent Statements'!L74)),"Yes","No"))))</f>
        <v>No</v>
      </c>
      <c r="BP37" s="176" t="str">
        <f>IF(ISERROR('[2]Most Recent Statements'!L74),"Insufficient data",IF('[2]Most Recent Statements'!L74="Unknown","Insufficient Data",(IF(ISNUMBER(SEARCH("Resource",'[2]Most Recent Statements'!L74)),"Yes","No"))))</f>
        <v>No</v>
      </c>
      <c r="BQ37" s="177"/>
      <c r="BR37" s="176" t="str">
        <f>IF(ISERROR('[2]Most Recent Statements'!N74),"Insufficient data",IF('[2]Most Recent Statements'!N74="Unknown","Insufficient Data",(IF(ISNUMBER(SEARCH("Yes",'[2]Most Recent Statements'!N74)),"Yes","No"))))</f>
        <v>No</v>
      </c>
      <c r="BS37" s="175" t="str">
        <f>IF(ISERROR('[2]Most Recent Statements'!Q74),"Insufficient data",IF('[2]Most Recent Statements'!Q74="Unknown","Insufficient Data",(IF(ISNUMBER(SEARCH("Leadership",'[2]Most Recent Statements'!Q74)),"Yes","No"))))</f>
        <v>No</v>
      </c>
      <c r="BT37" s="176" t="str">
        <f>IF(ISERROR('[2]Most Recent Statements'!Q74),"Insufficient data",IF('[2]Most Recent Statements'!Q74="Unknown","Insufficient Data",(IF(ISNUMBER(SEARCH("Suppliers",'[2]Most Recent Statements'!Q74)),"Yes","No"))))</f>
        <v>No</v>
      </c>
      <c r="BU37" s="176" t="str">
        <f>IF(ISERROR('[2]Most Recent Statements'!Q74),"Insufficient data",IF('[2]Most Recent Statements'!Q74="Unknown","Insufficient Data",(IF(ISNUMBER(SEARCH("Recruitment / HR",'[2]Most Recent Statements'!Q74)),"Yes","No"))))</f>
        <v>No</v>
      </c>
      <c r="BV37" s="176" t="str">
        <f>IF(ISERROR('[2]Most Recent Statements'!Q74),"Insufficient data",IF('[2]Most Recent Statements'!Q74="Unknown","Insufficient Data",(IF(ISNUMBER(SEARCH("Procurement / purchasing",'[2]Most Recent Statements'!Q74)),"Yes","No"))))</f>
        <v>No</v>
      </c>
      <c r="BW37" s="176" t="str">
        <f>IF(ISERROR('[2]Most Recent Statements'!Q74),"Insufficient data",IF('[2]Most Recent Statements'!Q74="Unknown","Insufficient Data",(IF(ISNUMBER(SEARCH("Employees (all)",'[2]Most Recent Statements'!Q74)),"Yes","No"))))</f>
        <v>No</v>
      </c>
      <c r="BX37" s="176" t="str">
        <f>IF(ISERROR('[2]Most Recent Statements'!Q74),"Insufficient data",IF('[2]Most Recent Statements'!Q74="Unknown","Insufficient Data",(IF(ISNUMBER(SEARCH("Training provided - not specified",'[2]Most Recent Statements'!Q74)),"Yes","No"))))</f>
        <v>No</v>
      </c>
      <c r="BY37" s="176" t="str">
        <f>IF(ISERROR('[2]Most Recent Statements'!Q74),"Insufficient data",IF('[2]Most Recent Statements'!Q74="Unknown","Insufficient Data",(IF(ISNUMBER(SEARCH("In Development",'[2]Most Recent Statements'!Q74)),"Yes","No"))))</f>
        <v>No</v>
      </c>
      <c r="BZ37" s="177" t="str">
        <f t="shared" si="5"/>
        <v>No</v>
      </c>
      <c r="CA37" s="176" t="str">
        <f t="shared" si="6"/>
        <v>Yes</v>
      </c>
      <c r="CB37" s="176" t="str">
        <f t="shared" si="7"/>
        <v>Yes</v>
      </c>
      <c r="CC37" s="175" t="str">
        <f>IF(ISERROR('[2]Most Recent Statements'!R74),"Insufficient data",IF('[2]Most Recent Statements'!R74="Unknown","Insufficient Data",(IF(ISNUMBER(SEARCH("Yes",'[2]Most Recent Statements'!R74)),"Yes","No"))))</f>
        <v>No</v>
      </c>
      <c r="CD37" s="176" t="str">
        <f>IF(ISERROR('[2]Most Recent Statements'!S74),"Insufficient data",IF('[2]Most Recent Statements'!S74="Unknown","Insufficient Data",(IF(ISNUMBER(SEARCH("Yes",'[2]Most Recent Statements'!S74)),"Yes","No"))))</f>
        <v>No</v>
      </c>
      <c r="CE37" s="199" t="str">
        <f>IFERROR(VLOOKUP($A37,'[2]Sector Specific Research'!$B$3:$H$81,3,FALSE),"Insufficient Data")</f>
        <v>No</v>
      </c>
      <c r="CF37" s="200" t="str">
        <f>IFERROR(VLOOKUP($A37,'[2]Sector Specific Research'!$B$3:$H$81,4,FALSE),"Insufficient Data")</f>
        <v>No</v>
      </c>
      <c r="CG37" s="200" t="str">
        <f>IFERROR(VLOOKUP($A37,'[2]Sector Specific Research'!$B$3:$H$81,5,FALSE),"Insufficient Data")</f>
        <v>No</v>
      </c>
      <c r="CH37" s="200" t="str">
        <f>IFERROR(VLOOKUP($A37,'[2]Sector Specific Research'!$B$3:$H$81,6,FALSE),"Insufficient Data")</f>
        <v>No</v>
      </c>
      <c r="CI37" s="200" t="str">
        <f>IFERROR(VLOOKUP($A37,'[2]Sector Specific Research'!$B$3:$H$81,7,FALSE),"Insufficient Data")</f>
        <v>No</v>
      </c>
      <c r="CJ37" s="200" t="str">
        <f t="shared" si="8"/>
        <v>No</v>
      </c>
      <c r="CK37" s="175" t="str">
        <f t="shared" si="9"/>
        <v>Yes</v>
      </c>
      <c r="CL37" s="178" t="str">
        <f t="shared" si="10"/>
        <v>No</v>
      </c>
    </row>
    <row r="38" spans="1:90" ht="16" x14ac:dyDescent="0.2">
      <c r="A38" s="287" t="str">
        <f>TRIM('[2]Most Recent Statements'!A87)</f>
        <v>Cambridge Associates Limited</v>
      </c>
      <c r="B38" s="197">
        <f>'[2]Most Recent Statements'!B87</f>
        <v>2019</v>
      </c>
      <c r="C38" s="197">
        <v>37000</v>
      </c>
      <c r="D38" s="198" t="str">
        <f>IF(ISNUMBER(SEARCH("Yes",'[2]Most Recent Statements'!C87)), "Yes", "No")</f>
        <v>Yes</v>
      </c>
      <c r="E38" s="198">
        <f>IFERROR(VLOOKUP(A38,'[2]Entity Coverage'!$C$2:$H$80, 6, FALSE), "Insufficient Data")</f>
        <v>1</v>
      </c>
      <c r="F38" s="198" t="str">
        <f>IF(ISERROR('[2]Most Recent Statements'!E87),"Insufficient data",IF('[2]Most Recent Statements'!E87="Unknown","Insufficient Data",(IF(ISNUMBER(SEARCH("Yes",'[2]Most Recent Statements'!E87)),"Yes","No"))))</f>
        <v>Yes</v>
      </c>
      <c r="G38" s="175" t="str">
        <f>IFERROR(IF(AND((OR('[2]Most Recent Statements'!F87="Signed by CEO",'[2]Most Recent Statements'!F87="Signed by Director",'[2]Most Recent Statements'!F87="Signed by Managing Director",'[2]Most Recent Statements'!F87="Signed by Chairman")),('[2]Most Recent Statements'!C87="Yes - UK Modern Slavery Act"),('[2]Most Recent Statements'!D87="Yes"),('[2]Most Recent Statements'!G87="Approved by Board")),"Yes","No"),"Insufficient data")</f>
        <v>No</v>
      </c>
      <c r="H38" s="176" t="str">
        <f>IF(ISERROR('[2]Most Recent Statements'!F87),"Insufficient data",IF('[2]Most Recent Statements'!F87="Unknown","Insufficient Data",(IF(OR((ISNUMBER(SEARCH("Signed by CEO",'[2]Most Recent Statements'!F87))),(ISNUMBER(SEARCH("Signed by Director",'[2]Most Recent Statements'!F87))),(ISNUMBER(SEARCH("Signed by Chairman",'[2]Most Recent Statements'!F87))),(ISNUMBER(SEARCH("Signed by Managing Director",'[2]Most Recent Statements'!F87)))),"Yes","No"))))</f>
        <v>Yes</v>
      </c>
      <c r="I38" s="176" t="str">
        <f>IF(ISERROR('[2]Most Recent Statements'!G87),"Insufficient data",IF('[2]Most Recent Statements'!G87="Unknown","Insufficient Data",(IF(ISNUMBER(SEARCH("Approved by Board",'[2]Most Recent Statements'!G87)),"Yes","No"))))</f>
        <v>Yes</v>
      </c>
      <c r="J38" s="177" t="str">
        <f>IF(ISERROR('[2]Most Recent Statements'!D87),"Insufficient data",IF('[2]Most Recent Statements'!D87="Unknown","Insufficient Data",(IF(ISNUMBER(SEARCH("Yes",'[2]Most Recent Statements'!D87)),"Yes","No"))))</f>
        <v>No</v>
      </c>
      <c r="K38" s="174" t="str">
        <f>IF(ISERROR('[2]Most Recent Statements'!T87),"Insufficient data",IF('[2]Most Recent Statements'!T87="Unknown","Insufficient Data",(IF(ISNUMBER(SEARCH("Yes",'[2]Most Recent Statements'!T87)),"Yes","No"))))</f>
        <v>No</v>
      </c>
      <c r="L38" s="174" t="str">
        <f>IF(ISERROR('[2]Most Recent Statements'!H87),"Insufficient data",IF('[2]Most Recent Statements'!H87="Unknown","Insufficient Data",(IF(ISNUMBER(SEARCH("Yes",'[2]Most Recent Statements'!H87)),"Yes","No"))))</f>
        <v>Yes</v>
      </c>
      <c r="M38" s="175" t="str">
        <f>IF(ISERROR('[2]Most Recent Statements'!I87),"Insufficient data",IF('[2]Most Recent Statements'!I87="Unknown","Insufficient Data",(IF(ISNUMBER(SEARCH("No",'[2]Most Recent Statements'!I87)),"No","Yes"))))</f>
        <v>No</v>
      </c>
      <c r="N38" s="176" t="str">
        <f>IF(ISERROR('[2]Most Recent Statements'!I87),"Insufficient data",IF('[2]Most Recent Statements'!I87="Unknown","Insufficient Data",(IF(ISNUMBER(SEARCH("Facility/Supplier",'[2]Most Recent Statements'!I87)),"Yes","No"))))</f>
        <v>No</v>
      </c>
      <c r="O38" s="177" t="str">
        <f>IF(ISERROR('[2]Most Recent Statements'!I87),"Insufficient data",IF('[2]Most Recent Statements'!I87="Unknown","Insufficient Data",(IF(ISNUMBER(SEARCH("Geographical",'[2]Most Recent Statements'!I87)),"Yes","No"))))</f>
        <v>No</v>
      </c>
      <c r="P38" s="175" t="str">
        <f>IF(ISERROR('[2]Most Recent Statements'!J87),"Insufficient data",IF('[2]Most Recent Statements'!J87="Unknown","Insufficient Data",(IF(OR((ISNUMBER(SEARCH("prohibit",'[2]Most Recent Statements'!J87))),(ISNUMBER(SEARCH("forced",'[2]Most Recent Statements'!J87))),(ISNUMBER(SEARCH("supplier",'[2]Most Recent Statements'!J87)))),"Yes","No"))))</f>
        <v>No</v>
      </c>
      <c r="Q38" s="176" t="str">
        <f>IF(ISERROR('[2]Most Recent Statements'!J87),"Insufficient data",IF('[2]Most Recent Statements'!J87="Unknown","Insufficient Data",(IF(ISNUMBER(SEARCH("No",'[2]Most Recent Statements'!J87)),"No","Yes"))))</f>
        <v>No</v>
      </c>
      <c r="R38" s="176" t="str">
        <f>IF(ISERROR('[2]Most Recent Statements'!J87),"Insufficient data",IF('[2]Most Recent Statements'!J87="Unknown","Insufficient Data",(IF(ISNUMBER(SEARCH("In Development",'[2]Most Recent Statements'!J87)),"Yes","No"))))</f>
        <v>No</v>
      </c>
      <c r="S38" s="176" t="str">
        <f>IF(ISERROR('[2]Most Recent Statements'!J87),"Insufficient data",IF('[2]Most Recent Statements'!J87="Unknown","Insufficient Data",(IF(OR((ISNUMBER(SEARCH("prohibit",'[2]Most Recent Statements'!J87))),(ISNUMBER(SEARCH("forced",'[2]Most Recent Statements'!J87))),(ISNUMBER(SEARCH("No",'[2]Most Recent Statements'!J87))),(ISNUMBER(SEARCH("supplier",'[2]Most Recent Statements'!J87)))),"No","Yes"))))</f>
        <v>No</v>
      </c>
      <c r="T38" s="174"/>
      <c r="U38" s="176" t="str">
        <f>IF(ISERROR('[2]Most Recent Statements'!J87),"Insufficient data",IF('[2]Most Recent Statements'!J87="Unknown","Insufficient Data",(IF(ISNUMBER(SEARCH("(beyond tier 1)",'[2]Most Recent Statements'!J87)),"Yes","No"))))</f>
        <v>No</v>
      </c>
      <c r="V38" s="174"/>
      <c r="W38" s="176" t="str">
        <f>IF(ISERROR('[2]Most Recent Statements'!J87),"Insufficient data",IF('[2]Most Recent Statements'!J87="Unknown","Insufficient Data",(IF(ISNUMBER(SEARCH("recruitment",'[2]Most Recent Statements'!J87)),"Yes","No"))))</f>
        <v>No</v>
      </c>
      <c r="X38" s="176" t="str">
        <f>IF(ISERROR('[2]Most Recent Statements'!J87),"Insufficient data",IF('[2]Most Recent Statements'!J87="Unknown","Insufficient Data",(IF(ISNUMBER(SEARCH("Prohibit charging of recruitment fees to employee (direct / tier 1)",'[2]Most Recent Statements'!J87)),"Yes","No"))))</f>
        <v>No</v>
      </c>
      <c r="Y38" s="176" t="str">
        <f>IF(ISERROR('[2]Most Recent Statements'!J87),"Insufficient data",IF('[2]Most Recent Statements'!J87="Unknown","Insufficient Data",(IF(ISNUMBER(SEARCH("Prohibit charging of recruitment fees to employee (beyond tier 1)",'[2]Most Recent Statements'!J87)),"Yes","No"))))</f>
        <v>No</v>
      </c>
      <c r="Z38" s="176" t="str">
        <f>IF(ISERROR('[2]Most Recent Statements'!J87),"Insufficient data",IF('[2]Most Recent Statements'!J87="Unknown","Insufficient Data",(IF(ISNUMBER(SEARCH("Suppliers comply with laws and company’s policies (direct / tier 1)",'[2]Most Recent Statements'!J87)),"Yes","No"))))</f>
        <v>No</v>
      </c>
      <c r="AA38" s="176" t="str">
        <f>IF(ISERROR('[2]Most Recent Statements'!J87),"Insufficient data",IF('[2]Most Recent Statements'!J87="Unknown","Insufficient Data",(IF(ISNUMBER(SEARCH("Suppliers comply with laws and company’s policies (beyond tier 1)",'[2]Most Recent Statements'!J87)),"Yes","No"))))</f>
        <v>No</v>
      </c>
      <c r="AB38" s="176" t="str">
        <f>IF(ISERROR('[2]Most Recent Statements'!J87),"Insufficient data",IF('[2]Most Recent Statements'!J87="Unknown","Insufficient Data",(IF(ISNUMBER(SEARCH("Prohibit use of forced labour (direct / tier 1)",'[2]Most Recent Statements'!J87)),"Yes","No"))))</f>
        <v>No</v>
      </c>
      <c r="AC38" s="176" t="str">
        <f>IF(ISERROR('[2]Most Recent Statements'!J87),"Insufficient data",IF('[2]Most Recent Statements'!J87="Unknown","Insufficient Data",(IF(ISNUMBER(SEARCH("Prohibit use of forced labour (beyond tier 1)",'[2]Most Recent Statements'!J87)),"Yes","No"))))</f>
        <v>No</v>
      </c>
      <c r="AD38" s="176" t="str">
        <f>IF(ISERROR('[2]Most Recent Statements'!J87),"Insufficient data",IF('[2]Most Recent Statements'!J87="Unknown","Insufficient Data",(IF(ISNUMBER(SEARCH("Prohibit use of child labour (direct / tier 1)",'[2]Most Recent Statements'!J87)),"Yes","No"))))</f>
        <v>No</v>
      </c>
      <c r="AE38" s="176" t="str">
        <f>IF(ISERROR('[2]Most Recent Statements'!J87),"Insufficient data",IF('[2]Most Recent Statements'!J87="Unknown","Insufficient Data",(IF(ISNUMBER(SEARCH("Prohibit use of child labour (beyond tier 1)",'[2]Most Recent Statements'!J87)),"Yes","No"))))</f>
        <v>No</v>
      </c>
      <c r="AF38" s="176" t="str">
        <f>IF(ISERROR('[2]Most Recent Statements'!J87),"Insufficient data",IF('[2]Most Recent Statements'!J87="Unknown","Insufficient Data",(IF(ISNUMBER(SEARCH("Code of conduct or supplier code includes clauses on slavery and human trafficking (direct / tier 1)",'[2]Most Recent Statements'!J87)),"Yes","No"))))</f>
        <v>No</v>
      </c>
      <c r="AG38" s="176" t="str">
        <f>IF(ISERROR('[2]Most Recent Statements'!J87),"Insufficient data",IF('[2]Most Recent Statements'!J87="Unknown","Insufficient Data",(IF(ISNUMBER(SEARCH("Code of conduct or supplier code includes clauses on slavery and human trafficking (beyond tier 1)",'[2]Most Recent Statements'!J87)),"Yes","No"))))</f>
        <v>No</v>
      </c>
      <c r="AH38" s="176" t="str">
        <f>IF(ISERROR('[2]Most Recent Statements'!J87),"Insufficient data",IF('[2]Most Recent Statements'!J87="Unknown","Insufficient Data",(IF(ISNUMBER(SEARCH("Contracts include clauses on forced labour (direct / tier 1)",'[2]Most Recent Statements'!J87)),"Yes","No"))))</f>
        <v>No</v>
      </c>
      <c r="AI38" s="176" t="str">
        <f>IF(ISERROR('[2]Most Recent Statements'!J87),"Insufficient data",IF('[2]Most Recent Statements'!J87="Unknown","Insufficient Data",(IF(ISNUMBER(SEARCH("Contracts include clauses on forced labour (beyond tier 1)",'[2]Most Recent Statements'!J87)),"Yes","No"))))</f>
        <v>No</v>
      </c>
      <c r="AJ38" s="176" t="str">
        <f>IF(ISERROR('[2]Most Recent Statements'!J87),"Insufficient data",IF('[2]Most Recent Statements'!J87="Unknown","Insufficient Data",(IF(ISNUMBER(SEARCH("Suppliers produce their own statement (direct / tier 1)",'[2]Most Recent Statements'!J87)),"Yes","No"))))</f>
        <v>No</v>
      </c>
      <c r="AK38" s="176" t="str">
        <f>IF(ISERROR('[2]Most Recent Statements'!J87),"Insufficient data",IF('[2]Most Recent Statements'!J87="Unknown","Insufficient Data",(IF(ISNUMBER(SEARCH("Suppliers produce their own statement (beyond tier 1)",'[2]Most Recent Statements'!J87)),"Yes","No"))))</f>
        <v>No</v>
      </c>
      <c r="AL38" s="176" t="str">
        <f>IF(ISERROR('[2]Most Recent Statements'!J87),"Insufficient data",IF('[2]Most Recent Statements'!J87="Unknown","Insufficient Data",(IF(ISNUMBER(SEARCH("Suppliers respect labour rights (wages, freedom of association etc) (direct / tier 1)",'[2]Most Recent Statements'!J87)),"Yes","No"))))</f>
        <v>No</v>
      </c>
      <c r="AM38" s="176" t="str">
        <f>IF(ISERROR('[2]Most Recent Statements'!J87),"Insufficient data",IF('[2]Most Recent Statements'!J87="Unknown","Insufficient Data",(IF(ISNUMBER(SEARCH("Suppliers respect labour rights (wages, freedom of association etc) (beyond tier 1)",'[2]Most Recent Statements'!J87)),"Yes","No"))))</f>
        <v>No</v>
      </c>
      <c r="AN38" s="176" t="str">
        <f>IF(ISERROR('[2]Most Recent Statements'!J87),"Insufficient data",IF('[2]Most Recent Statements'!J87="Unknown","Insufficient Data",(IF(ISNUMBER(SEARCH("Suppliers protect migrant workers (direct / tier 1)",'[2]Most Recent Statements'!J87)),"Yes","No"))))</f>
        <v>No</v>
      </c>
      <c r="AO38" s="176" t="str">
        <f>IF(ISERROR('[2]Most Recent Statements'!J87),"Insufficient data",IF('[2]Most Recent Statements'!J87="Unknown","Insufficient Data",(IF(ISNUMBER(SEARCH("Suppliers protect migrant workers (beyond tier 1)",'[2]Most Recent Statements'!J87)),"Yes","No"))))</f>
        <v>No</v>
      </c>
      <c r="AP38" s="177" t="str">
        <f>IF(ISERROR('[2]Most Recent Statements'!J87),"Insufficient data",IF('[2]Most Recent Statements'!J87="Unknown","Insufficient Data",(IF(ISNUMBER(SEARCH("migrant",'[2]Most Recent Statements'!J87)),"Yes","No"))))</f>
        <v>No</v>
      </c>
      <c r="AQ38" s="174" t="str">
        <f>IF(OR(ISERROR('[2]Most Recent Statements'!O87),ISERROR('[2]Most Recent Statements'!M87)),"Insufficient data",IF(OR('[2]Most Recent Statements'!O87="Unknown",'[2]Most Recent Statements'!M87="Unknown"),"Insufficient Data",(IF(OR((OR((ISNUMBER(SEARCH("Cancel contracts",'[2]Most Recent Statements'!O87))),(ISNUMBER(SEARCH("Corrective action plan",'[2]Most Recent Statements'!O87))),(ISNUMBER(SEARCH("Worker remediation",'[2]Most Recent Statements'!O87))),(ISNUMBER(SEARCH("Senior management",'[2]Most Recent Statements'!O87))))),(OR((ISNUMBER(SEARCH("Audits",'[2]Most Recent Statements'!M87))),(ISNUMBER(SEARCH("On-site visits",'[2]Most Recent Statements'!M87)))))),"Yes","No"))))</f>
        <v>No</v>
      </c>
      <c r="AR38" s="174" t="str">
        <f t="shared" si="2"/>
        <v>No</v>
      </c>
      <c r="AS38" s="175" t="str">
        <f>IF(ISERROR('[2]Most Recent Statements'!O87),"Insufficient data",IF('[2]Most Recent Statements'!O87="Unknown","Insufficient Data",(IF(ISNUMBER(SEARCH("Cancel contracts",'[2]Most Recent Statements'!O87)),"Yes","No"))))</f>
        <v>No</v>
      </c>
      <c r="AT38" s="176" t="str">
        <f>IF(ISERROR('[2]Most Recent Statements'!O87),"Insufficient data",IF('[2]Most Recent Statements'!O87="Unknown","Insufficient Data",(IF(ISNUMBER(SEARCH("Corrective action plan",'[2]Most Recent Statements'!O87)),"Yes","No"))))</f>
        <v>No</v>
      </c>
      <c r="AU38" s="176" t="str">
        <f>IF(ISERROR('[2]Most Recent Statements'!O87),"Insufficient data",IF('[2]Most Recent Statements'!O87="Unknown","Insufficient Data",(IF(ISNUMBER(SEARCH("Senior management",'[2]Most Recent Statements'!O87)),"Yes","No"))))</f>
        <v>No</v>
      </c>
      <c r="AV38" s="177" t="str">
        <f>IF(ISERROR('[2]Most Recent Statements'!O87),"Insufficient data",IF('[2]Most Recent Statements'!O87="Unknown","Insufficient Data",(IF(ISNUMBER(SEARCH("Worker remediation",'[2]Most Recent Statements'!O87)),"Yes","No"))))</f>
        <v>No</v>
      </c>
      <c r="AW38" s="176" t="str">
        <f t="shared" si="3"/>
        <v>No</v>
      </c>
      <c r="AX38" s="175" t="str">
        <f>IF(ISERROR('[2]Most Recent Statements'!M87),"Insufficient data",IF('[2]Most Recent Statements'!M87="Unknown","Insufficient Data",(IF(ISNUMBER(SEARCH("Audits",'[2]Most Recent Statements'!M87)),"Yes","No"))))</f>
        <v>No</v>
      </c>
      <c r="AY38" s="176" t="str">
        <f>IF(ISERROR('[2]Most Recent Statements'!M87),"Insufficient data",IF('[2]Most Recent Statements'!M87="Unknown","Insufficient Data",(IF(ISNUMBER(SEARCH("Audits of suppliers (self- reporting)",'[2]Most Recent Statements'!M87)),"Yes","No"))))</f>
        <v>No</v>
      </c>
      <c r="AZ38" s="176" t="str">
        <f>IF(ISERROR('[2]Most Recent Statements'!M87),"Insufficient data",IF('[2]Most Recent Statements'!M87="Unknown","Insufficient Data",(IF(ISNUMBER(SEARCH("Audits of suppliers (independent)",'[2]Most Recent Statements'!M87)),"Yes","No"))))</f>
        <v>No</v>
      </c>
      <c r="BA38" s="177" t="str">
        <f>IF(ISERROR('[2]Most Recent Statements'!M87),"Insufficient data",IF('[2]Most Recent Statements'!M87="Unknown","Insufficient Data",(IF(ISNUMBER(SEARCH("On-site visits",'[2]Most Recent Statements'!M87)),"Yes","No"))))</f>
        <v>No</v>
      </c>
      <c r="BB38" s="175" t="str">
        <f>IF(ISERROR('[2]Most Recent Statements'!P87),"Insufficient data",IF('[2]Most Recent Statements'!P87="Unknown","Insufficient Data",(IF(OR((ISNUMBER(SEARCH("Hotline",'[2]Most Recent Statements'!P87))),(ISNUMBER(SEARCH("Whistleblower protection",'[2]Most Recent Statements'!P87))),(ISNUMBER(SEARCH("Focal Point",'[2]Most Recent Statements'!P87)))),"Yes","No"))))</f>
        <v>No</v>
      </c>
      <c r="BC38" s="176" t="str">
        <f>IF(ISERROR('[2]Most Recent Statements'!P87),"Insufficient data",IF('[2]Most Recent Statements'!P87="Unknown","Insufficient Data",(IF(ISNUMBER(SEARCH("Hotline",'[2]Most Recent Statements'!P87)),"Yes","No"))))</f>
        <v>No</v>
      </c>
      <c r="BD38" s="176" t="str">
        <f>IF(ISERROR('[2]Most Recent Statements'!P87),"Insufficient data",IF('[2]Most Recent Statements'!P87="Unknown","Insufficient Data",(IF(ISNUMBER(SEARCH("Focal Point",'[2]Most Recent Statements'!P87)),"Yes","No"))))</f>
        <v>No</v>
      </c>
      <c r="BE38" s="177" t="str">
        <f>IF(ISERROR('[2]Most Recent Statements'!P87),"Insufficient data",IF('[2]Most Recent Statements'!P87="Unknown","Insufficient Data",(IF(ISNUMBER(SEARCH("Whistleblower protection",'[2]Most Recent Statements'!P87)),"Yes","No"))))</f>
        <v>No</v>
      </c>
      <c r="BF38" s="175" t="str">
        <f t="shared" si="4"/>
        <v>No</v>
      </c>
      <c r="BG38" s="176" t="str">
        <f>IF(ISERROR('[2]Most Recent Statements'!K87),"Insufficient data",IF('[2]Most Recent Statements'!K87="Unknown","Insufficient Data",(IF(ISNUMBER(SEARCH("Conducting research",'[2]Most Recent Statements'!K87)),"Yes","No"))))</f>
        <v>No</v>
      </c>
      <c r="BH38" s="176" t="str">
        <f>IF(ISERROR('[2]Most Recent Statements'!K87),"Insufficient data",IF('[2]Most Recent Statements'!K87="Unknown","Insufficient Data",(IF(ISNUMBER(SEARCH("Risk-based questionnaires",'[2]Most Recent Statements'!K87)),"Yes","No"))))</f>
        <v>No</v>
      </c>
      <c r="BI38" s="176" t="str">
        <f>IF(ISERROR('[2]Most Recent Statements'!K87),"Insufficient data",IF('[2]Most Recent Statements'!K87="Unknown","Insufficient Data",(IF(ISNUMBER(SEARCH("Use of risk management tool or software",'[2]Most Recent Statements'!K87)),"Yes","No"))))</f>
        <v>No</v>
      </c>
      <c r="BJ38" s="177" t="str">
        <f>IF(ISERROR('[2]Most Recent Statements'!K87),"Insufficient data",IF('[2]Most Recent Statements'!K87="Unknown","Insufficient Data",(IF(ISNUMBER(SEARCH("In Development",'[2]Most Recent Statements'!K87)),"Yes","No"))))</f>
        <v>No</v>
      </c>
      <c r="BK38" s="174" t="str">
        <f>IF(OR(ISERROR('[2]Most Recent Statements'!K87),ISERROR('[2]Most Recent Statements'!L87)),"Insufficient data",IF(OR('[2]Most Recent Statements'!K87="Unknown",'[2]Most Recent Statements'!L87="Unknown"),"Insufficient Data",(IF(AND((OR((ISNUMBER(SEARCH("Conducting research",'[2]Most Recent Statements'!K87))),(ISNUMBER(SEARCH("Risk-based questionnaires",'[2]Most Recent Statements'!K87))),(ISNUMBER(SEARCH("Use of risk management tool or software",'[2]Most Recent Statements'!K87))))),(OR((ISNUMBER(SEARCH("Geographic",'[2]Most Recent Statements'!L87))),(ISNUMBER(SEARCH("Industry",'[2]Most Recent Statements'!L87))),(ISNUMBER(SEARCH("Resource",'[2]Most Recent Statements'!L87))),(ISNUMBER(SEARCH("Workforce",'[2]Most Recent Statements'!L87)))))),"Yes","No"))))</f>
        <v>No</v>
      </c>
      <c r="BL38" s="175" t="str">
        <f>IF(ISERROR('[2]Most Recent Statements'!L87),"Insufficient data",IF('[2]Most Recent Statements'!L87="Unknown","Insufficient Data",(IF(OR((ISNUMBER(SEARCH("Geographic",'[2]Most Recent Statements'!L87))),(ISNUMBER(SEARCH("Industry",'[2]Most Recent Statements'!L87))),(ISNUMBER(SEARCH("Resource",'[2]Most Recent Statements'!L87))),(ISNUMBER(SEARCH("Workforce",'[2]Most Recent Statements'!L87)))),"Yes","No"))))</f>
        <v>No</v>
      </c>
      <c r="BM38" s="176" t="str">
        <f>IF(ISERROR('[2]Most Recent Statements'!L87),"Insufficient data",IF('[2]Most Recent Statements'!L87="Unknown","Insufficient Data",(IF(ISNUMBER(SEARCH("Geographic",'[2]Most Recent Statements'!L87)),"Yes","No"))))</f>
        <v>No</v>
      </c>
      <c r="BN38" s="176" t="str">
        <f>IF(ISERROR('[2]Most Recent Statements'!L87),"Insufficient data",IF('[2]Most Recent Statements'!L87="Unknown","Insufficient Data",(IF(ISNUMBER(SEARCH("Industry",'[2]Most Recent Statements'!L87)),"Yes","No"))))</f>
        <v>No</v>
      </c>
      <c r="BO38" s="176" t="str">
        <f>IF(ISERROR('[2]Most Recent Statements'!L87),"Insufficient data",IF('[2]Most Recent Statements'!L87="Unknown","Insufficient Data",(IF(ISNUMBER(SEARCH("Workforce",'[2]Most Recent Statements'!L87)),"Yes","No"))))</f>
        <v>No</v>
      </c>
      <c r="BP38" s="176" t="str">
        <f>IF(ISERROR('[2]Most Recent Statements'!L87),"Insufficient data",IF('[2]Most Recent Statements'!L87="Unknown","Insufficient Data",(IF(ISNUMBER(SEARCH("Resource",'[2]Most Recent Statements'!L87)),"Yes","No"))))</f>
        <v>No</v>
      </c>
      <c r="BQ38" s="194"/>
      <c r="BR38" s="176" t="str">
        <f>IF(ISERROR('[2]Most Recent Statements'!N87),"Insufficient data",IF('[2]Most Recent Statements'!N87="Unknown","Insufficient Data",(IF(ISNUMBER(SEARCH("Yes",'[2]Most Recent Statements'!N87)),"Yes","No"))))</f>
        <v>No</v>
      </c>
      <c r="BS38" s="175" t="str">
        <f>IF(ISERROR('[2]Most Recent Statements'!Q87),"Insufficient data",IF('[2]Most Recent Statements'!Q87="Unknown","Insufficient Data",(IF(ISNUMBER(SEARCH("Leadership",'[2]Most Recent Statements'!Q87)),"Yes","No"))))</f>
        <v>No</v>
      </c>
      <c r="BT38" s="176" t="str">
        <f>IF(ISERROR('[2]Most Recent Statements'!Q87),"Insufficient data",IF('[2]Most Recent Statements'!Q87="Unknown","Insufficient Data",(IF(ISNUMBER(SEARCH("Suppliers",'[2]Most Recent Statements'!Q87)),"Yes","No"))))</f>
        <v>No</v>
      </c>
      <c r="BU38" s="176" t="str">
        <f>IF(ISERROR('[2]Most Recent Statements'!Q87),"Insufficient data",IF('[2]Most Recent Statements'!Q87="Unknown","Insufficient Data",(IF(ISNUMBER(SEARCH("Recruitment / HR",'[2]Most Recent Statements'!Q87)),"Yes","No"))))</f>
        <v>No</v>
      </c>
      <c r="BV38" s="176" t="str">
        <f>IF(ISERROR('[2]Most Recent Statements'!Q87),"Insufficient data",IF('[2]Most Recent Statements'!Q87="Unknown","Insufficient Data",(IF(ISNUMBER(SEARCH("Procurement / purchasing",'[2]Most Recent Statements'!Q87)),"Yes","No"))))</f>
        <v>No</v>
      </c>
      <c r="BW38" s="176" t="str">
        <f>IF(ISERROR('[2]Most Recent Statements'!Q87),"Insufficient data",IF('[2]Most Recent Statements'!Q87="Unknown","Insufficient Data",(IF(ISNUMBER(SEARCH("Employees (all)",'[2]Most Recent Statements'!Q87)),"Yes","No"))))</f>
        <v>No</v>
      </c>
      <c r="BX38" s="176" t="str">
        <f>IF(ISERROR('[2]Most Recent Statements'!Q87),"Insufficient data",IF('[2]Most Recent Statements'!Q87="Unknown","Insufficient Data",(IF(ISNUMBER(SEARCH("Training provided - not specified",'[2]Most Recent Statements'!Q87)),"Yes","No"))))</f>
        <v>No</v>
      </c>
      <c r="BY38" s="176" t="str">
        <f>IF(ISERROR('[2]Most Recent Statements'!Q87),"Insufficient data",IF('[2]Most Recent Statements'!Q87="Unknown","Insufficient Data",(IF(ISNUMBER(SEARCH("In Development",'[2]Most Recent Statements'!Q87)),"Yes","No"))))</f>
        <v>No</v>
      </c>
      <c r="BZ38" s="177" t="str">
        <f t="shared" si="5"/>
        <v>No</v>
      </c>
      <c r="CA38" s="176" t="str">
        <f t="shared" si="6"/>
        <v>No</v>
      </c>
      <c r="CB38" s="176" t="str">
        <f t="shared" si="7"/>
        <v>No</v>
      </c>
      <c r="CC38" s="175" t="str">
        <f>IF(ISERROR('[2]Most Recent Statements'!R87),"Insufficient data",IF('[2]Most Recent Statements'!R87="Unknown","Insufficient Data",(IF(ISNUMBER(SEARCH("Yes",'[2]Most Recent Statements'!R87)),"Yes","No"))))</f>
        <v>No</v>
      </c>
      <c r="CD38" s="176" t="str">
        <f>IF(ISERROR('[2]Most Recent Statements'!S87),"Insufficient data",IF('[2]Most Recent Statements'!S87="Unknown","Insufficient Data",(IF(ISNUMBER(SEARCH("Yes",'[2]Most Recent Statements'!S87)),"Yes","No"))))</f>
        <v>No</v>
      </c>
      <c r="CE38" s="199" t="str">
        <f>IFERROR(VLOOKUP($A38,'[2]Sector Specific Research'!$B$3:$H$81,3,FALSE),"Insufficient Data")</f>
        <v>No</v>
      </c>
      <c r="CF38" s="200" t="str">
        <f>IFERROR(VLOOKUP($A38,'[2]Sector Specific Research'!$B$3:$H$81,4,FALSE),"Insufficient Data")</f>
        <v>No</v>
      </c>
      <c r="CG38" s="200" t="str">
        <f>IFERROR(VLOOKUP($A38,'[2]Sector Specific Research'!$B$3:$H$81,5,FALSE),"Insufficient Data")</f>
        <v>No</v>
      </c>
      <c r="CH38" s="200" t="str">
        <f>IFERROR(VLOOKUP($A38,'[2]Sector Specific Research'!$B$3:$H$81,6,FALSE),"Insufficient Data")</f>
        <v>No</v>
      </c>
      <c r="CI38" s="200" t="str">
        <f>IFERROR(VLOOKUP($A38,'[2]Sector Specific Research'!$B$3:$H$81,7,FALSE),"Insufficient Data")</f>
        <v>No</v>
      </c>
      <c r="CJ38" s="200" t="str">
        <f t="shared" si="8"/>
        <v>No</v>
      </c>
      <c r="CK38" s="175" t="str">
        <f t="shared" si="9"/>
        <v>No</v>
      </c>
      <c r="CL38" s="178" t="str">
        <f t="shared" si="10"/>
        <v>No</v>
      </c>
    </row>
    <row r="39" spans="1:90" ht="16" x14ac:dyDescent="0.2">
      <c r="A39" s="287" t="str">
        <f>TRIM('[2]Most Recent Statements'!A81)</f>
        <v>Cardano Risk Management</v>
      </c>
      <c r="B39" s="197">
        <f>'[2]Most Recent Statements'!B81</f>
        <v>2019</v>
      </c>
      <c r="C39" s="197">
        <v>32093</v>
      </c>
      <c r="D39" s="198" t="str">
        <f>IF(ISNUMBER(SEARCH("Yes",'[2]Most Recent Statements'!C81)), "Yes", "No")</f>
        <v>Yes</v>
      </c>
      <c r="E39" s="198">
        <f>IFERROR(VLOOKUP(A39,'[2]Entity Coverage'!$C$2:$H$80, 6, FALSE), "Insufficient Data")</f>
        <v>2</v>
      </c>
      <c r="F39" s="198" t="str">
        <f>IF(ISERROR('[2]Most Recent Statements'!E81),"Insufficient data",IF('[2]Most Recent Statements'!E81="Unknown","Insufficient Data",(IF(ISNUMBER(SEARCH("Yes",'[2]Most Recent Statements'!E81)),"Yes","No"))))</f>
        <v>Yes</v>
      </c>
      <c r="G39" s="175" t="str">
        <f>IFERROR(IF(AND((OR('[2]Most Recent Statements'!F81="Signed by CEO",'[2]Most Recent Statements'!F81="Signed by Director",'[2]Most Recent Statements'!F81="Signed by Managing Director",'[2]Most Recent Statements'!F81="Signed by Chairman")),('[2]Most Recent Statements'!C81="Yes - UK Modern Slavery Act"),('[2]Most Recent Statements'!D81="Yes"),('[2]Most Recent Statements'!G81="Approved by Board")),"Yes","No"),"Insufficient data")</f>
        <v>No</v>
      </c>
      <c r="H39" s="176" t="str">
        <f>IF(ISERROR('[2]Most Recent Statements'!F81),"Insufficient data",IF('[2]Most Recent Statements'!F81="Unknown","Insufficient Data",(IF(OR((ISNUMBER(SEARCH("Signed by CEO",'[2]Most Recent Statements'!F81))),(ISNUMBER(SEARCH("Signed by Director",'[2]Most Recent Statements'!F81))),(ISNUMBER(SEARCH("Signed by Chairman",'[2]Most Recent Statements'!F81))),(ISNUMBER(SEARCH("Signed by Managing Director",'[2]Most Recent Statements'!F81)))),"Yes","No"))))</f>
        <v>Yes</v>
      </c>
      <c r="I39" s="176" t="str">
        <f>IF(ISERROR('[2]Most Recent Statements'!G81),"Insufficient data",IF('[2]Most Recent Statements'!G81="Unknown","Insufficient Data",(IF(ISNUMBER(SEARCH("Approved by Board",'[2]Most Recent Statements'!G81)),"Yes","No"))))</f>
        <v>No</v>
      </c>
      <c r="J39" s="177" t="str">
        <f>IF(ISERROR('[2]Most Recent Statements'!D81),"Insufficient data",IF('[2]Most Recent Statements'!D81="Unknown","Insufficient Data",(IF(ISNUMBER(SEARCH("Yes",'[2]Most Recent Statements'!D81)),"Yes","No"))))</f>
        <v>Yes</v>
      </c>
      <c r="K39" s="174" t="str">
        <f>IF(ISERROR('[2]Most Recent Statements'!T81),"Insufficient data",IF('[2]Most Recent Statements'!T81="Unknown","Insufficient Data",(IF(ISNUMBER(SEARCH("Yes",'[2]Most Recent Statements'!T81)),"Yes","No"))))</f>
        <v>No</v>
      </c>
      <c r="L39" s="174" t="str">
        <f>IF(ISERROR('[2]Most Recent Statements'!H81),"Insufficient data",IF('[2]Most Recent Statements'!H81="Unknown","Insufficient Data",(IF(ISNUMBER(SEARCH("Yes",'[2]Most Recent Statements'!H81)),"Yes","No"))))</f>
        <v>Yes</v>
      </c>
      <c r="M39" s="175" t="str">
        <f>IF(ISERROR('[2]Most Recent Statements'!I81),"Insufficient data",IF('[2]Most Recent Statements'!I81="Unknown","Insufficient Data",(IF(ISNUMBER(SEARCH("No",'[2]Most Recent Statements'!I81)),"No","Yes"))))</f>
        <v>No</v>
      </c>
      <c r="N39" s="176" t="str">
        <f>IF(ISERROR('[2]Most Recent Statements'!I81),"Insufficient data",IF('[2]Most Recent Statements'!I81="Unknown","Insufficient Data",(IF(ISNUMBER(SEARCH("Facility/Supplier",'[2]Most Recent Statements'!I81)),"Yes","No"))))</f>
        <v>No</v>
      </c>
      <c r="O39" s="177" t="str">
        <f>IF(ISERROR('[2]Most Recent Statements'!I81),"Insufficient data",IF('[2]Most Recent Statements'!I81="Unknown","Insufficient Data",(IF(ISNUMBER(SEARCH("Geographical",'[2]Most Recent Statements'!I81)),"Yes","No"))))</f>
        <v>No</v>
      </c>
      <c r="P39" s="175" t="str">
        <f>IF(ISERROR('[2]Most Recent Statements'!J81),"Insufficient data",IF('[2]Most Recent Statements'!J81="Unknown","Insufficient Data",(IF(OR((ISNUMBER(SEARCH("prohibit",'[2]Most Recent Statements'!J81))),(ISNUMBER(SEARCH("forced",'[2]Most Recent Statements'!J81))),(ISNUMBER(SEARCH("supplier",'[2]Most Recent Statements'!J81)))),"Yes","No"))))</f>
        <v>Yes</v>
      </c>
      <c r="Q39" s="176" t="str">
        <f>IF(ISERROR('[2]Most Recent Statements'!J81),"Insufficient data",IF('[2]Most Recent Statements'!J81="Unknown","Insufficient Data",(IF(ISNUMBER(SEARCH("No",'[2]Most Recent Statements'!J81)),"No","Yes"))))</f>
        <v>Yes</v>
      </c>
      <c r="R39" s="176" t="str">
        <f>IF(ISERROR('[2]Most Recent Statements'!J81),"Insufficient data",IF('[2]Most Recent Statements'!J81="Unknown","Insufficient Data",(IF(ISNUMBER(SEARCH("In Development",'[2]Most Recent Statements'!J81)),"Yes","No"))))</f>
        <v>No</v>
      </c>
      <c r="S39" s="176" t="str">
        <f>IF(ISERROR('[2]Most Recent Statements'!J81),"Insufficient data",IF('[2]Most Recent Statements'!J81="Unknown","Insufficient Data",(IF(OR((ISNUMBER(SEARCH("prohibit",'[2]Most Recent Statements'!J81))),(ISNUMBER(SEARCH("forced",'[2]Most Recent Statements'!J81))),(ISNUMBER(SEARCH("No",'[2]Most Recent Statements'!J81))),(ISNUMBER(SEARCH("supplier",'[2]Most Recent Statements'!J81)))),"No","Yes"))))</f>
        <v>No</v>
      </c>
      <c r="T39" s="174"/>
      <c r="U39" s="176" t="str">
        <f>IF(ISERROR('[2]Most Recent Statements'!J81),"Insufficient data",IF('[2]Most Recent Statements'!J81="Unknown","Insufficient Data",(IF(ISNUMBER(SEARCH("(beyond tier 1)",'[2]Most Recent Statements'!J81)),"Yes","No"))))</f>
        <v>No</v>
      </c>
      <c r="V39" s="174"/>
      <c r="W39" s="176" t="str">
        <f>IF(ISERROR('[2]Most Recent Statements'!J81),"Insufficient data",IF('[2]Most Recent Statements'!J81="Unknown","Insufficient Data",(IF(ISNUMBER(SEARCH("recruitment",'[2]Most Recent Statements'!J81)),"Yes","No"))))</f>
        <v>No</v>
      </c>
      <c r="X39" s="176" t="str">
        <f>IF(ISERROR('[2]Most Recent Statements'!J81),"Insufficient data",IF('[2]Most Recent Statements'!J81="Unknown","Insufficient Data",(IF(ISNUMBER(SEARCH("Prohibit charging of recruitment fees to employee (direct / tier 1)",'[2]Most Recent Statements'!J81)),"Yes","No"))))</f>
        <v>No</v>
      </c>
      <c r="Y39" s="176" t="str">
        <f>IF(ISERROR('[2]Most Recent Statements'!J81),"Insufficient data",IF('[2]Most Recent Statements'!J81="Unknown","Insufficient Data",(IF(ISNUMBER(SEARCH("Prohibit charging of recruitment fees to employee (beyond tier 1)",'[2]Most Recent Statements'!J81)),"Yes","No"))))</f>
        <v>No</v>
      </c>
      <c r="Z39" s="176" t="str">
        <f>IF(ISERROR('[2]Most Recent Statements'!J81),"Insufficient data",IF('[2]Most Recent Statements'!J81="Unknown","Insufficient Data",(IF(ISNUMBER(SEARCH("Suppliers comply with laws and company’s policies (direct / tier 1)",'[2]Most Recent Statements'!J81)),"Yes","No"))))</f>
        <v>No</v>
      </c>
      <c r="AA39" s="176" t="str">
        <f>IF(ISERROR('[2]Most Recent Statements'!J81),"Insufficient data",IF('[2]Most Recent Statements'!J81="Unknown","Insufficient Data",(IF(ISNUMBER(SEARCH("Suppliers comply with laws and company’s policies (beyond tier 1)",'[2]Most Recent Statements'!J81)),"Yes","No"))))</f>
        <v>No</v>
      </c>
      <c r="AB39" s="176" t="str">
        <f>IF(ISERROR('[2]Most Recent Statements'!J81),"Insufficient data",IF('[2]Most Recent Statements'!J81="Unknown","Insufficient Data",(IF(ISNUMBER(SEARCH("Prohibit use of forced labour (direct / tier 1)",'[2]Most Recent Statements'!J81)),"Yes","No"))))</f>
        <v>Yes</v>
      </c>
      <c r="AC39" s="176" t="str">
        <f>IF(ISERROR('[2]Most Recent Statements'!J81),"Insufficient data",IF('[2]Most Recent Statements'!J81="Unknown","Insufficient Data",(IF(ISNUMBER(SEARCH("Prohibit use of forced labour (beyond tier 1)",'[2]Most Recent Statements'!J81)),"Yes","No"))))</f>
        <v>No</v>
      </c>
      <c r="AD39" s="176" t="str">
        <f>IF(ISERROR('[2]Most Recent Statements'!J81),"Insufficient data",IF('[2]Most Recent Statements'!J81="Unknown","Insufficient Data",(IF(ISNUMBER(SEARCH("Prohibit use of child labour (direct / tier 1)",'[2]Most Recent Statements'!J81)),"Yes","No"))))</f>
        <v>Yes</v>
      </c>
      <c r="AE39" s="176" t="str">
        <f>IF(ISERROR('[2]Most Recent Statements'!J81),"Insufficient data",IF('[2]Most Recent Statements'!J81="Unknown","Insufficient Data",(IF(ISNUMBER(SEARCH("Prohibit use of child labour (beyond tier 1)",'[2]Most Recent Statements'!J81)),"Yes","No"))))</f>
        <v>No</v>
      </c>
      <c r="AF39" s="176" t="str">
        <f>IF(ISERROR('[2]Most Recent Statements'!J81),"Insufficient data",IF('[2]Most Recent Statements'!J81="Unknown","Insufficient Data",(IF(ISNUMBER(SEARCH("Code of conduct or supplier code includes clauses on slavery and human trafficking (direct / tier 1)",'[2]Most Recent Statements'!J81)),"Yes","No"))))</f>
        <v>No</v>
      </c>
      <c r="AG39" s="176" t="str">
        <f>IF(ISERROR('[2]Most Recent Statements'!J81),"Insufficient data",IF('[2]Most Recent Statements'!J81="Unknown","Insufficient Data",(IF(ISNUMBER(SEARCH("Code of conduct or supplier code includes clauses on slavery and human trafficking (beyond tier 1)",'[2]Most Recent Statements'!J81)),"Yes","No"))))</f>
        <v>No</v>
      </c>
      <c r="AH39" s="176" t="str">
        <f>IF(ISERROR('[2]Most Recent Statements'!J81),"Insufficient data",IF('[2]Most Recent Statements'!J81="Unknown","Insufficient Data",(IF(ISNUMBER(SEARCH("Contracts include clauses on forced labour (direct / tier 1)",'[2]Most Recent Statements'!J81)),"Yes","No"))))</f>
        <v>No</v>
      </c>
      <c r="AI39" s="176" t="str">
        <f>IF(ISERROR('[2]Most Recent Statements'!J81),"Insufficient data",IF('[2]Most Recent Statements'!J81="Unknown","Insufficient Data",(IF(ISNUMBER(SEARCH("Contracts include clauses on forced labour (beyond tier 1)",'[2]Most Recent Statements'!J81)),"Yes","No"))))</f>
        <v>No</v>
      </c>
      <c r="AJ39" s="176" t="str">
        <f>IF(ISERROR('[2]Most Recent Statements'!J81),"Insufficient data",IF('[2]Most Recent Statements'!J81="Unknown","Insufficient Data",(IF(ISNUMBER(SEARCH("Suppliers produce their own statement (direct / tier 1)",'[2]Most Recent Statements'!J81)),"Yes","No"))))</f>
        <v>No</v>
      </c>
      <c r="AK39" s="176" t="str">
        <f>IF(ISERROR('[2]Most Recent Statements'!J81),"Insufficient data",IF('[2]Most Recent Statements'!J81="Unknown","Insufficient Data",(IF(ISNUMBER(SEARCH("Suppliers produce their own statement (beyond tier 1)",'[2]Most Recent Statements'!J81)),"Yes","No"))))</f>
        <v>No</v>
      </c>
      <c r="AL39" s="176" t="str">
        <f>IF(ISERROR('[2]Most Recent Statements'!J81),"Insufficient data",IF('[2]Most Recent Statements'!J81="Unknown","Insufficient Data",(IF(ISNUMBER(SEARCH("Suppliers respect labour rights (wages, freedom of association etc) (direct / tier 1)",'[2]Most Recent Statements'!J81)),"Yes","No"))))</f>
        <v>No</v>
      </c>
      <c r="AM39" s="176" t="str">
        <f>IF(ISERROR('[2]Most Recent Statements'!J81),"Insufficient data",IF('[2]Most Recent Statements'!J81="Unknown","Insufficient Data",(IF(ISNUMBER(SEARCH("Suppliers respect labour rights (wages, freedom of association etc) (beyond tier 1)",'[2]Most Recent Statements'!J81)),"Yes","No"))))</f>
        <v>No</v>
      </c>
      <c r="AN39" s="176" t="str">
        <f>IF(ISERROR('[2]Most Recent Statements'!J81),"Insufficient data",IF('[2]Most Recent Statements'!J81="Unknown","Insufficient Data",(IF(ISNUMBER(SEARCH("Suppliers protect migrant workers (direct / tier 1)",'[2]Most Recent Statements'!J81)),"Yes","No"))))</f>
        <v>No</v>
      </c>
      <c r="AO39" s="176" t="str">
        <f>IF(ISERROR('[2]Most Recent Statements'!J81),"Insufficient data",IF('[2]Most Recent Statements'!J81="Unknown","Insufficient Data",(IF(ISNUMBER(SEARCH("Suppliers protect migrant workers (beyond tier 1)",'[2]Most Recent Statements'!J81)),"Yes","No"))))</f>
        <v>No</v>
      </c>
      <c r="AP39" s="177" t="str">
        <f>IF(ISERROR('[2]Most Recent Statements'!J81),"Insufficient data",IF('[2]Most Recent Statements'!J81="Unknown","Insufficient Data",(IF(ISNUMBER(SEARCH("migrant",'[2]Most Recent Statements'!J81)),"Yes","No"))))</f>
        <v>No</v>
      </c>
      <c r="AQ39" s="174" t="str">
        <f>IF(OR(ISERROR('[2]Most Recent Statements'!O81),ISERROR('[2]Most Recent Statements'!M81)),"Insufficient data",IF(OR('[2]Most Recent Statements'!O81="Unknown",'[2]Most Recent Statements'!M81="Unknown"),"Insufficient Data",(IF(OR((OR((ISNUMBER(SEARCH("Cancel contracts",'[2]Most Recent Statements'!O81))),(ISNUMBER(SEARCH("Corrective action plan",'[2]Most Recent Statements'!O81))),(ISNUMBER(SEARCH("Worker remediation",'[2]Most Recent Statements'!O81))),(ISNUMBER(SEARCH("Senior management",'[2]Most Recent Statements'!O81))))),(OR((ISNUMBER(SEARCH("Audits",'[2]Most Recent Statements'!M81))),(ISNUMBER(SEARCH("On-site visits",'[2]Most Recent Statements'!M81)))))),"Yes","No"))))</f>
        <v>No</v>
      </c>
      <c r="AR39" s="174" t="str">
        <f t="shared" si="2"/>
        <v>Yes</v>
      </c>
      <c r="AS39" s="175" t="str">
        <f>IF(ISERROR('[2]Most Recent Statements'!O81),"Insufficient data",IF('[2]Most Recent Statements'!O81="Unknown","Insufficient Data",(IF(ISNUMBER(SEARCH("Cancel contracts",'[2]Most Recent Statements'!O81)),"Yes","No"))))</f>
        <v>No</v>
      </c>
      <c r="AT39" s="176" t="str">
        <f>IF(ISERROR('[2]Most Recent Statements'!O81),"Insufficient data",IF('[2]Most Recent Statements'!O81="Unknown","Insufficient Data",(IF(ISNUMBER(SEARCH("Corrective action plan",'[2]Most Recent Statements'!O81)),"Yes","No"))))</f>
        <v>No</v>
      </c>
      <c r="AU39" s="176" t="str">
        <f>IF(ISERROR('[2]Most Recent Statements'!O81),"Insufficient data",IF('[2]Most Recent Statements'!O81="Unknown","Insufficient Data",(IF(ISNUMBER(SEARCH("Senior management",'[2]Most Recent Statements'!O81)),"Yes","No"))))</f>
        <v>No</v>
      </c>
      <c r="AV39" s="177" t="str">
        <f>IF(ISERROR('[2]Most Recent Statements'!O81),"Insufficient data",IF('[2]Most Recent Statements'!O81="Unknown","Insufficient Data",(IF(ISNUMBER(SEARCH("Worker remediation",'[2]Most Recent Statements'!O81)),"Yes","No"))))</f>
        <v>No</v>
      </c>
      <c r="AW39" s="176" t="str">
        <f t="shared" si="3"/>
        <v>No</v>
      </c>
      <c r="AX39" s="175" t="str">
        <f>IF(ISERROR('[2]Most Recent Statements'!M81),"Insufficient data",IF('[2]Most Recent Statements'!M81="Unknown","Insufficient Data",(IF(ISNUMBER(SEARCH("Audits",'[2]Most Recent Statements'!M81)),"Yes","No"))))</f>
        <v>No</v>
      </c>
      <c r="AY39" s="176" t="str">
        <f>IF(ISERROR('[2]Most Recent Statements'!M81),"Insufficient data",IF('[2]Most Recent Statements'!M81="Unknown","Insufficient Data",(IF(ISNUMBER(SEARCH("Audits of suppliers (self- reporting)",'[2]Most Recent Statements'!M81)),"Yes","No"))))</f>
        <v>No</v>
      </c>
      <c r="AZ39" s="176" t="str">
        <f>IF(ISERROR('[2]Most Recent Statements'!M81),"Insufficient data",IF('[2]Most Recent Statements'!M81="Unknown","Insufficient Data",(IF(ISNUMBER(SEARCH("Audits of suppliers (independent)",'[2]Most Recent Statements'!M81)),"Yes","No"))))</f>
        <v>No</v>
      </c>
      <c r="BA39" s="177" t="str">
        <f>IF(ISERROR('[2]Most Recent Statements'!M81),"Insufficient data",IF('[2]Most Recent Statements'!M81="Unknown","Insufficient Data",(IF(ISNUMBER(SEARCH("On-site visits",'[2]Most Recent Statements'!M81)),"Yes","No"))))</f>
        <v>No</v>
      </c>
      <c r="BB39" s="175" t="str">
        <f>IF(ISERROR('[2]Most Recent Statements'!P81),"Insufficient data",IF('[2]Most Recent Statements'!P81="Unknown","Insufficient Data",(IF(OR((ISNUMBER(SEARCH("Hotline",'[2]Most Recent Statements'!P81))),(ISNUMBER(SEARCH("Whistleblower protection",'[2]Most Recent Statements'!P81))),(ISNUMBER(SEARCH("Focal Point",'[2]Most Recent Statements'!P81)))),"Yes","No"))))</f>
        <v>Yes</v>
      </c>
      <c r="BC39" s="176" t="str">
        <f>IF(ISERROR('[2]Most Recent Statements'!P81),"Insufficient data",IF('[2]Most Recent Statements'!P81="Unknown","Insufficient Data",(IF(ISNUMBER(SEARCH("Hotline",'[2]Most Recent Statements'!P81)),"Yes","No"))))</f>
        <v>No</v>
      </c>
      <c r="BD39" s="176" t="str">
        <f>IF(ISERROR('[2]Most Recent Statements'!P81),"Insufficient data",IF('[2]Most Recent Statements'!P81="Unknown","Insufficient Data",(IF(ISNUMBER(SEARCH("Focal Point",'[2]Most Recent Statements'!P81)),"Yes","No"))))</f>
        <v>Yes</v>
      </c>
      <c r="BE39" s="177" t="str">
        <f>IF(ISERROR('[2]Most Recent Statements'!P81),"Insufficient data",IF('[2]Most Recent Statements'!P81="Unknown","Insufficient Data",(IF(ISNUMBER(SEARCH("Whistleblower protection",'[2]Most Recent Statements'!P81)),"Yes","No"))))</f>
        <v>No</v>
      </c>
      <c r="BF39" s="175" t="str">
        <f t="shared" si="4"/>
        <v>No</v>
      </c>
      <c r="BG39" s="176" t="str">
        <f>IF(ISERROR('[2]Most Recent Statements'!K81),"Insufficient data",IF('[2]Most Recent Statements'!K81="Unknown","Insufficient Data",(IF(ISNUMBER(SEARCH("Conducting research",'[2]Most Recent Statements'!K81)),"Yes","No"))))</f>
        <v>No</v>
      </c>
      <c r="BH39" s="176" t="str">
        <f>IF(ISERROR('[2]Most Recent Statements'!K81),"Insufficient data",IF('[2]Most Recent Statements'!K81="Unknown","Insufficient Data",(IF(ISNUMBER(SEARCH("Risk-based questionnaires",'[2]Most Recent Statements'!K81)),"Yes","No"))))</f>
        <v>No</v>
      </c>
      <c r="BI39" s="176" t="str">
        <f>IF(ISERROR('[2]Most Recent Statements'!K81),"Insufficient data",IF('[2]Most Recent Statements'!K81="Unknown","Insufficient Data",(IF(ISNUMBER(SEARCH("Use of risk management tool or software",'[2]Most Recent Statements'!K81)),"Yes","No"))))</f>
        <v>No</v>
      </c>
      <c r="BJ39" s="177" t="str">
        <f>IF(ISERROR('[2]Most Recent Statements'!K81),"Insufficient data",IF('[2]Most Recent Statements'!K81="Unknown","Insufficient Data",(IF(ISNUMBER(SEARCH("In Development",'[2]Most Recent Statements'!K81)),"Yes","No"))))</f>
        <v>No</v>
      </c>
      <c r="BK39" s="174" t="str">
        <f>IF(OR(ISERROR('[2]Most Recent Statements'!K81),ISERROR('[2]Most Recent Statements'!L81)),"Insufficient data",IF(OR('[2]Most Recent Statements'!K81="Unknown",'[2]Most Recent Statements'!L81="Unknown"),"Insufficient Data",(IF(AND((OR((ISNUMBER(SEARCH("Conducting research",'[2]Most Recent Statements'!K81))),(ISNUMBER(SEARCH("Risk-based questionnaires",'[2]Most Recent Statements'!K81))),(ISNUMBER(SEARCH("Use of risk management tool or software",'[2]Most Recent Statements'!K81))))),(OR((ISNUMBER(SEARCH("Geographic",'[2]Most Recent Statements'!L81))),(ISNUMBER(SEARCH("Industry",'[2]Most Recent Statements'!L81))),(ISNUMBER(SEARCH("Resource",'[2]Most Recent Statements'!L81))),(ISNUMBER(SEARCH("Workforce",'[2]Most Recent Statements'!L81)))))),"Yes","No"))))</f>
        <v>No</v>
      </c>
      <c r="BL39" s="175" t="str">
        <f>IF(ISERROR('[2]Most Recent Statements'!L81),"Insufficient data",IF('[2]Most Recent Statements'!L81="Unknown","Insufficient Data",(IF(OR((ISNUMBER(SEARCH("Geographic",'[2]Most Recent Statements'!L81))),(ISNUMBER(SEARCH("Industry",'[2]Most Recent Statements'!L81))),(ISNUMBER(SEARCH("Resource",'[2]Most Recent Statements'!L81))),(ISNUMBER(SEARCH("Workforce",'[2]Most Recent Statements'!L81)))),"Yes","No"))))</f>
        <v>Yes</v>
      </c>
      <c r="BM39" s="176" t="str">
        <f>IF(ISERROR('[2]Most Recent Statements'!L81),"Insufficient data",IF('[2]Most Recent Statements'!L81="Unknown","Insufficient Data",(IF(ISNUMBER(SEARCH("Geographic",'[2]Most Recent Statements'!L81)),"Yes","No"))))</f>
        <v>No</v>
      </c>
      <c r="BN39" s="176" t="str">
        <f>IF(ISERROR('[2]Most Recent Statements'!L81),"Insufficient data",IF('[2]Most Recent Statements'!L81="Unknown","Insufficient Data",(IF(ISNUMBER(SEARCH("Industry",'[2]Most Recent Statements'!L81)),"Yes","No"))))</f>
        <v>Yes</v>
      </c>
      <c r="BO39" s="176" t="str">
        <f>IF(ISERROR('[2]Most Recent Statements'!L81),"Insufficient data",IF('[2]Most Recent Statements'!L81="Unknown","Insufficient Data",(IF(ISNUMBER(SEARCH("Workforce",'[2]Most Recent Statements'!L81)),"Yes","No"))))</f>
        <v>No</v>
      </c>
      <c r="BP39" s="176" t="str">
        <f>IF(ISERROR('[2]Most Recent Statements'!L81),"Insufficient data",IF('[2]Most Recent Statements'!L81="Unknown","Insufficient Data",(IF(ISNUMBER(SEARCH("Resource",'[2]Most Recent Statements'!L81)),"Yes","No"))))</f>
        <v>No</v>
      </c>
      <c r="BQ39" s="194"/>
      <c r="BR39" s="176" t="str">
        <f>IF(ISERROR('[2]Most Recent Statements'!N81),"Insufficient data",IF('[2]Most Recent Statements'!N81="Unknown","Insufficient Data",(IF(ISNUMBER(SEARCH("Yes",'[2]Most Recent Statements'!N81)),"Yes","No"))))</f>
        <v>No</v>
      </c>
      <c r="BS39" s="175" t="str">
        <f>IF(ISERROR('[2]Most Recent Statements'!Q81),"Insufficient data",IF('[2]Most Recent Statements'!Q81="Unknown","Insufficient Data",(IF(ISNUMBER(SEARCH("Leadership",'[2]Most Recent Statements'!Q81)),"Yes","No"))))</f>
        <v>No</v>
      </c>
      <c r="BT39" s="176" t="str">
        <f>IF(ISERROR('[2]Most Recent Statements'!Q81),"Insufficient data",IF('[2]Most Recent Statements'!Q81="Unknown","Insufficient Data",(IF(ISNUMBER(SEARCH("Suppliers",'[2]Most Recent Statements'!Q81)),"Yes","No"))))</f>
        <v>No</v>
      </c>
      <c r="BU39" s="176" t="str">
        <f>IF(ISERROR('[2]Most Recent Statements'!Q81),"Insufficient data",IF('[2]Most Recent Statements'!Q81="Unknown","Insufficient Data",(IF(ISNUMBER(SEARCH("Recruitment / HR",'[2]Most Recent Statements'!Q81)),"Yes","No"))))</f>
        <v>No</v>
      </c>
      <c r="BV39" s="176" t="str">
        <f>IF(ISERROR('[2]Most Recent Statements'!Q81),"Insufficient data",IF('[2]Most Recent Statements'!Q81="Unknown","Insufficient Data",(IF(ISNUMBER(SEARCH("Procurement / purchasing",'[2]Most Recent Statements'!Q81)),"Yes","No"))))</f>
        <v>No</v>
      </c>
      <c r="BW39" s="176" t="str">
        <f>IF(ISERROR('[2]Most Recent Statements'!Q81),"Insufficient data",IF('[2]Most Recent Statements'!Q81="Unknown","Insufficient Data",(IF(ISNUMBER(SEARCH("Employees (all)",'[2]Most Recent Statements'!Q81)),"Yes","No"))))</f>
        <v>No</v>
      </c>
      <c r="BX39" s="176" t="str">
        <f>IF(ISERROR('[2]Most Recent Statements'!Q81),"Insufficient data",IF('[2]Most Recent Statements'!Q81="Unknown","Insufficient Data",(IF(ISNUMBER(SEARCH("Training provided - not specified",'[2]Most Recent Statements'!Q81)),"Yes","No"))))</f>
        <v>Yes</v>
      </c>
      <c r="BY39" s="176" t="str">
        <f>IF(ISERROR('[2]Most Recent Statements'!Q81),"Insufficient data",IF('[2]Most Recent Statements'!Q81="Unknown","Insufficient Data",(IF(ISNUMBER(SEARCH("In Development",'[2]Most Recent Statements'!Q81)),"Yes","No"))))</f>
        <v>No</v>
      </c>
      <c r="BZ39" s="177" t="str">
        <f t="shared" si="5"/>
        <v>Yes</v>
      </c>
      <c r="CA39" s="176" t="str">
        <f t="shared" si="6"/>
        <v>Yes</v>
      </c>
      <c r="CB39" s="176" t="str">
        <f t="shared" si="7"/>
        <v>Yes</v>
      </c>
      <c r="CC39" s="175" t="str">
        <f>IF(ISERROR('[2]Most Recent Statements'!R81),"Insufficient data",IF('[2]Most Recent Statements'!R81="Unknown","Insufficient Data",(IF(ISNUMBER(SEARCH("Yes",'[2]Most Recent Statements'!R81)),"Yes","No"))))</f>
        <v>No</v>
      </c>
      <c r="CD39" s="176" t="str">
        <f>IF(ISERROR('[2]Most Recent Statements'!S81),"Insufficient data",IF('[2]Most Recent Statements'!S81="Unknown","Insufficient Data",(IF(ISNUMBER(SEARCH("Yes",'[2]Most Recent Statements'!S81)),"Yes","No"))))</f>
        <v>No</v>
      </c>
      <c r="CE39" s="199" t="str">
        <f>IFERROR(VLOOKUP($A39,'[2]Sector Specific Research'!$B$3:$H$81,3,FALSE),"Insufficient Data")</f>
        <v>No</v>
      </c>
      <c r="CF39" s="200" t="str">
        <f>IFERROR(VLOOKUP($A39,'[2]Sector Specific Research'!$B$3:$H$81,4,FALSE),"Insufficient Data")</f>
        <v>No</v>
      </c>
      <c r="CG39" s="200" t="str">
        <f>IFERROR(VLOOKUP($A39,'[2]Sector Specific Research'!$B$3:$H$81,5,FALSE),"Insufficient Data")</f>
        <v>No</v>
      </c>
      <c r="CH39" s="200" t="str">
        <f>IFERROR(VLOOKUP($A39,'[2]Sector Specific Research'!$B$3:$H$81,6,FALSE),"Insufficient Data")</f>
        <v>No</v>
      </c>
      <c r="CI39" s="200" t="str">
        <f>IFERROR(VLOOKUP($A39,'[2]Sector Specific Research'!$B$3:$H$81,7,FALSE),"Insufficient Data")</f>
        <v>No</v>
      </c>
      <c r="CJ39" s="200" t="str">
        <f t="shared" si="8"/>
        <v>No</v>
      </c>
      <c r="CK39" s="175" t="str">
        <f t="shared" si="9"/>
        <v>No</v>
      </c>
      <c r="CL39" s="178" t="str">
        <f t="shared" si="10"/>
        <v>No</v>
      </c>
    </row>
    <row r="40" spans="1:90" ht="16" x14ac:dyDescent="0.2">
      <c r="A40" s="287" t="str">
        <f>TRIM('[2]Most Recent Statements'!A56)</f>
        <v>Cathay Investments Limited</v>
      </c>
      <c r="B40" s="197">
        <f>'[2]Most Recent Statements'!B56</f>
        <v>2019</v>
      </c>
      <c r="C40" s="197">
        <v>335500</v>
      </c>
      <c r="D40" s="198" t="str">
        <f>IF(ISNUMBER(SEARCH("Yes",'[2]Most Recent Statements'!C56)), "Yes", "No")</f>
        <v>Yes</v>
      </c>
      <c r="E40" s="198">
        <f>IFERROR(VLOOKUP(A40,'[2]Entity Coverage'!$C$2:$H$80, 6, FALSE), "Insufficient Data")</f>
        <v>3</v>
      </c>
      <c r="F40" s="198" t="str">
        <f>IF(ISERROR('[2]Most Recent Statements'!E56),"Insufficient data",IF('[2]Most Recent Statements'!E56="Unknown","Insufficient Data",(IF(ISNUMBER(SEARCH("Yes",'[2]Most Recent Statements'!E56)),"Yes","No"))))</f>
        <v>No</v>
      </c>
      <c r="G40" s="175" t="str">
        <f>IFERROR(IF(AND((OR('[2]Most Recent Statements'!F56="Signed by CEO",'[2]Most Recent Statements'!F56="Signed by Director",'[2]Most Recent Statements'!F56="Signed by Managing Director",'[2]Most Recent Statements'!F56="Signed by Chairman")),('[2]Most Recent Statements'!C56="Yes - UK Modern Slavery Act"),('[2]Most Recent Statements'!D56="Yes"),('[2]Most Recent Statements'!G56="Approved by Board")),"Yes","No"),"Insufficient data")</f>
        <v>No</v>
      </c>
      <c r="H40" s="176" t="str">
        <f>IF(ISERROR('[2]Most Recent Statements'!F56),"Insufficient data",IF('[2]Most Recent Statements'!F56="Unknown","Insufficient Data",(IF(OR((ISNUMBER(SEARCH("Signed by CEO",'[2]Most Recent Statements'!F56))),(ISNUMBER(SEARCH("Signed by Director",'[2]Most Recent Statements'!F56))),(ISNUMBER(SEARCH("Signed by Chairman",'[2]Most Recent Statements'!F56))),(ISNUMBER(SEARCH("Signed by Managing Director",'[2]Most Recent Statements'!F56)))),"Yes","No"))))</f>
        <v>Yes</v>
      </c>
      <c r="I40" s="176" t="str">
        <f>IF(ISERROR('[2]Most Recent Statements'!G56),"Insufficient data",IF('[2]Most Recent Statements'!G56="Unknown","Insufficient Data",(IF(ISNUMBER(SEARCH("Approved by Board",'[2]Most Recent Statements'!G56)),"Yes","No"))))</f>
        <v>No</v>
      </c>
      <c r="J40" s="177" t="str">
        <f>IF(ISERROR('[2]Most Recent Statements'!D56),"Insufficient data",IF('[2]Most Recent Statements'!D56="Unknown","Insufficient Data",(IF(ISNUMBER(SEARCH("Yes",'[2]Most Recent Statements'!D56)),"Yes","No"))))</f>
        <v>Yes</v>
      </c>
      <c r="K40" s="174" t="str">
        <f>IF(ISERROR('[2]Most Recent Statements'!T56),"Insufficient data",IF('[2]Most Recent Statements'!T56="Unknown","Insufficient Data",(IF(ISNUMBER(SEARCH("Yes",'[2]Most Recent Statements'!T56)),"Yes","No"))))</f>
        <v>No</v>
      </c>
      <c r="L40" s="174" t="str">
        <f>IF(ISERROR('[2]Most Recent Statements'!H56),"Insufficient data",IF('[2]Most Recent Statements'!H56="Unknown","Insufficient Data",(IF(ISNUMBER(SEARCH("Yes",'[2]Most Recent Statements'!H56)),"Yes","No"))))</f>
        <v>No</v>
      </c>
      <c r="M40" s="175" t="str">
        <f>IF(ISERROR('[2]Most Recent Statements'!I56),"Insufficient data",IF('[2]Most Recent Statements'!I56="Unknown","Insufficient Data",(IF(ISNUMBER(SEARCH("No",'[2]Most Recent Statements'!I56)),"No","Yes"))))</f>
        <v>Yes</v>
      </c>
      <c r="N40" s="176" t="str">
        <f>IF(ISERROR('[2]Most Recent Statements'!I56),"Insufficient data",IF('[2]Most Recent Statements'!I56="Unknown","Insufficient Data",(IF(ISNUMBER(SEARCH("Facility/Supplier",'[2]Most Recent Statements'!I56)),"Yes","No"))))</f>
        <v>No</v>
      </c>
      <c r="O40" s="177" t="str">
        <f>IF(ISERROR('[2]Most Recent Statements'!I56),"Insufficient data",IF('[2]Most Recent Statements'!I56="Unknown","Insufficient Data",(IF(ISNUMBER(SEARCH("Geographical",'[2]Most Recent Statements'!I56)),"Yes","No"))))</f>
        <v>Yes</v>
      </c>
      <c r="P40" s="175" t="str">
        <f>IF(ISERROR('[2]Most Recent Statements'!J56),"Insufficient data",IF('[2]Most Recent Statements'!J56="Unknown","Insufficient Data",(IF(OR((ISNUMBER(SEARCH("prohibit",'[2]Most Recent Statements'!J56))),(ISNUMBER(SEARCH("forced",'[2]Most Recent Statements'!J56))),(ISNUMBER(SEARCH("supplier",'[2]Most Recent Statements'!J56)))),"Yes","No"))))</f>
        <v>Yes</v>
      </c>
      <c r="Q40" s="176" t="str">
        <f>IF(ISERROR('[2]Most Recent Statements'!J56),"Insufficient data",IF('[2]Most Recent Statements'!J56="Unknown","Insufficient Data",(IF(ISNUMBER(SEARCH("No",'[2]Most Recent Statements'!J56)),"No","Yes"))))</f>
        <v>Yes</v>
      </c>
      <c r="R40" s="176" t="str">
        <f>IF(ISERROR('[2]Most Recent Statements'!J56),"Insufficient data",IF('[2]Most Recent Statements'!J56="Unknown","Insufficient Data",(IF(ISNUMBER(SEARCH("In Development",'[2]Most Recent Statements'!J56)),"Yes","No"))))</f>
        <v>Yes</v>
      </c>
      <c r="S40" s="176" t="str">
        <f>IF(ISERROR('[2]Most Recent Statements'!J56),"Insufficient data",IF('[2]Most Recent Statements'!J56="Unknown","Insufficient Data",(IF(OR((ISNUMBER(SEARCH("prohibit",'[2]Most Recent Statements'!J56))),(ISNUMBER(SEARCH("forced",'[2]Most Recent Statements'!J56))),(ISNUMBER(SEARCH("No",'[2]Most Recent Statements'!J56))),(ISNUMBER(SEARCH("supplier",'[2]Most Recent Statements'!J56)))),"No","Yes"))))</f>
        <v>No</v>
      </c>
      <c r="T40" s="176"/>
      <c r="U40" s="176" t="str">
        <f>IF(ISERROR('[2]Most Recent Statements'!J56),"Insufficient data",IF('[2]Most Recent Statements'!J56="Unknown","Insufficient Data",(IF(ISNUMBER(SEARCH("(beyond tier 1)",'[2]Most Recent Statements'!J56)),"Yes","No"))))</f>
        <v>No</v>
      </c>
      <c r="V40" s="176"/>
      <c r="W40" s="176" t="str">
        <f>IF(ISERROR('[2]Most Recent Statements'!J56),"Insufficient data",IF('[2]Most Recent Statements'!J56="Unknown","Insufficient Data",(IF(ISNUMBER(SEARCH("recruitment",'[2]Most Recent Statements'!J56)),"Yes","No"))))</f>
        <v>No</v>
      </c>
      <c r="X40" s="176" t="str">
        <f>IF(ISERROR('[2]Most Recent Statements'!J56),"Insufficient data",IF('[2]Most Recent Statements'!J56="Unknown","Insufficient Data",(IF(ISNUMBER(SEARCH("Prohibit charging of recruitment fees to employee (direct / tier 1)",'[2]Most Recent Statements'!J56)),"Yes","No"))))</f>
        <v>No</v>
      </c>
      <c r="Y40" s="176" t="str">
        <f>IF(ISERROR('[2]Most Recent Statements'!J56),"Insufficient data",IF('[2]Most Recent Statements'!J56="Unknown","Insufficient Data",(IF(ISNUMBER(SEARCH("Prohibit charging of recruitment fees to employee (beyond tier 1)",'[2]Most Recent Statements'!J56)),"Yes","No"))))</f>
        <v>No</v>
      </c>
      <c r="Z40" s="176" t="str">
        <f>IF(ISERROR('[2]Most Recent Statements'!J56),"Insufficient data",IF('[2]Most Recent Statements'!J56="Unknown","Insufficient Data",(IF(ISNUMBER(SEARCH("Suppliers comply with laws and company’s policies (direct / tier 1)",'[2]Most Recent Statements'!J56)),"Yes","No"))))</f>
        <v>No</v>
      </c>
      <c r="AA40" s="176" t="str">
        <f>IF(ISERROR('[2]Most Recent Statements'!J56),"Insufficient data",IF('[2]Most Recent Statements'!J56="Unknown","Insufficient Data",(IF(ISNUMBER(SEARCH("Suppliers comply with laws and company’s policies (beyond tier 1)",'[2]Most Recent Statements'!J56)),"Yes","No"))))</f>
        <v>No</v>
      </c>
      <c r="AB40" s="176" t="str">
        <f>IF(ISERROR('[2]Most Recent Statements'!J56),"Insufficient data",IF('[2]Most Recent Statements'!J56="Unknown","Insufficient Data",(IF(ISNUMBER(SEARCH("Prohibit use of forced labour (direct / tier 1)",'[2]Most Recent Statements'!J56)),"Yes","No"))))</f>
        <v>Yes</v>
      </c>
      <c r="AC40" s="176" t="str">
        <f>IF(ISERROR('[2]Most Recent Statements'!J56),"Insufficient data",IF('[2]Most Recent Statements'!J56="Unknown","Insufficient Data",(IF(ISNUMBER(SEARCH("Prohibit use of forced labour (beyond tier 1)",'[2]Most Recent Statements'!J56)),"Yes","No"))))</f>
        <v>No</v>
      </c>
      <c r="AD40" s="176" t="str">
        <f>IF(ISERROR('[2]Most Recent Statements'!J56),"Insufficient data",IF('[2]Most Recent Statements'!J56="Unknown","Insufficient Data",(IF(ISNUMBER(SEARCH("Prohibit use of child labour (direct / tier 1)",'[2]Most Recent Statements'!J56)),"Yes","No"))))</f>
        <v>No</v>
      </c>
      <c r="AE40" s="176" t="str">
        <f>IF(ISERROR('[2]Most Recent Statements'!J56),"Insufficient data",IF('[2]Most Recent Statements'!J56="Unknown","Insufficient Data",(IF(ISNUMBER(SEARCH("Prohibit use of child labour (beyond tier 1)",'[2]Most Recent Statements'!J56)),"Yes","No"))))</f>
        <v>No</v>
      </c>
      <c r="AF40" s="176" t="str">
        <f>IF(ISERROR('[2]Most Recent Statements'!J56),"Insufficient data",IF('[2]Most Recent Statements'!J56="Unknown","Insufficient Data",(IF(ISNUMBER(SEARCH("Code of conduct or supplier code includes clauses on slavery and human trafficking (direct / tier 1)",'[2]Most Recent Statements'!J56)),"Yes","No"))))</f>
        <v>No</v>
      </c>
      <c r="AG40" s="176" t="str">
        <f>IF(ISERROR('[2]Most Recent Statements'!J56),"Insufficient data",IF('[2]Most Recent Statements'!J56="Unknown","Insufficient Data",(IF(ISNUMBER(SEARCH("Code of conduct or supplier code includes clauses on slavery and human trafficking (beyond tier 1)",'[2]Most Recent Statements'!J56)),"Yes","No"))))</f>
        <v>No</v>
      </c>
      <c r="AH40" s="176" t="str">
        <f>IF(ISERROR('[2]Most Recent Statements'!J56),"Insufficient data",IF('[2]Most Recent Statements'!J56="Unknown","Insufficient Data",(IF(ISNUMBER(SEARCH("Contracts include clauses on forced labour (direct / tier 1)",'[2]Most Recent Statements'!J56)),"Yes","No"))))</f>
        <v>No</v>
      </c>
      <c r="AI40" s="176" t="str">
        <f>IF(ISERROR('[2]Most Recent Statements'!J56),"Insufficient data",IF('[2]Most Recent Statements'!J56="Unknown","Insufficient Data",(IF(ISNUMBER(SEARCH("Contracts include clauses on forced labour (beyond tier 1)",'[2]Most Recent Statements'!J56)),"Yes","No"))))</f>
        <v>No</v>
      </c>
      <c r="AJ40" s="176" t="str">
        <f>IF(ISERROR('[2]Most Recent Statements'!J56),"Insufficient data",IF('[2]Most Recent Statements'!J56="Unknown","Insufficient Data",(IF(ISNUMBER(SEARCH("Suppliers produce their own statement (direct / tier 1)",'[2]Most Recent Statements'!J56)),"Yes","No"))))</f>
        <v>No</v>
      </c>
      <c r="AK40" s="176" t="str">
        <f>IF(ISERROR('[2]Most Recent Statements'!J56),"Insufficient data",IF('[2]Most Recent Statements'!J56="Unknown","Insufficient Data",(IF(ISNUMBER(SEARCH("Suppliers produce their own statement (beyond tier 1)",'[2]Most Recent Statements'!J56)),"Yes","No"))))</f>
        <v>No</v>
      </c>
      <c r="AL40" s="176" t="str">
        <f>IF(ISERROR('[2]Most Recent Statements'!J56),"Insufficient data",IF('[2]Most Recent Statements'!J56="Unknown","Insufficient Data",(IF(ISNUMBER(SEARCH("Suppliers respect labour rights (wages, freedom of association etc) (direct / tier 1)",'[2]Most Recent Statements'!J56)),"Yes","No"))))</f>
        <v>No</v>
      </c>
      <c r="AM40" s="176" t="str">
        <f>IF(ISERROR('[2]Most Recent Statements'!J56),"Insufficient data",IF('[2]Most Recent Statements'!J56="Unknown","Insufficient Data",(IF(ISNUMBER(SEARCH("Suppliers respect labour rights (wages, freedom of association etc) (beyond tier 1)",'[2]Most Recent Statements'!J56)),"Yes","No"))))</f>
        <v>No</v>
      </c>
      <c r="AN40" s="176" t="str">
        <f>IF(ISERROR('[2]Most Recent Statements'!J56),"Insufficient data",IF('[2]Most Recent Statements'!J56="Unknown","Insufficient Data",(IF(ISNUMBER(SEARCH("Suppliers protect migrant workers (direct / tier 1)",'[2]Most Recent Statements'!J56)),"Yes","No"))))</f>
        <v>No</v>
      </c>
      <c r="AO40" s="176" t="str">
        <f>IF(ISERROR('[2]Most Recent Statements'!J56),"Insufficient data",IF('[2]Most Recent Statements'!J56="Unknown","Insufficient Data",(IF(ISNUMBER(SEARCH("Suppliers protect migrant workers (beyond tier 1)",'[2]Most Recent Statements'!J56)),"Yes","No"))))</f>
        <v>No</v>
      </c>
      <c r="AP40" s="177" t="str">
        <f>IF(ISERROR('[2]Most Recent Statements'!J56),"Insufficient data",IF('[2]Most Recent Statements'!J56="Unknown","Insufficient Data",(IF(ISNUMBER(SEARCH("migrant",'[2]Most Recent Statements'!J56)),"Yes","No"))))</f>
        <v>No</v>
      </c>
      <c r="AQ40" s="174" t="str">
        <f>IF(OR(ISERROR('[2]Most Recent Statements'!O56),ISERROR('[2]Most Recent Statements'!M56)),"Insufficient data",IF(OR('[2]Most Recent Statements'!O56="Unknown",'[2]Most Recent Statements'!M56="Unknown"),"Insufficient Data",(IF(OR((OR((ISNUMBER(SEARCH("Cancel contracts",'[2]Most Recent Statements'!O56))),(ISNUMBER(SEARCH("Corrective action plan",'[2]Most Recent Statements'!O56))),(ISNUMBER(SEARCH("Worker remediation",'[2]Most Recent Statements'!O56))),(ISNUMBER(SEARCH("Senior management",'[2]Most Recent Statements'!O56))))),(OR((ISNUMBER(SEARCH("Audits",'[2]Most Recent Statements'!M56))),(ISNUMBER(SEARCH("On-site visits",'[2]Most Recent Statements'!M56)))))),"Yes","No"))))</f>
        <v>Yes</v>
      </c>
      <c r="AR40" s="174" t="str">
        <f t="shared" si="2"/>
        <v>Yes</v>
      </c>
      <c r="AS40" s="175" t="str">
        <f>IF(ISERROR('[2]Most Recent Statements'!O56),"Insufficient data",IF('[2]Most Recent Statements'!O56="Unknown","Insufficient Data",(IF(ISNUMBER(SEARCH("Cancel contracts",'[2]Most Recent Statements'!O56)),"Yes","No"))))</f>
        <v>No</v>
      </c>
      <c r="AT40" s="176" t="str">
        <f>IF(ISERROR('[2]Most Recent Statements'!O56),"Insufficient data",IF('[2]Most Recent Statements'!O56="Unknown","Insufficient Data",(IF(ISNUMBER(SEARCH("Corrective action plan",'[2]Most Recent Statements'!O56)),"Yes","No"))))</f>
        <v>No</v>
      </c>
      <c r="AU40" s="176" t="str">
        <f>IF(ISERROR('[2]Most Recent Statements'!O56),"Insufficient data",IF('[2]Most Recent Statements'!O56="Unknown","Insufficient Data",(IF(ISNUMBER(SEARCH("Senior management",'[2]Most Recent Statements'!O56)),"Yes","No"))))</f>
        <v>No</v>
      </c>
      <c r="AV40" s="177" t="str">
        <f>IF(ISERROR('[2]Most Recent Statements'!O56),"Insufficient data",IF('[2]Most Recent Statements'!O56="Unknown","Insufficient Data",(IF(ISNUMBER(SEARCH("Worker remediation",'[2]Most Recent Statements'!O56)),"Yes","No"))))</f>
        <v>No</v>
      </c>
      <c r="AW40" s="176" t="str">
        <f t="shared" si="3"/>
        <v>No</v>
      </c>
      <c r="AX40" s="175" t="str">
        <f>IF(ISERROR('[2]Most Recent Statements'!M56),"Insufficient data",IF('[2]Most Recent Statements'!M56="Unknown","Insufficient Data",(IF(ISNUMBER(SEARCH("Audits",'[2]Most Recent Statements'!M56)),"Yes","No"))))</f>
        <v>Yes</v>
      </c>
      <c r="AY40" s="176" t="str">
        <f>IF(ISERROR('[2]Most Recent Statements'!M56),"Insufficient data",IF('[2]Most Recent Statements'!M56="Unknown","Insufficient Data",(IF(ISNUMBER(SEARCH("Audits of suppliers (self- reporting)",'[2]Most Recent Statements'!M56)),"Yes","No"))))</f>
        <v>Yes</v>
      </c>
      <c r="AZ40" s="176" t="str">
        <f>IF(ISERROR('[2]Most Recent Statements'!M56),"Insufficient data",IF('[2]Most Recent Statements'!M56="Unknown","Insufficient Data",(IF(ISNUMBER(SEARCH("Audits of suppliers (independent)",'[2]Most Recent Statements'!M56)),"Yes","No"))))</f>
        <v>No</v>
      </c>
      <c r="BA40" s="177" t="str">
        <f>IF(ISERROR('[2]Most Recent Statements'!M56),"Insufficient data",IF('[2]Most Recent Statements'!M56="Unknown","Insufficient Data",(IF(ISNUMBER(SEARCH("On-site visits",'[2]Most Recent Statements'!M56)),"Yes","No"))))</f>
        <v>Yes</v>
      </c>
      <c r="BB40" s="175" t="str">
        <f>IF(ISERROR('[2]Most Recent Statements'!P56),"Insufficient data",IF('[2]Most Recent Statements'!P56="Unknown","Insufficient Data",(IF(OR((ISNUMBER(SEARCH("Hotline",'[2]Most Recent Statements'!P56))),(ISNUMBER(SEARCH("Whistleblower protection",'[2]Most Recent Statements'!P56))),(ISNUMBER(SEARCH("Focal Point",'[2]Most Recent Statements'!P56)))),"Yes","No"))))</f>
        <v>No</v>
      </c>
      <c r="BC40" s="176" t="str">
        <f>IF(ISERROR('[2]Most Recent Statements'!P56),"Insufficient data",IF('[2]Most Recent Statements'!P56="Unknown","Insufficient Data",(IF(ISNUMBER(SEARCH("Hotline",'[2]Most Recent Statements'!P56)),"Yes","No"))))</f>
        <v>No</v>
      </c>
      <c r="BD40" s="176" t="str">
        <f>IF(ISERROR('[2]Most Recent Statements'!P56),"Insufficient data",IF('[2]Most Recent Statements'!P56="Unknown","Insufficient Data",(IF(ISNUMBER(SEARCH("Focal Point",'[2]Most Recent Statements'!P56)),"Yes","No"))))</f>
        <v>No</v>
      </c>
      <c r="BE40" s="177" t="str">
        <f>IF(ISERROR('[2]Most Recent Statements'!P56),"Insufficient data",IF('[2]Most Recent Statements'!P56="Unknown","Insufficient Data",(IF(ISNUMBER(SEARCH("Whistleblower protection",'[2]Most Recent Statements'!P56)),"Yes","No"))))</f>
        <v>No</v>
      </c>
      <c r="BF40" s="175" t="str">
        <f t="shared" si="4"/>
        <v>No</v>
      </c>
      <c r="BG40" s="176" t="str">
        <f>IF(ISERROR('[2]Most Recent Statements'!K56),"Insufficient data",IF('[2]Most Recent Statements'!K56="Unknown","Insufficient Data",(IF(ISNUMBER(SEARCH("Conducting research",'[2]Most Recent Statements'!K56)),"Yes","No"))))</f>
        <v>No</v>
      </c>
      <c r="BH40" s="176" t="str">
        <f>IF(ISERROR('[2]Most Recent Statements'!K56),"Insufficient data",IF('[2]Most Recent Statements'!K56="Unknown","Insufficient Data",(IF(ISNUMBER(SEARCH("Risk-based questionnaires",'[2]Most Recent Statements'!K56)),"Yes","No"))))</f>
        <v>No</v>
      </c>
      <c r="BI40" s="176" t="str">
        <f>IF(ISERROR('[2]Most Recent Statements'!K56),"Insufficient data",IF('[2]Most Recent Statements'!K56="Unknown","Insufficient Data",(IF(ISNUMBER(SEARCH("Use of risk management tool or software",'[2]Most Recent Statements'!K56)),"Yes","No"))))</f>
        <v>No</v>
      </c>
      <c r="BJ40" s="177" t="str">
        <f>IF(ISERROR('[2]Most Recent Statements'!K56),"Insufficient data",IF('[2]Most Recent Statements'!K56="Unknown","Insufficient Data",(IF(ISNUMBER(SEARCH("In Development",'[2]Most Recent Statements'!K56)),"Yes","No"))))</f>
        <v>No</v>
      </c>
      <c r="BK40" s="174" t="str">
        <f>IF(OR(ISERROR('[2]Most Recent Statements'!K56),ISERROR('[2]Most Recent Statements'!L56)),"Insufficient data",IF(OR('[2]Most Recent Statements'!K56="Unknown",'[2]Most Recent Statements'!L56="Unknown"),"Insufficient Data",(IF(AND((OR((ISNUMBER(SEARCH("Conducting research",'[2]Most Recent Statements'!K56))),(ISNUMBER(SEARCH("Risk-based questionnaires",'[2]Most Recent Statements'!K56))),(ISNUMBER(SEARCH("Use of risk management tool or software",'[2]Most Recent Statements'!K56))))),(OR((ISNUMBER(SEARCH("Geographic",'[2]Most Recent Statements'!L56))),(ISNUMBER(SEARCH("Industry",'[2]Most Recent Statements'!L56))),(ISNUMBER(SEARCH("Resource",'[2]Most Recent Statements'!L56))),(ISNUMBER(SEARCH("Workforce",'[2]Most Recent Statements'!L56)))))),"Yes","No"))))</f>
        <v>No</v>
      </c>
      <c r="BL40" s="175" t="str">
        <f>IF(ISERROR('[2]Most Recent Statements'!L56),"Insufficient data",IF('[2]Most Recent Statements'!L56="Unknown","Insufficient Data",(IF(OR((ISNUMBER(SEARCH("Geographic",'[2]Most Recent Statements'!L56))),(ISNUMBER(SEARCH("Industry",'[2]Most Recent Statements'!L56))),(ISNUMBER(SEARCH("Resource",'[2]Most Recent Statements'!L56))),(ISNUMBER(SEARCH("Workforce",'[2]Most Recent Statements'!L56)))),"Yes","No"))))</f>
        <v>Yes</v>
      </c>
      <c r="BM40" s="176" t="str">
        <f>IF(ISERROR('[2]Most Recent Statements'!L56),"Insufficient data",IF('[2]Most Recent Statements'!L56="Unknown","Insufficient Data",(IF(ISNUMBER(SEARCH("Geographic",'[2]Most Recent Statements'!L56)),"Yes","No"))))</f>
        <v>Yes</v>
      </c>
      <c r="BN40" s="176" t="str">
        <f>IF(ISERROR('[2]Most Recent Statements'!L56),"Insufficient data",IF('[2]Most Recent Statements'!L56="Unknown","Insufficient Data",(IF(ISNUMBER(SEARCH("Industry",'[2]Most Recent Statements'!L56)),"Yes","No"))))</f>
        <v>No</v>
      </c>
      <c r="BO40" s="176" t="str">
        <f>IF(ISERROR('[2]Most Recent Statements'!L56),"Insufficient data",IF('[2]Most Recent Statements'!L56="Unknown","Insufficient Data",(IF(ISNUMBER(SEARCH("Workforce",'[2]Most Recent Statements'!L56)),"Yes","No"))))</f>
        <v>No</v>
      </c>
      <c r="BP40" s="176" t="str">
        <f>IF(ISERROR('[2]Most Recent Statements'!L56),"Insufficient data",IF('[2]Most Recent Statements'!L56="Unknown","Insufficient Data",(IF(ISNUMBER(SEARCH("Resource",'[2]Most Recent Statements'!L56)),"Yes","No"))))</f>
        <v>No</v>
      </c>
      <c r="BQ40" s="177"/>
      <c r="BR40" s="176" t="str">
        <f>IF(ISERROR('[2]Most Recent Statements'!N56),"Insufficient data",IF('[2]Most Recent Statements'!N56="Unknown","Insufficient Data",(IF(ISNUMBER(SEARCH("Yes",'[2]Most Recent Statements'!N56)),"Yes","No"))))</f>
        <v>No</v>
      </c>
      <c r="BS40" s="175" t="str">
        <f>IF(ISERROR('[2]Most Recent Statements'!Q56),"Insufficient data",IF('[2]Most Recent Statements'!Q56="Unknown","Insufficient Data",(IF(ISNUMBER(SEARCH("Leadership",'[2]Most Recent Statements'!Q56)),"Yes","No"))))</f>
        <v>No</v>
      </c>
      <c r="BT40" s="176" t="str">
        <f>IF(ISERROR('[2]Most Recent Statements'!Q56),"Insufficient data",IF('[2]Most Recent Statements'!Q56="Unknown","Insufficient Data",(IF(ISNUMBER(SEARCH("Suppliers",'[2]Most Recent Statements'!Q56)),"Yes","No"))))</f>
        <v>No</v>
      </c>
      <c r="BU40" s="176" t="str">
        <f>IF(ISERROR('[2]Most Recent Statements'!Q56),"Insufficient data",IF('[2]Most Recent Statements'!Q56="Unknown","Insufficient Data",(IF(ISNUMBER(SEARCH("Recruitment / HR",'[2]Most Recent Statements'!Q56)),"Yes","No"))))</f>
        <v>No</v>
      </c>
      <c r="BV40" s="176" t="str">
        <f>IF(ISERROR('[2]Most Recent Statements'!Q56),"Insufficient data",IF('[2]Most Recent Statements'!Q56="Unknown","Insufficient Data",(IF(ISNUMBER(SEARCH("Procurement / purchasing",'[2]Most Recent Statements'!Q56)),"Yes","No"))))</f>
        <v>No</v>
      </c>
      <c r="BW40" s="176" t="str">
        <f>IF(ISERROR('[2]Most Recent Statements'!Q56),"Insufficient data",IF('[2]Most Recent Statements'!Q56="Unknown","Insufficient Data",(IF(ISNUMBER(SEARCH("Employees (all)",'[2]Most Recent Statements'!Q56)),"Yes","No"))))</f>
        <v>No</v>
      </c>
      <c r="BX40" s="176" t="str">
        <f>IF(ISERROR('[2]Most Recent Statements'!Q56),"Insufficient data",IF('[2]Most Recent Statements'!Q56="Unknown","Insufficient Data",(IF(ISNUMBER(SEARCH("Training provided - not specified",'[2]Most Recent Statements'!Q56)),"Yes","No"))))</f>
        <v>Yes</v>
      </c>
      <c r="BY40" s="176" t="str">
        <f>IF(ISERROR('[2]Most Recent Statements'!Q56),"Insufficient data",IF('[2]Most Recent Statements'!Q56="Unknown","Insufficient Data",(IF(ISNUMBER(SEARCH("In Development",'[2]Most Recent Statements'!Q56)),"Yes","No"))))</f>
        <v>No</v>
      </c>
      <c r="BZ40" s="177" t="str">
        <f t="shared" si="5"/>
        <v>Yes</v>
      </c>
      <c r="CA40" s="176" t="str">
        <f t="shared" si="6"/>
        <v>Yes</v>
      </c>
      <c r="CB40" s="176" t="str">
        <f t="shared" si="7"/>
        <v>Yes</v>
      </c>
      <c r="CC40" s="175" t="str">
        <f>IF(ISERROR('[2]Most Recent Statements'!R56),"Insufficient data",IF('[2]Most Recent Statements'!R56="Unknown","Insufficient Data",(IF(ISNUMBER(SEARCH("Yes",'[2]Most Recent Statements'!R56)),"Yes","No"))))</f>
        <v>Yes</v>
      </c>
      <c r="CD40" s="176" t="str">
        <f>IF(ISERROR('[2]Most Recent Statements'!S56),"Insufficient data",IF('[2]Most Recent Statements'!S56="Unknown","Insufficient Data",(IF(ISNUMBER(SEARCH("Yes",'[2]Most Recent Statements'!S56)),"Yes","No"))))</f>
        <v>No</v>
      </c>
      <c r="CE40" s="199" t="str">
        <f>IFERROR(VLOOKUP($A40,'[2]Sector Specific Research'!$B$3:$H$81,3,FALSE),"Insufficient Data")</f>
        <v>No</v>
      </c>
      <c r="CF40" s="200" t="str">
        <f>IFERROR(VLOOKUP($A40,'[2]Sector Specific Research'!$B$3:$H$81,4,FALSE),"Insufficient Data")</f>
        <v>No</v>
      </c>
      <c r="CG40" s="200" t="str">
        <f>IFERROR(VLOOKUP($A40,'[2]Sector Specific Research'!$B$3:$H$81,5,FALSE),"Insufficient Data")</f>
        <v>No</v>
      </c>
      <c r="CH40" s="200" t="str">
        <f>IFERROR(VLOOKUP($A40,'[2]Sector Specific Research'!$B$3:$H$81,6,FALSE),"Insufficient Data")</f>
        <v>No</v>
      </c>
      <c r="CI40" s="200" t="str">
        <f>IFERROR(VLOOKUP($A40,'[2]Sector Specific Research'!$B$3:$H$81,7,FALSE),"Insufficient Data")</f>
        <v>No</v>
      </c>
      <c r="CJ40" s="200" t="str">
        <f t="shared" si="8"/>
        <v>No</v>
      </c>
      <c r="CK40" s="175" t="str">
        <f t="shared" si="9"/>
        <v>No</v>
      </c>
      <c r="CL40" s="178" t="str">
        <f t="shared" si="10"/>
        <v>Yes</v>
      </c>
    </row>
    <row r="41" spans="1:90" ht="16" x14ac:dyDescent="0.2">
      <c r="A41" s="287" t="str">
        <f>TRIM('[2]Most Recent Statements'!A20)</f>
        <v>Charles Schwab</v>
      </c>
      <c r="B41" s="197">
        <f>'[2]Most Recent Statements'!B20</f>
        <v>2020</v>
      </c>
      <c r="C41" s="202">
        <v>6690000</v>
      </c>
      <c r="D41" s="198" t="str">
        <f>IF(ISNUMBER(SEARCH("Yes",'[2]Most Recent Statements'!C20)), "Yes", "No")</f>
        <v>Yes</v>
      </c>
      <c r="E41" s="198">
        <f>IFERROR(VLOOKUP(A41,'[2]Entity Coverage'!$C$2:$H$80, 6, FALSE), "Insufficient Data")</f>
        <v>1</v>
      </c>
      <c r="F41" s="198" t="str">
        <f>IF(ISERROR('[2]Most Recent Statements'!E20),"Insufficient data",IF('[2]Most Recent Statements'!E20="Unknown","Insufficient Data",(IF(ISNUMBER(SEARCH("Yes",'[2]Most Recent Statements'!E20)),"Yes","No"))))</f>
        <v>No</v>
      </c>
      <c r="G41" s="175" t="str">
        <f>IFERROR(IF(AND((OR('[2]Most Recent Statements'!F20="Signed by CEO",'[2]Most Recent Statements'!F20="Signed by Director",'[2]Most Recent Statements'!F20="Signed by Managing Director",'[2]Most Recent Statements'!F20="Signed by Chairman")),('[2]Most Recent Statements'!C20="Yes - UK Modern Slavery Act"),('[2]Most Recent Statements'!D20="Yes"),('[2]Most Recent Statements'!G20="Approved by Board")),"Yes","No"),"Insufficient data")</f>
        <v>No</v>
      </c>
      <c r="H41" s="176" t="str">
        <f>IF(ISERROR('[2]Most Recent Statements'!F20),"Insufficient data",IF('[2]Most Recent Statements'!F20="Unknown","Insufficient Data",(IF(OR((ISNUMBER(SEARCH("Signed by CEO",'[2]Most Recent Statements'!F20))),(ISNUMBER(SEARCH("Signed by Director",'[2]Most Recent Statements'!F20))),(ISNUMBER(SEARCH("Signed by Chairman",'[2]Most Recent Statements'!F20))),(ISNUMBER(SEARCH("Signed by Managing Director",'[2]Most Recent Statements'!F20)))),"Yes","No"))))</f>
        <v>Yes</v>
      </c>
      <c r="I41" s="176" t="str">
        <f>IF(ISERROR('[2]Most Recent Statements'!G20),"Insufficient data",IF('[2]Most Recent Statements'!G20="Unknown","Insufficient Data",(IF(ISNUMBER(SEARCH("Approved by Board",'[2]Most Recent Statements'!G20)),"Yes","No"))))</f>
        <v>No</v>
      </c>
      <c r="J41" s="177" t="str">
        <f>IF(ISERROR('[2]Most Recent Statements'!D20),"Insufficient data",IF('[2]Most Recent Statements'!D20="Unknown","Insufficient Data",(IF(ISNUMBER(SEARCH("Yes",'[2]Most Recent Statements'!D20)),"Yes","No"))))</f>
        <v>Yes</v>
      </c>
      <c r="K41" s="174" t="str">
        <f>IF(ISERROR('[2]Most Recent Statements'!T20),"Insufficient data",IF('[2]Most Recent Statements'!T20="Unknown","Insufficient Data",(IF(ISNUMBER(SEARCH("Yes",'[2]Most Recent Statements'!T20)),"Yes","No"))))</f>
        <v>Yes</v>
      </c>
      <c r="L41" s="174" t="str">
        <f>IF(ISERROR('[2]Most Recent Statements'!H20),"Insufficient data",IF('[2]Most Recent Statements'!H20="Unknown","Insufficient Data",(IF(ISNUMBER(SEARCH("Yes",'[2]Most Recent Statements'!H20)),"Yes","No"))))</f>
        <v>Yes</v>
      </c>
      <c r="M41" s="175" t="str">
        <f>IF(ISERROR('[2]Most Recent Statements'!I20),"Insufficient data",IF('[2]Most Recent Statements'!I20="Unknown","Insufficient Data",(IF(ISNUMBER(SEARCH("No",'[2]Most Recent Statements'!I20)),"No","Yes"))))</f>
        <v>No</v>
      </c>
      <c r="N41" s="176" t="str">
        <f>IF(ISERROR('[2]Most Recent Statements'!I20),"Insufficient data",IF('[2]Most Recent Statements'!I20="Unknown","Insufficient Data",(IF(ISNUMBER(SEARCH("Facility/Supplier",'[2]Most Recent Statements'!I20)),"Yes","No"))))</f>
        <v>No</v>
      </c>
      <c r="O41" s="177" t="str">
        <f>IF(ISERROR('[2]Most Recent Statements'!I20),"Insufficient data",IF('[2]Most Recent Statements'!I20="Unknown","Insufficient Data",(IF(ISNUMBER(SEARCH("Geographical",'[2]Most Recent Statements'!I20)),"Yes","No"))))</f>
        <v>No</v>
      </c>
      <c r="P41" s="175" t="str">
        <f>IF(ISERROR('[2]Most Recent Statements'!J20),"Insufficient data",IF('[2]Most Recent Statements'!J20="Unknown","Insufficient Data",(IF(OR((ISNUMBER(SEARCH("prohibit",'[2]Most Recent Statements'!J20))),(ISNUMBER(SEARCH("forced",'[2]Most Recent Statements'!J20))),(ISNUMBER(SEARCH("supplier",'[2]Most Recent Statements'!J20)))),"Yes","No"))))</f>
        <v>Yes</v>
      </c>
      <c r="Q41" s="176" t="str">
        <f>IF(ISERROR('[2]Most Recent Statements'!J20),"Insufficient data",IF('[2]Most Recent Statements'!J20="Unknown","Insufficient Data",(IF(ISNUMBER(SEARCH("No",'[2]Most Recent Statements'!J20)),"No","Yes"))))</f>
        <v>Yes</v>
      </c>
      <c r="R41" s="176" t="str">
        <f>IF(ISERROR('[2]Most Recent Statements'!J20),"Insufficient data",IF('[2]Most Recent Statements'!J20="Unknown","Insufficient Data",(IF(ISNUMBER(SEARCH("In Development",'[2]Most Recent Statements'!J20)),"Yes","No"))))</f>
        <v>No</v>
      </c>
      <c r="S41" s="176" t="str">
        <f>IF(ISERROR('[2]Most Recent Statements'!J20),"Insufficient data",IF('[2]Most Recent Statements'!J20="Unknown","Insufficient Data",(IF(OR((ISNUMBER(SEARCH("prohibit",'[2]Most Recent Statements'!J20))),(ISNUMBER(SEARCH("forced",'[2]Most Recent Statements'!J20))),(ISNUMBER(SEARCH("No",'[2]Most Recent Statements'!J20))),(ISNUMBER(SEARCH("supplier",'[2]Most Recent Statements'!J20)))),"No","Yes"))))</f>
        <v>No</v>
      </c>
      <c r="T41" s="176"/>
      <c r="U41" s="176" t="str">
        <f>IF(ISERROR('[2]Most Recent Statements'!J20),"Insufficient data",IF('[2]Most Recent Statements'!J20="Unknown","Insufficient Data",(IF(ISNUMBER(SEARCH("(beyond tier 1)",'[2]Most Recent Statements'!J20)),"Yes","No"))))</f>
        <v>No</v>
      </c>
      <c r="V41" s="176"/>
      <c r="W41" s="176" t="str">
        <f>IF(ISERROR('[2]Most Recent Statements'!J20),"Insufficient data",IF('[2]Most Recent Statements'!J20="Unknown","Insufficient Data",(IF(ISNUMBER(SEARCH("recruitment",'[2]Most Recent Statements'!J20)),"Yes","No"))))</f>
        <v>No</v>
      </c>
      <c r="X41" s="176" t="str">
        <f>IF(ISERROR('[2]Most Recent Statements'!J20),"Insufficient data",IF('[2]Most Recent Statements'!J20="Unknown","Insufficient Data",(IF(ISNUMBER(SEARCH("Prohibit charging of recruitment fees to employee (direct / tier 1)",'[2]Most Recent Statements'!J20)),"Yes","No"))))</f>
        <v>No</v>
      </c>
      <c r="Y41" s="176" t="str">
        <f>IF(ISERROR('[2]Most Recent Statements'!J20),"Insufficient data",IF('[2]Most Recent Statements'!J20="Unknown","Insufficient Data",(IF(ISNUMBER(SEARCH("Prohibit charging of recruitment fees to employee (beyond tier 1)",'[2]Most Recent Statements'!J20)),"Yes","No"))))</f>
        <v>No</v>
      </c>
      <c r="Z41" s="176" t="str">
        <f>IF(ISERROR('[2]Most Recent Statements'!J20),"Insufficient data",IF('[2]Most Recent Statements'!J20="Unknown","Insufficient Data",(IF(ISNUMBER(SEARCH("Suppliers comply with laws and company’s policies (direct / tier 1)",'[2]Most Recent Statements'!J20)),"Yes","No"))))</f>
        <v>No</v>
      </c>
      <c r="AA41" s="176" t="str">
        <f>IF(ISERROR('[2]Most Recent Statements'!J20),"Insufficient data",IF('[2]Most Recent Statements'!J20="Unknown","Insufficient Data",(IF(ISNUMBER(SEARCH("Suppliers comply with laws and company’s policies (beyond tier 1)",'[2]Most Recent Statements'!J20)),"Yes","No"))))</f>
        <v>No</v>
      </c>
      <c r="AB41" s="176" t="str">
        <f>IF(ISERROR('[2]Most Recent Statements'!J20),"Insufficient data",IF('[2]Most Recent Statements'!J20="Unknown","Insufficient Data",(IF(ISNUMBER(SEARCH("Prohibit use of forced labour (direct / tier 1)",'[2]Most Recent Statements'!J20)),"Yes","No"))))</f>
        <v>Yes</v>
      </c>
      <c r="AC41" s="176" t="str">
        <f>IF(ISERROR('[2]Most Recent Statements'!J20),"Insufficient data",IF('[2]Most Recent Statements'!J20="Unknown","Insufficient Data",(IF(ISNUMBER(SEARCH("Prohibit use of forced labour (beyond tier 1)",'[2]Most Recent Statements'!J20)),"Yes","No"))))</f>
        <v>No</v>
      </c>
      <c r="AD41" s="176" t="str">
        <f>IF(ISERROR('[2]Most Recent Statements'!J20),"Insufficient data",IF('[2]Most Recent Statements'!J20="Unknown","Insufficient Data",(IF(ISNUMBER(SEARCH("Prohibit use of child labour (direct / tier 1)",'[2]Most Recent Statements'!J20)),"Yes","No"))))</f>
        <v>No</v>
      </c>
      <c r="AE41" s="176" t="str">
        <f>IF(ISERROR('[2]Most Recent Statements'!J20),"Insufficient data",IF('[2]Most Recent Statements'!J20="Unknown","Insufficient Data",(IF(ISNUMBER(SEARCH("Prohibit use of child labour (beyond tier 1)",'[2]Most Recent Statements'!J20)),"Yes","No"))))</f>
        <v>No</v>
      </c>
      <c r="AF41" s="176" t="str">
        <f>IF(ISERROR('[2]Most Recent Statements'!J20),"Insufficient data",IF('[2]Most Recent Statements'!J20="Unknown","Insufficient Data",(IF(ISNUMBER(SEARCH("Code of conduct or supplier code includes clauses on slavery and human trafficking (direct / tier 1)",'[2]Most Recent Statements'!J20)),"Yes","No"))))</f>
        <v>No</v>
      </c>
      <c r="AG41" s="176" t="str">
        <f>IF(ISERROR('[2]Most Recent Statements'!J20),"Insufficient data",IF('[2]Most Recent Statements'!J20="Unknown","Insufficient Data",(IF(ISNUMBER(SEARCH("Code of conduct or supplier code includes clauses on slavery and human trafficking (beyond tier 1)",'[2]Most Recent Statements'!J20)),"Yes","No"))))</f>
        <v>No</v>
      </c>
      <c r="AH41" s="176" t="str">
        <f>IF(ISERROR('[2]Most Recent Statements'!J20),"Insufficient data",IF('[2]Most Recent Statements'!J20="Unknown","Insufficient Data",(IF(ISNUMBER(SEARCH("Contracts include clauses on forced labour (direct / tier 1)",'[2]Most Recent Statements'!J20)),"Yes","No"))))</f>
        <v>No</v>
      </c>
      <c r="AI41" s="176" t="str">
        <f>IF(ISERROR('[2]Most Recent Statements'!J20),"Insufficient data",IF('[2]Most Recent Statements'!J20="Unknown","Insufficient Data",(IF(ISNUMBER(SEARCH("Contracts include clauses on forced labour (beyond tier 1)",'[2]Most Recent Statements'!J20)),"Yes","No"))))</f>
        <v>No</v>
      </c>
      <c r="AJ41" s="176" t="str">
        <f>IF(ISERROR('[2]Most Recent Statements'!J20),"Insufficient data",IF('[2]Most Recent Statements'!J20="Unknown","Insufficient Data",(IF(ISNUMBER(SEARCH("Suppliers produce their own statement (direct / tier 1)",'[2]Most Recent Statements'!J20)),"Yes","No"))))</f>
        <v>No</v>
      </c>
      <c r="AK41" s="176" t="str">
        <f>IF(ISERROR('[2]Most Recent Statements'!J20),"Insufficient data",IF('[2]Most Recent Statements'!J20="Unknown","Insufficient Data",(IF(ISNUMBER(SEARCH("Suppliers produce their own statement (beyond tier 1)",'[2]Most Recent Statements'!J20)),"Yes","No"))))</f>
        <v>No</v>
      </c>
      <c r="AL41" s="176" t="str">
        <f>IF(ISERROR('[2]Most Recent Statements'!J20),"Insufficient data",IF('[2]Most Recent Statements'!J20="Unknown","Insufficient Data",(IF(ISNUMBER(SEARCH("Suppliers respect labour rights (wages, freedom of association etc) (direct / tier 1)",'[2]Most Recent Statements'!J20)),"Yes","No"))))</f>
        <v>No</v>
      </c>
      <c r="AM41" s="176" t="str">
        <f>IF(ISERROR('[2]Most Recent Statements'!J20),"Insufficient data",IF('[2]Most Recent Statements'!J20="Unknown","Insufficient Data",(IF(ISNUMBER(SEARCH("Suppliers respect labour rights (wages, freedom of association etc) (beyond tier 1)",'[2]Most Recent Statements'!J20)),"Yes","No"))))</f>
        <v>No</v>
      </c>
      <c r="AN41" s="176" t="str">
        <f>IF(ISERROR('[2]Most Recent Statements'!J20),"Insufficient data",IF('[2]Most Recent Statements'!J20="Unknown","Insufficient Data",(IF(ISNUMBER(SEARCH("Suppliers protect migrant workers (direct / tier 1)",'[2]Most Recent Statements'!J20)),"Yes","No"))))</f>
        <v>No</v>
      </c>
      <c r="AO41" s="176" t="str">
        <f>IF(ISERROR('[2]Most Recent Statements'!J20),"Insufficient data",IF('[2]Most Recent Statements'!J20="Unknown","Insufficient Data",(IF(ISNUMBER(SEARCH("Suppliers protect migrant workers (beyond tier 1)",'[2]Most Recent Statements'!J20)),"Yes","No"))))</f>
        <v>No</v>
      </c>
      <c r="AP41" s="177" t="str">
        <f>IF(ISERROR('[2]Most Recent Statements'!J20),"Insufficient data",IF('[2]Most Recent Statements'!J20="Unknown","Insufficient Data",(IF(ISNUMBER(SEARCH("migrant",'[2]Most Recent Statements'!J20)),"Yes","No"))))</f>
        <v>No</v>
      </c>
      <c r="AQ41" s="174" t="str">
        <f>IF(OR(ISERROR('[2]Most Recent Statements'!O20),ISERROR('[2]Most Recent Statements'!M20)),"Insufficient data",IF(OR('[2]Most Recent Statements'!O20="Unknown",'[2]Most Recent Statements'!M20="Unknown"),"Insufficient Data",(IF(OR((OR((ISNUMBER(SEARCH("Cancel contracts",'[2]Most Recent Statements'!O20))),(ISNUMBER(SEARCH("Corrective action plan",'[2]Most Recent Statements'!O20))),(ISNUMBER(SEARCH("Worker remediation",'[2]Most Recent Statements'!O20))),(ISNUMBER(SEARCH("Senior management",'[2]Most Recent Statements'!O20))))),(OR((ISNUMBER(SEARCH("Audits",'[2]Most Recent Statements'!M20))),(ISNUMBER(SEARCH("On-site visits",'[2]Most Recent Statements'!M20)))))),"Yes","No"))))</f>
        <v>Yes</v>
      </c>
      <c r="AR41" s="174" t="str">
        <f t="shared" si="2"/>
        <v>Yes</v>
      </c>
      <c r="AS41" s="175" t="str">
        <f>IF(ISERROR('[2]Most Recent Statements'!O20),"Insufficient data",IF('[2]Most Recent Statements'!O20="Unknown","Insufficient Data",(IF(ISNUMBER(SEARCH("Cancel contracts",'[2]Most Recent Statements'!O20)),"Yes","No"))))</f>
        <v>Yes</v>
      </c>
      <c r="AT41" s="176" t="str">
        <f>IF(ISERROR('[2]Most Recent Statements'!O20),"Insufficient data",IF('[2]Most Recent Statements'!O20="Unknown","Insufficient Data",(IF(ISNUMBER(SEARCH("Corrective action plan",'[2]Most Recent Statements'!O20)),"Yes","No"))))</f>
        <v>No</v>
      </c>
      <c r="AU41" s="176" t="str">
        <f>IF(ISERROR('[2]Most Recent Statements'!O20),"Insufficient data",IF('[2]Most Recent Statements'!O20="Unknown","Insufficient Data",(IF(ISNUMBER(SEARCH("Senior management",'[2]Most Recent Statements'!O20)),"Yes","No"))))</f>
        <v>No</v>
      </c>
      <c r="AV41" s="177" t="str">
        <f>IF(ISERROR('[2]Most Recent Statements'!O20),"Insufficient data",IF('[2]Most Recent Statements'!O20="Unknown","Insufficient Data",(IF(ISNUMBER(SEARCH("Worker remediation",'[2]Most Recent Statements'!O20)),"Yes","No"))))</f>
        <v>No</v>
      </c>
      <c r="AW41" s="176" t="str">
        <f t="shared" si="3"/>
        <v>Yes</v>
      </c>
      <c r="AX41" s="175" t="str">
        <f>IF(ISERROR('[2]Most Recent Statements'!M20),"Insufficient data",IF('[2]Most Recent Statements'!M20="Unknown","Insufficient Data",(IF(ISNUMBER(SEARCH("Audits",'[2]Most Recent Statements'!M20)),"Yes","No"))))</f>
        <v>No</v>
      </c>
      <c r="AY41" s="176" t="str">
        <f>IF(ISERROR('[2]Most Recent Statements'!M20),"Insufficient data",IF('[2]Most Recent Statements'!M20="Unknown","Insufficient Data",(IF(ISNUMBER(SEARCH("Audits of suppliers (self- reporting)",'[2]Most Recent Statements'!M20)),"Yes","No"))))</f>
        <v>No</v>
      </c>
      <c r="AZ41" s="176" t="str">
        <f>IF(ISERROR('[2]Most Recent Statements'!M20),"Insufficient data",IF('[2]Most Recent Statements'!M20="Unknown","Insufficient Data",(IF(ISNUMBER(SEARCH("Audits of suppliers (independent)",'[2]Most Recent Statements'!M20)),"Yes","No"))))</f>
        <v>No</v>
      </c>
      <c r="BA41" s="177" t="str">
        <f>IF(ISERROR('[2]Most Recent Statements'!M20),"Insufficient data",IF('[2]Most Recent Statements'!M20="Unknown","Insufficient Data",(IF(ISNUMBER(SEARCH("On-site visits",'[2]Most Recent Statements'!M20)),"Yes","No"))))</f>
        <v>No</v>
      </c>
      <c r="BB41" s="175" t="str">
        <f>IF(ISERROR('[2]Most Recent Statements'!P20),"Insufficient data",IF('[2]Most Recent Statements'!P20="Unknown","Insufficient Data",(IF(OR((ISNUMBER(SEARCH("Hotline",'[2]Most Recent Statements'!P20))),(ISNUMBER(SEARCH("Whistleblower protection",'[2]Most Recent Statements'!P20))),(ISNUMBER(SEARCH("Focal Point",'[2]Most Recent Statements'!P20)))),"Yes","No"))))</f>
        <v>No</v>
      </c>
      <c r="BC41" s="176" t="str">
        <f>IF(ISERROR('[2]Most Recent Statements'!P20),"Insufficient data",IF('[2]Most Recent Statements'!P20="Unknown","Insufficient Data",(IF(ISNUMBER(SEARCH("Hotline",'[2]Most Recent Statements'!P20)),"Yes","No"))))</f>
        <v>No</v>
      </c>
      <c r="BD41" s="176" t="str">
        <f>IF(ISERROR('[2]Most Recent Statements'!P20),"Insufficient data",IF('[2]Most Recent Statements'!P20="Unknown","Insufficient Data",(IF(ISNUMBER(SEARCH("Focal Point",'[2]Most Recent Statements'!P20)),"Yes","No"))))</f>
        <v>No</v>
      </c>
      <c r="BE41" s="177" t="str">
        <f>IF(ISERROR('[2]Most Recent Statements'!P20),"Insufficient data",IF('[2]Most Recent Statements'!P20="Unknown","Insufficient Data",(IF(ISNUMBER(SEARCH("Whistleblower protection",'[2]Most Recent Statements'!P20)),"Yes","No"))))</f>
        <v>No</v>
      </c>
      <c r="BF41" s="175" t="str">
        <f t="shared" si="4"/>
        <v>Yes</v>
      </c>
      <c r="BG41" s="176" t="str">
        <f>IF(ISERROR('[2]Most Recent Statements'!K20),"Insufficient data",IF('[2]Most Recent Statements'!K20="Unknown","Insufficient Data",(IF(ISNUMBER(SEARCH("Conducting research",'[2]Most Recent Statements'!K20)),"Yes","No"))))</f>
        <v>No</v>
      </c>
      <c r="BH41" s="176" t="str">
        <f>IF(ISERROR('[2]Most Recent Statements'!K20),"Insufficient data",IF('[2]Most Recent Statements'!K20="Unknown","Insufficient Data",(IF(ISNUMBER(SEARCH("Risk-based questionnaires",'[2]Most Recent Statements'!K20)),"Yes","No"))))</f>
        <v>Yes</v>
      </c>
      <c r="BI41" s="176" t="str">
        <f>IF(ISERROR('[2]Most Recent Statements'!K20),"Insufficient data",IF('[2]Most Recent Statements'!K20="Unknown","Insufficient Data",(IF(ISNUMBER(SEARCH("Use of risk management tool or software",'[2]Most Recent Statements'!K20)),"Yes","No"))))</f>
        <v>No</v>
      </c>
      <c r="BJ41" s="177" t="str">
        <f>IF(ISERROR('[2]Most Recent Statements'!K20),"Insufficient data",IF('[2]Most Recent Statements'!K20="Unknown","Insufficient Data",(IF(ISNUMBER(SEARCH("In Development",'[2]Most Recent Statements'!K20)),"Yes","No"))))</f>
        <v>No</v>
      </c>
      <c r="BK41" s="174" t="str">
        <f>IF(OR(ISERROR('[2]Most Recent Statements'!K20),ISERROR('[2]Most Recent Statements'!L20)),"Insufficient data",IF(OR('[2]Most Recent Statements'!K20="Unknown",'[2]Most Recent Statements'!L20="Unknown"),"Insufficient Data",(IF(AND((OR((ISNUMBER(SEARCH("Conducting research",'[2]Most Recent Statements'!K20))),(ISNUMBER(SEARCH("Risk-based questionnaires",'[2]Most Recent Statements'!K20))),(ISNUMBER(SEARCH("Use of risk management tool or software",'[2]Most Recent Statements'!K20))))),(OR((ISNUMBER(SEARCH("Geographic",'[2]Most Recent Statements'!L20))),(ISNUMBER(SEARCH("Industry",'[2]Most Recent Statements'!L20))),(ISNUMBER(SEARCH("Resource",'[2]Most Recent Statements'!L20))),(ISNUMBER(SEARCH("Workforce",'[2]Most Recent Statements'!L20)))))),"Yes","No"))))</f>
        <v>No</v>
      </c>
      <c r="BL41" s="175" t="str">
        <f>IF(ISERROR('[2]Most Recent Statements'!L20),"Insufficient data",IF('[2]Most Recent Statements'!L20="Unknown","Insufficient Data",(IF(OR((ISNUMBER(SEARCH("Geographic",'[2]Most Recent Statements'!L20))),(ISNUMBER(SEARCH("Industry",'[2]Most Recent Statements'!L20))),(ISNUMBER(SEARCH("Resource",'[2]Most Recent Statements'!L20))),(ISNUMBER(SEARCH("Workforce",'[2]Most Recent Statements'!L20)))),"Yes","No"))))</f>
        <v>No</v>
      </c>
      <c r="BM41" s="176" t="str">
        <f>IF(ISERROR('[2]Most Recent Statements'!L20),"Insufficient data",IF('[2]Most Recent Statements'!L20="Unknown","Insufficient Data",(IF(ISNUMBER(SEARCH("Geographic",'[2]Most Recent Statements'!L20)),"Yes","No"))))</f>
        <v>No</v>
      </c>
      <c r="BN41" s="176" t="str">
        <f>IF(ISERROR('[2]Most Recent Statements'!L20),"Insufficient data",IF('[2]Most Recent Statements'!L20="Unknown","Insufficient Data",(IF(ISNUMBER(SEARCH("Industry",'[2]Most Recent Statements'!L20)),"Yes","No"))))</f>
        <v>No</v>
      </c>
      <c r="BO41" s="176" t="str">
        <f>IF(ISERROR('[2]Most Recent Statements'!L20),"Insufficient data",IF('[2]Most Recent Statements'!L20="Unknown","Insufficient Data",(IF(ISNUMBER(SEARCH("Workforce",'[2]Most Recent Statements'!L20)),"Yes","No"))))</f>
        <v>No</v>
      </c>
      <c r="BP41" s="176" t="str">
        <f>IF(ISERROR('[2]Most Recent Statements'!L20),"Insufficient data",IF('[2]Most Recent Statements'!L20="Unknown","Insufficient Data",(IF(ISNUMBER(SEARCH("Resource",'[2]Most Recent Statements'!L20)),"Yes","No"))))</f>
        <v>No</v>
      </c>
      <c r="BQ41" s="177"/>
      <c r="BR41" s="176" t="str">
        <f>IF(ISERROR('[2]Most Recent Statements'!N20),"Insufficient data",IF('[2]Most Recent Statements'!N20="Unknown","Insufficient Data",(IF(ISNUMBER(SEARCH("Yes",'[2]Most Recent Statements'!N20)),"Yes","No"))))</f>
        <v>No</v>
      </c>
      <c r="BS41" s="175" t="str">
        <f>IF(ISERROR('[2]Most Recent Statements'!Q20),"Insufficient data",IF('[2]Most Recent Statements'!Q20="Unknown","Insufficient Data",(IF(ISNUMBER(SEARCH("Leadership",'[2]Most Recent Statements'!Q20)),"Yes","No"))))</f>
        <v>Yes</v>
      </c>
      <c r="BT41" s="176" t="str">
        <f>IF(ISERROR('[2]Most Recent Statements'!Q20),"Insufficient data",IF('[2]Most Recent Statements'!Q20="Unknown","Insufficient Data",(IF(ISNUMBER(SEARCH("Suppliers",'[2]Most Recent Statements'!Q20)),"Yes","No"))))</f>
        <v>No</v>
      </c>
      <c r="BU41" s="176" t="str">
        <f>IF(ISERROR('[2]Most Recent Statements'!Q20),"Insufficient data",IF('[2]Most Recent Statements'!Q20="Unknown","Insufficient Data",(IF(ISNUMBER(SEARCH("Recruitment / HR",'[2]Most Recent Statements'!Q20)),"Yes","No"))))</f>
        <v>No</v>
      </c>
      <c r="BV41" s="176" t="str">
        <f>IF(ISERROR('[2]Most Recent Statements'!Q20),"Insufficient data",IF('[2]Most Recent Statements'!Q20="Unknown","Insufficient Data",(IF(ISNUMBER(SEARCH("Procurement / purchasing",'[2]Most Recent Statements'!Q20)),"Yes","No"))))</f>
        <v>No</v>
      </c>
      <c r="BW41" s="176" t="str">
        <f>IF(ISERROR('[2]Most Recent Statements'!Q20),"Insufficient data",IF('[2]Most Recent Statements'!Q20="Unknown","Insufficient Data",(IF(ISNUMBER(SEARCH("Employees (all)",'[2]Most Recent Statements'!Q20)),"Yes","No"))))</f>
        <v>No</v>
      </c>
      <c r="BX41" s="176" t="str">
        <f>IF(ISERROR('[2]Most Recent Statements'!Q20),"Insufficient data",IF('[2]Most Recent Statements'!Q20="Unknown","Insufficient Data",(IF(ISNUMBER(SEARCH("Training provided - not specified",'[2]Most Recent Statements'!Q20)),"Yes","No"))))</f>
        <v>No</v>
      </c>
      <c r="BY41" s="176" t="str">
        <f>IF(ISERROR('[2]Most Recent Statements'!Q20),"Insufficient data",IF('[2]Most Recent Statements'!Q20="Unknown","Insufficient Data",(IF(ISNUMBER(SEARCH("In Development",'[2]Most Recent Statements'!Q20)),"Yes","No"))))</f>
        <v>Yes</v>
      </c>
      <c r="BZ41" s="177" t="str">
        <f t="shared" si="5"/>
        <v>Yes</v>
      </c>
      <c r="CA41" s="176" t="str">
        <f t="shared" si="6"/>
        <v>Yes</v>
      </c>
      <c r="CB41" s="176" t="str">
        <f t="shared" si="7"/>
        <v>Yes</v>
      </c>
      <c r="CC41" s="175" t="str">
        <f>IF(ISERROR('[2]Most Recent Statements'!R20),"Insufficient data",IF('[2]Most Recent Statements'!R20="Unknown","Insufficient Data",(IF(ISNUMBER(SEARCH("Yes",'[2]Most Recent Statements'!R20)),"Yes","No"))))</f>
        <v>No</v>
      </c>
      <c r="CD41" s="176" t="str">
        <f>IF(ISERROR('[2]Most Recent Statements'!S20),"Insufficient data",IF('[2]Most Recent Statements'!S20="Unknown","Insufficient Data",(IF(ISNUMBER(SEARCH("Yes",'[2]Most Recent Statements'!S20)),"Yes","No"))))</f>
        <v>No</v>
      </c>
      <c r="CE41" s="199" t="str">
        <f>IFERROR(VLOOKUP($A41,'[2]Sector Specific Research'!$B$3:$H$81,3,FALSE),"Insufficient Data")</f>
        <v>No</v>
      </c>
      <c r="CF41" s="200" t="str">
        <f>IFERROR(VLOOKUP($A41,'[2]Sector Specific Research'!$B$3:$H$81,4,FALSE),"Insufficient Data")</f>
        <v>No</v>
      </c>
      <c r="CG41" s="200" t="str">
        <f>IFERROR(VLOOKUP($A41,'[2]Sector Specific Research'!$B$3:$H$81,5,FALSE),"Insufficient Data")</f>
        <v>No</v>
      </c>
      <c r="CH41" s="200" t="str">
        <f>IFERROR(VLOOKUP($A41,'[2]Sector Specific Research'!$B$3:$H$81,6,FALSE),"Insufficient Data")</f>
        <v>No</v>
      </c>
      <c r="CI41" s="200" t="str">
        <f>IFERROR(VLOOKUP($A41,'[2]Sector Specific Research'!$B$3:$H$81,7,FALSE),"Insufficient Data")</f>
        <v>No</v>
      </c>
      <c r="CJ41" s="200" t="str">
        <f t="shared" si="8"/>
        <v>No</v>
      </c>
      <c r="CK41" s="175" t="str">
        <f t="shared" si="9"/>
        <v>Yes</v>
      </c>
      <c r="CL41" s="178" t="str">
        <f t="shared" si="10"/>
        <v>No</v>
      </c>
    </row>
    <row r="42" spans="1:90" ht="16" x14ac:dyDescent="0.2">
      <c r="A42" s="287" t="str">
        <f>TRIM('[2]Most Recent Statements'!A30)</f>
        <v>CITIC Limited</v>
      </c>
      <c r="B42" s="197">
        <f>'[2]Most Recent Statements'!B30</f>
        <v>2019</v>
      </c>
      <c r="C42" s="202">
        <v>1063900</v>
      </c>
      <c r="D42" s="198" t="str">
        <f>IF(ISNUMBER(SEARCH("Yes",'[2]Most Recent Statements'!C30)), "Yes", "No")</f>
        <v>No</v>
      </c>
      <c r="E42" s="198" t="str">
        <f>IFERROR(VLOOKUP(A42,'[2]Entity Coverage'!$C$2:$H$80, 6, FALSE), "Insufficient Data")</f>
        <v>Insufficient Data</v>
      </c>
      <c r="F42" s="198" t="str">
        <f>IF(ISERROR('[2]Most Recent Statements'!E30),"Insufficient data",IF('[2]Most Recent Statements'!E30="Unknown","Insufficient Data",(IF(ISNUMBER(SEARCH("Yes",'[2]Most Recent Statements'!E30)),"Yes","No"))))</f>
        <v>No</v>
      </c>
      <c r="G42" s="175" t="str">
        <f>IFERROR(IF(AND((OR('[2]Most Recent Statements'!F30="Signed by CEO",'[2]Most Recent Statements'!F30="Signed by Director",'[2]Most Recent Statements'!F30="Signed by Managing Director",'[2]Most Recent Statements'!F30="Signed by Chairman")),('[2]Most Recent Statements'!C30="Yes - UK Modern Slavery Act"),('[2]Most Recent Statements'!D30="Yes"),('[2]Most Recent Statements'!G30="Approved by Board")),"Yes","No"),"Insufficient data")</f>
        <v>No</v>
      </c>
      <c r="H42" s="176" t="str">
        <f>IF(ISERROR('[2]Most Recent Statements'!F30),"Insufficient data",IF('[2]Most Recent Statements'!F30="Unknown","Insufficient Data",(IF(OR((ISNUMBER(SEARCH("Signed by CEO",'[2]Most Recent Statements'!F30))),(ISNUMBER(SEARCH("Signed by Director",'[2]Most Recent Statements'!F30))),(ISNUMBER(SEARCH("Signed by Chairman",'[2]Most Recent Statements'!F30))),(ISNUMBER(SEARCH("Signed by Managing Director",'[2]Most Recent Statements'!F30)))),"Yes","No"))))</f>
        <v>Insufficient Data</v>
      </c>
      <c r="I42" s="176" t="str">
        <f>IF(ISERROR('[2]Most Recent Statements'!G30),"Insufficient data",IF('[2]Most Recent Statements'!G30="Unknown","Insufficient Data",(IF(ISNUMBER(SEARCH("Approved by Board",'[2]Most Recent Statements'!G30)),"Yes","No"))))</f>
        <v>Insufficient Data</v>
      </c>
      <c r="J42" s="177" t="str">
        <f>IF(ISERROR('[2]Most Recent Statements'!D30),"Insufficient data",IF('[2]Most Recent Statements'!D30="Unknown","Insufficient Data",(IF(ISNUMBER(SEARCH("Yes",'[2]Most Recent Statements'!D30)),"Yes","No"))))</f>
        <v>No</v>
      </c>
      <c r="K42" s="174" t="str">
        <f>IF(ISERROR('[2]Most Recent Statements'!T30),"Insufficient data",IF('[2]Most Recent Statements'!T30="Unknown","Insufficient Data",(IF(ISNUMBER(SEARCH("Yes",'[2]Most Recent Statements'!T30)),"Yes","No"))))</f>
        <v>Insufficient Data</v>
      </c>
      <c r="L42" s="174" t="str">
        <f>IF(ISERROR('[2]Most Recent Statements'!H30),"Insufficient data",IF('[2]Most Recent Statements'!H30="Unknown","Insufficient Data",(IF(ISNUMBER(SEARCH("Yes",'[2]Most Recent Statements'!H30)),"Yes","No"))))</f>
        <v>Insufficient Data</v>
      </c>
      <c r="M42" s="175" t="str">
        <f>IF(ISERROR('[2]Most Recent Statements'!I30),"Insufficient data",IF('[2]Most Recent Statements'!I30="Unknown","Insufficient Data",(IF(ISNUMBER(SEARCH("No",'[2]Most Recent Statements'!I30)),"No","Yes"))))</f>
        <v>Insufficient Data</v>
      </c>
      <c r="N42" s="176" t="str">
        <f>IF(ISERROR('[2]Most Recent Statements'!I30),"Insufficient data",IF('[2]Most Recent Statements'!I30="Unknown","Insufficient Data",(IF(ISNUMBER(SEARCH("Facility/Supplier",'[2]Most Recent Statements'!I30)),"Yes","No"))))</f>
        <v>Insufficient Data</v>
      </c>
      <c r="O42" s="177" t="str">
        <f>IF(ISERROR('[2]Most Recent Statements'!I30),"Insufficient data",IF('[2]Most Recent Statements'!I30="Unknown","Insufficient Data",(IF(ISNUMBER(SEARCH("Geographical",'[2]Most Recent Statements'!I30)),"Yes","No"))))</f>
        <v>Insufficient Data</v>
      </c>
      <c r="P42" s="175" t="str">
        <f>IF(ISERROR('[2]Most Recent Statements'!J30),"Insufficient data",IF('[2]Most Recent Statements'!J30="Unknown","Insufficient Data",(IF(OR((ISNUMBER(SEARCH("prohibit",'[2]Most Recent Statements'!J30))),(ISNUMBER(SEARCH("forced",'[2]Most Recent Statements'!J30))),(ISNUMBER(SEARCH("supplier",'[2]Most Recent Statements'!J30)))),"Yes","No"))))</f>
        <v>Insufficient Data</v>
      </c>
      <c r="Q42" s="176" t="str">
        <f>IF(ISERROR('[2]Most Recent Statements'!J30),"Insufficient data",IF('[2]Most Recent Statements'!J30="Unknown","Insufficient Data",(IF(ISNUMBER(SEARCH("No",'[2]Most Recent Statements'!J30)),"No","Yes"))))</f>
        <v>Insufficient Data</v>
      </c>
      <c r="R42" s="176" t="str">
        <f>IF(ISERROR('[2]Most Recent Statements'!J30),"Insufficient data",IF('[2]Most Recent Statements'!J30="Unknown","Insufficient Data",(IF(ISNUMBER(SEARCH("In Development",'[2]Most Recent Statements'!J30)),"Yes","No"))))</f>
        <v>Insufficient Data</v>
      </c>
      <c r="S42" s="176" t="str">
        <f>IF(ISERROR('[2]Most Recent Statements'!J30),"Insufficient data",IF('[2]Most Recent Statements'!J30="Unknown","Insufficient Data",(IF(OR((ISNUMBER(SEARCH("prohibit",'[2]Most Recent Statements'!J30))),(ISNUMBER(SEARCH("forced",'[2]Most Recent Statements'!J30))),(ISNUMBER(SEARCH("No",'[2]Most Recent Statements'!J30))),(ISNUMBER(SEARCH("supplier",'[2]Most Recent Statements'!J30)))),"No","Yes"))))</f>
        <v>Insufficient Data</v>
      </c>
      <c r="T42" s="176"/>
      <c r="U42" s="176" t="str">
        <f>IF(ISERROR('[2]Most Recent Statements'!J30),"Insufficient data",IF('[2]Most Recent Statements'!J30="Unknown","Insufficient Data",(IF(ISNUMBER(SEARCH("(beyond tier 1)",'[2]Most Recent Statements'!J30)),"Yes","No"))))</f>
        <v>Insufficient Data</v>
      </c>
      <c r="V42" s="176"/>
      <c r="W42" s="176" t="str">
        <f>IF(ISERROR('[2]Most Recent Statements'!J30),"Insufficient data",IF('[2]Most Recent Statements'!J30="Unknown","Insufficient Data",(IF(ISNUMBER(SEARCH("recruitment",'[2]Most Recent Statements'!J30)),"Yes","No"))))</f>
        <v>Insufficient Data</v>
      </c>
      <c r="X42" s="176" t="str">
        <f>IF(ISERROR('[2]Most Recent Statements'!J30),"Insufficient data",IF('[2]Most Recent Statements'!J30="Unknown","Insufficient Data",(IF(ISNUMBER(SEARCH("Prohibit charging of recruitment fees to employee (direct / tier 1)",'[2]Most Recent Statements'!J30)),"Yes","No"))))</f>
        <v>Insufficient Data</v>
      </c>
      <c r="Y42" s="176" t="str">
        <f>IF(ISERROR('[2]Most Recent Statements'!J30),"Insufficient data",IF('[2]Most Recent Statements'!J30="Unknown","Insufficient Data",(IF(ISNUMBER(SEARCH("Prohibit charging of recruitment fees to employee (beyond tier 1)",'[2]Most Recent Statements'!J30)),"Yes","No"))))</f>
        <v>Insufficient Data</v>
      </c>
      <c r="Z42" s="176" t="str">
        <f>IF(ISERROR('[2]Most Recent Statements'!J30),"Insufficient data",IF('[2]Most Recent Statements'!J30="Unknown","Insufficient Data",(IF(ISNUMBER(SEARCH("Suppliers comply with laws and company’s policies (direct / tier 1)",'[2]Most Recent Statements'!J30)),"Yes","No"))))</f>
        <v>Insufficient Data</v>
      </c>
      <c r="AA42" s="176" t="str">
        <f>IF(ISERROR('[2]Most Recent Statements'!J30),"Insufficient data",IF('[2]Most Recent Statements'!J30="Unknown","Insufficient Data",(IF(ISNUMBER(SEARCH("Suppliers comply with laws and company’s policies (beyond tier 1)",'[2]Most Recent Statements'!J30)),"Yes","No"))))</f>
        <v>Insufficient Data</v>
      </c>
      <c r="AB42" s="176" t="str">
        <f>IF(ISERROR('[2]Most Recent Statements'!J30),"Insufficient data",IF('[2]Most Recent Statements'!J30="Unknown","Insufficient Data",(IF(ISNUMBER(SEARCH("Prohibit use of forced labour (direct / tier 1)",'[2]Most Recent Statements'!J30)),"Yes","No"))))</f>
        <v>Insufficient Data</v>
      </c>
      <c r="AC42" s="176" t="str">
        <f>IF(ISERROR('[2]Most Recent Statements'!J30),"Insufficient data",IF('[2]Most Recent Statements'!J30="Unknown","Insufficient Data",(IF(ISNUMBER(SEARCH("Prohibit use of forced labour (beyond tier 1)",'[2]Most Recent Statements'!J30)),"Yes","No"))))</f>
        <v>Insufficient Data</v>
      </c>
      <c r="AD42" s="176" t="str">
        <f>IF(ISERROR('[2]Most Recent Statements'!J30),"Insufficient data",IF('[2]Most Recent Statements'!J30="Unknown","Insufficient Data",(IF(ISNUMBER(SEARCH("Prohibit use of child labour (direct / tier 1)",'[2]Most Recent Statements'!J30)),"Yes","No"))))</f>
        <v>Insufficient Data</v>
      </c>
      <c r="AE42" s="176" t="str">
        <f>IF(ISERROR('[2]Most Recent Statements'!J30),"Insufficient data",IF('[2]Most Recent Statements'!J30="Unknown","Insufficient Data",(IF(ISNUMBER(SEARCH("Prohibit use of child labour (beyond tier 1)",'[2]Most Recent Statements'!J30)),"Yes","No"))))</f>
        <v>Insufficient Data</v>
      </c>
      <c r="AF42" s="176" t="str">
        <f>IF(ISERROR('[2]Most Recent Statements'!J30),"Insufficient data",IF('[2]Most Recent Statements'!J30="Unknown","Insufficient Data",(IF(ISNUMBER(SEARCH("Code of conduct or supplier code includes clauses on slavery and human trafficking (direct / tier 1)",'[2]Most Recent Statements'!J30)),"Yes","No"))))</f>
        <v>Insufficient Data</v>
      </c>
      <c r="AG42" s="176" t="str">
        <f>IF(ISERROR('[2]Most Recent Statements'!J30),"Insufficient data",IF('[2]Most Recent Statements'!J30="Unknown","Insufficient Data",(IF(ISNUMBER(SEARCH("Code of conduct or supplier code includes clauses on slavery and human trafficking (beyond tier 1)",'[2]Most Recent Statements'!J30)),"Yes","No"))))</f>
        <v>Insufficient Data</v>
      </c>
      <c r="AH42" s="176" t="str">
        <f>IF(ISERROR('[2]Most Recent Statements'!J30),"Insufficient data",IF('[2]Most Recent Statements'!J30="Unknown","Insufficient Data",(IF(ISNUMBER(SEARCH("Contracts include clauses on forced labour (direct / tier 1)",'[2]Most Recent Statements'!J30)),"Yes","No"))))</f>
        <v>Insufficient Data</v>
      </c>
      <c r="AI42" s="176" t="str">
        <f>IF(ISERROR('[2]Most Recent Statements'!J30),"Insufficient data",IF('[2]Most Recent Statements'!J30="Unknown","Insufficient Data",(IF(ISNUMBER(SEARCH("Contracts include clauses on forced labour (beyond tier 1)",'[2]Most Recent Statements'!J30)),"Yes","No"))))</f>
        <v>Insufficient Data</v>
      </c>
      <c r="AJ42" s="176" t="str">
        <f>IF(ISERROR('[2]Most Recent Statements'!J30),"Insufficient data",IF('[2]Most Recent Statements'!J30="Unknown","Insufficient Data",(IF(ISNUMBER(SEARCH("Suppliers produce their own statement (direct / tier 1)",'[2]Most Recent Statements'!J30)),"Yes","No"))))</f>
        <v>Insufficient Data</v>
      </c>
      <c r="AK42" s="176" t="str">
        <f>IF(ISERROR('[2]Most Recent Statements'!J30),"Insufficient data",IF('[2]Most Recent Statements'!J30="Unknown","Insufficient Data",(IF(ISNUMBER(SEARCH("Suppliers produce their own statement (beyond tier 1)",'[2]Most Recent Statements'!J30)),"Yes","No"))))</f>
        <v>Insufficient Data</v>
      </c>
      <c r="AL42" s="176" t="str">
        <f>IF(ISERROR('[2]Most Recent Statements'!J30),"Insufficient data",IF('[2]Most Recent Statements'!J30="Unknown","Insufficient Data",(IF(ISNUMBER(SEARCH("Suppliers respect labour rights (wages, freedom of association etc) (direct / tier 1)",'[2]Most Recent Statements'!J30)),"Yes","No"))))</f>
        <v>Insufficient Data</v>
      </c>
      <c r="AM42" s="176" t="str">
        <f>IF(ISERROR('[2]Most Recent Statements'!J30),"Insufficient data",IF('[2]Most Recent Statements'!J30="Unknown","Insufficient Data",(IF(ISNUMBER(SEARCH("Suppliers respect labour rights (wages, freedom of association etc) (beyond tier 1)",'[2]Most Recent Statements'!J30)),"Yes","No"))))</f>
        <v>Insufficient Data</v>
      </c>
      <c r="AN42" s="176" t="str">
        <f>IF(ISERROR('[2]Most Recent Statements'!J30),"Insufficient data",IF('[2]Most Recent Statements'!J30="Unknown","Insufficient Data",(IF(ISNUMBER(SEARCH("Suppliers protect migrant workers (direct / tier 1)",'[2]Most Recent Statements'!J30)),"Yes","No"))))</f>
        <v>Insufficient Data</v>
      </c>
      <c r="AO42" s="176" t="str">
        <f>IF(ISERROR('[2]Most Recent Statements'!J30),"Insufficient data",IF('[2]Most Recent Statements'!J30="Unknown","Insufficient Data",(IF(ISNUMBER(SEARCH("Suppliers protect migrant workers (beyond tier 1)",'[2]Most Recent Statements'!J30)),"Yes","No"))))</f>
        <v>Insufficient Data</v>
      </c>
      <c r="AP42" s="177" t="str">
        <f>IF(ISERROR('[2]Most Recent Statements'!J30),"Insufficient data",IF('[2]Most Recent Statements'!J30="Unknown","Insufficient Data",(IF(ISNUMBER(SEARCH("migrant",'[2]Most Recent Statements'!J30)),"Yes","No"))))</f>
        <v>Insufficient Data</v>
      </c>
      <c r="AQ42" s="174" t="str">
        <f>IF(OR(ISERROR('[2]Most Recent Statements'!O30),ISERROR('[2]Most Recent Statements'!M30)),"Insufficient data",IF(OR('[2]Most Recent Statements'!O30="Unknown",'[2]Most Recent Statements'!M30="Unknown"),"Insufficient Data",(IF(OR((OR((ISNUMBER(SEARCH("Cancel contracts",'[2]Most Recent Statements'!O30))),(ISNUMBER(SEARCH("Corrective action plan",'[2]Most Recent Statements'!O30))),(ISNUMBER(SEARCH("Worker remediation",'[2]Most Recent Statements'!O30))),(ISNUMBER(SEARCH("Senior management",'[2]Most Recent Statements'!O30))))),(OR((ISNUMBER(SEARCH("Audits",'[2]Most Recent Statements'!M30))),(ISNUMBER(SEARCH("On-site visits",'[2]Most Recent Statements'!M30)))))),"Yes","No"))))</f>
        <v>Insufficient Data</v>
      </c>
      <c r="AR42" s="174" t="str">
        <f t="shared" si="2"/>
        <v>Insufficient Data</v>
      </c>
      <c r="AS42" s="175" t="str">
        <f>IF(ISERROR('[2]Most Recent Statements'!O30),"Insufficient data",IF('[2]Most Recent Statements'!O30="Unknown","Insufficient Data",(IF(ISNUMBER(SEARCH("Cancel contracts",'[2]Most Recent Statements'!O30)),"Yes","No"))))</f>
        <v>Insufficient Data</v>
      </c>
      <c r="AT42" s="176" t="str">
        <f>IF(ISERROR('[2]Most Recent Statements'!O30),"Insufficient data",IF('[2]Most Recent Statements'!O30="Unknown","Insufficient Data",(IF(ISNUMBER(SEARCH("Corrective action plan",'[2]Most Recent Statements'!O30)),"Yes","No"))))</f>
        <v>Insufficient Data</v>
      </c>
      <c r="AU42" s="176" t="str">
        <f>IF(ISERROR('[2]Most Recent Statements'!O30),"Insufficient data",IF('[2]Most Recent Statements'!O30="Unknown","Insufficient Data",(IF(ISNUMBER(SEARCH("Senior management",'[2]Most Recent Statements'!O30)),"Yes","No"))))</f>
        <v>Insufficient Data</v>
      </c>
      <c r="AV42" s="177" t="str">
        <f>IF(ISERROR('[2]Most Recent Statements'!O30),"Insufficient data",IF('[2]Most Recent Statements'!O30="Unknown","Insufficient Data",(IF(ISNUMBER(SEARCH("Worker remediation",'[2]Most Recent Statements'!O30)),"Yes","No"))))</f>
        <v>Insufficient Data</v>
      </c>
      <c r="AW42" s="176" t="str">
        <f t="shared" si="3"/>
        <v>Insufficient Data</v>
      </c>
      <c r="AX42" s="175" t="str">
        <f>IF(ISERROR('[2]Most Recent Statements'!M30),"Insufficient data",IF('[2]Most Recent Statements'!M30="Unknown","Insufficient Data",(IF(ISNUMBER(SEARCH("Audits",'[2]Most Recent Statements'!M30)),"Yes","No"))))</f>
        <v>Insufficient Data</v>
      </c>
      <c r="AY42" s="176" t="str">
        <f>IF(ISERROR('[2]Most Recent Statements'!M30),"Insufficient data",IF('[2]Most Recent Statements'!M30="Unknown","Insufficient Data",(IF(ISNUMBER(SEARCH("Audits of suppliers (self- reporting)",'[2]Most Recent Statements'!M30)),"Yes","No"))))</f>
        <v>Insufficient Data</v>
      </c>
      <c r="AZ42" s="176" t="str">
        <f>IF(ISERROR('[2]Most Recent Statements'!M30),"Insufficient data",IF('[2]Most Recent Statements'!M30="Unknown","Insufficient Data",(IF(ISNUMBER(SEARCH("Audits of suppliers (independent)",'[2]Most Recent Statements'!M30)),"Yes","No"))))</f>
        <v>Insufficient Data</v>
      </c>
      <c r="BA42" s="177" t="str">
        <f>IF(ISERROR('[2]Most Recent Statements'!M30),"Insufficient data",IF('[2]Most Recent Statements'!M30="Unknown","Insufficient Data",(IF(ISNUMBER(SEARCH("On-site visits",'[2]Most Recent Statements'!M30)),"Yes","No"))))</f>
        <v>Insufficient Data</v>
      </c>
      <c r="BB42" s="175" t="str">
        <f>IF(ISERROR('[2]Most Recent Statements'!P30),"Insufficient data",IF('[2]Most Recent Statements'!P30="Unknown","Insufficient Data",(IF(OR((ISNUMBER(SEARCH("Hotline",'[2]Most Recent Statements'!P30))),(ISNUMBER(SEARCH("Whistleblower protection",'[2]Most Recent Statements'!P30))),(ISNUMBER(SEARCH("Focal Point",'[2]Most Recent Statements'!P30)))),"Yes","No"))))</f>
        <v>Insufficient Data</v>
      </c>
      <c r="BC42" s="176" t="str">
        <f>IF(ISERROR('[2]Most Recent Statements'!P30),"Insufficient data",IF('[2]Most Recent Statements'!P30="Unknown","Insufficient Data",(IF(ISNUMBER(SEARCH("Hotline",'[2]Most Recent Statements'!P30)),"Yes","No"))))</f>
        <v>Insufficient Data</v>
      </c>
      <c r="BD42" s="176" t="str">
        <f>IF(ISERROR('[2]Most Recent Statements'!P30),"Insufficient data",IF('[2]Most Recent Statements'!P30="Unknown","Insufficient Data",(IF(ISNUMBER(SEARCH("Focal Point",'[2]Most Recent Statements'!P30)),"Yes","No"))))</f>
        <v>Insufficient Data</v>
      </c>
      <c r="BE42" s="177" t="str">
        <f>IF(ISERROR('[2]Most Recent Statements'!P30),"Insufficient data",IF('[2]Most Recent Statements'!P30="Unknown","Insufficient Data",(IF(ISNUMBER(SEARCH("Whistleblower protection",'[2]Most Recent Statements'!P30)),"Yes","No"))))</f>
        <v>Insufficient Data</v>
      </c>
      <c r="BF42" s="175" t="str">
        <f t="shared" si="4"/>
        <v>Insufficient Data</v>
      </c>
      <c r="BG42" s="176" t="str">
        <f>IF(ISERROR('[2]Most Recent Statements'!K30),"Insufficient data",IF('[2]Most Recent Statements'!K30="Unknown","Insufficient Data",(IF(ISNUMBER(SEARCH("Conducting research",'[2]Most Recent Statements'!K30)),"Yes","No"))))</f>
        <v>Insufficient Data</v>
      </c>
      <c r="BH42" s="176" t="str">
        <f>IF(ISERROR('[2]Most Recent Statements'!K30),"Insufficient data",IF('[2]Most Recent Statements'!K30="Unknown","Insufficient Data",(IF(ISNUMBER(SEARCH("Risk-based questionnaires",'[2]Most Recent Statements'!K30)),"Yes","No"))))</f>
        <v>Insufficient Data</v>
      </c>
      <c r="BI42" s="176" t="str">
        <f>IF(ISERROR('[2]Most Recent Statements'!K30),"Insufficient data",IF('[2]Most Recent Statements'!K30="Unknown","Insufficient Data",(IF(ISNUMBER(SEARCH("Use of risk management tool or software",'[2]Most Recent Statements'!K30)),"Yes","No"))))</f>
        <v>Insufficient Data</v>
      </c>
      <c r="BJ42" s="177" t="str">
        <f>IF(ISERROR('[2]Most Recent Statements'!K30),"Insufficient data",IF('[2]Most Recent Statements'!K30="Unknown","Insufficient Data",(IF(ISNUMBER(SEARCH("In Development",'[2]Most Recent Statements'!K30)),"Yes","No"))))</f>
        <v>Insufficient Data</v>
      </c>
      <c r="BK42" s="174" t="str">
        <f>IF(OR(ISERROR('[2]Most Recent Statements'!K30),ISERROR('[2]Most Recent Statements'!L30)),"Insufficient data",IF(OR('[2]Most Recent Statements'!K30="Unknown",'[2]Most Recent Statements'!L30="Unknown"),"Insufficient Data",(IF(AND((OR((ISNUMBER(SEARCH("Conducting research",'[2]Most Recent Statements'!K30))),(ISNUMBER(SEARCH("Risk-based questionnaires",'[2]Most Recent Statements'!K30))),(ISNUMBER(SEARCH("Use of risk management tool or software",'[2]Most Recent Statements'!K30))))),(OR((ISNUMBER(SEARCH("Geographic",'[2]Most Recent Statements'!L30))),(ISNUMBER(SEARCH("Industry",'[2]Most Recent Statements'!L30))),(ISNUMBER(SEARCH("Resource",'[2]Most Recent Statements'!L30))),(ISNUMBER(SEARCH("Workforce",'[2]Most Recent Statements'!L30)))))),"Yes","No"))))</f>
        <v>Insufficient Data</v>
      </c>
      <c r="BL42" s="175" t="str">
        <f>IF(ISERROR('[2]Most Recent Statements'!L30),"Insufficient data",IF('[2]Most Recent Statements'!L30="Unknown","Insufficient Data",(IF(OR((ISNUMBER(SEARCH("Geographic",'[2]Most Recent Statements'!L30))),(ISNUMBER(SEARCH("Industry",'[2]Most Recent Statements'!L30))),(ISNUMBER(SEARCH("Resource",'[2]Most Recent Statements'!L30))),(ISNUMBER(SEARCH("Workforce",'[2]Most Recent Statements'!L30)))),"Yes","No"))))</f>
        <v>Insufficient Data</v>
      </c>
      <c r="BM42" s="176" t="str">
        <f>IF(ISERROR('[2]Most Recent Statements'!L30),"Insufficient data",IF('[2]Most Recent Statements'!L30="Unknown","Insufficient Data",(IF(ISNUMBER(SEARCH("Geographic",'[2]Most Recent Statements'!L30)),"Yes","No"))))</f>
        <v>Insufficient Data</v>
      </c>
      <c r="BN42" s="176" t="str">
        <f>IF(ISERROR('[2]Most Recent Statements'!L30),"Insufficient data",IF('[2]Most Recent Statements'!L30="Unknown","Insufficient Data",(IF(ISNUMBER(SEARCH("Industry",'[2]Most Recent Statements'!L30)),"Yes","No"))))</f>
        <v>Insufficient Data</v>
      </c>
      <c r="BO42" s="176" t="str">
        <f>IF(ISERROR('[2]Most Recent Statements'!L30),"Insufficient data",IF('[2]Most Recent Statements'!L30="Unknown","Insufficient Data",(IF(ISNUMBER(SEARCH("Workforce",'[2]Most Recent Statements'!L30)),"Yes","No"))))</f>
        <v>Insufficient Data</v>
      </c>
      <c r="BP42" s="176" t="str">
        <f>IF(ISERROR('[2]Most Recent Statements'!L30),"Insufficient data",IF('[2]Most Recent Statements'!L30="Unknown","Insufficient Data",(IF(ISNUMBER(SEARCH("Resource",'[2]Most Recent Statements'!L30)),"Yes","No"))))</f>
        <v>Insufficient Data</v>
      </c>
      <c r="BQ42" s="177"/>
      <c r="BR42" s="176" t="str">
        <f>IF(ISERROR('[2]Most Recent Statements'!N30),"Insufficient data",IF('[2]Most Recent Statements'!N30="Unknown","Insufficient Data",(IF(ISNUMBER(SEARCH("Yes",'[2]Most Recent Statements'!N30)),"Yes","No"))))</f>
        <v>Insufficient Data</v>
      </c>
      <c r="BS42" s="175" t="str">
        <f>IF(ISERROR('[2]Most Recent Statements'!Q30),"Insufficient data",IF('[2]Most Recent Statements'!Q30="Unknown","Insufficient Data",(IF(ISNUMBER(SEARCH("Leadership",'[2]Most Recent Statements'!Q30)),"Yes","No"))))</f>
        <v>Insufficient Data</v>
      </c>
      <c r="BT42" s="176" t="str">
        <f>IF(ISERROR('[2]Most Recent Statements'!Q30),"Insufficient data",IF('[2]Most Recent Statements'!Q30="Unknown","Insufficient Data",(IF(ISNUMBER(SEARCH("Suppliers",'[2]Most Recent Statements'!Q30)),"Yes","No"))))</f>
        <v>Insufficient Data</v>
      </c>
      <c r="BU42" s="176" t="str">
        <f>IF(ISERROR('[2]Most Recent Statements'!Q30),"Insufficient data",IF('[2]Most Recent Statements'!Q30="Unknown","Insufficient Data",(IF(ISNUMBER(SEARCH("Recruitment / HR",'[2]Most Recent Statements'!Q30)),"Yes","No"))))</f>
        <v>Insufficient Data</v>
      </c>
      <c r="BV42" s="176" t="str">
        <f>IF(ISERROR('[2]Most Recent Statements'!Q30),"Insufficient data",IF('[2]Most Recent Statements'!Q30="Unknown","Insufficient Data",(IF(ISNUMBER(SEARCH("Procurement / purchasing",'[2]Most Recent Statements'!Q30)),"Yes","No"))))</f>
        <v>Insufficient Data</v>
      </c>
      <c r="BW42" s="176" t="str">
        <f>IF(ISERROR('[2]Most Recent Statements'!Q30),"Insufficient data",IF('[2]Most Recent Statements'!Q30="Unknown","Insufficient Data",(IF(ISNUMBER(SEARCH("Employees (all)",'[2]Most Recent Statements'!Q30)),"Yes","No"))))</f>
        <v>Insufficient Data</v>
      </c>
      <c r="BX42" s="176" t="str">
        <f>IF(ISERROR('[2]Most Recent Statements'!Q30),"Insufficient data",IF('[2]Most Recent Statements'!Q30="Unknown","Insufficient Data",(IF(ISNUMBER(SEARCH("Training provided - not specified",'[2]Most Recent Statements'!Q30)),"Yes","No"))))</f>
        <v>Insufficient Data</v>
      </c>
      <c r="BY42" s="176" t="str">
        <f>IF(ISERROR('[2]Most Recent Statements'!Q30),"Insufficient data",IF('[2]Most Recent Statements'!Q30="Unknown","Insufficient Data",(IF(ISNUMBER(SEARCH("In Development",'[2]Most Recent Statements'!Q30)),"Yes","No"))))</f>
        <v>Insufficient Data</v>
      </c>
      <c r="BZ42" s="177" t="str">
        <f t="shared" si="5"/>
        <v>Insufficient Data</v>
      </c>
      <c r="CA42" s="176" t="str">
        <f t="shared" si="6"/>
        <v>Insufficient Data</v>
      </c>
      <c r="CB42" s="176" t="str">
        <f t="shared" si="7"/>
        <v>Insufficient Data</v>
      </c>
      <c r="CC42" s="175" t="str">
        <f>IF(ISERROR('[2]Most Recent Statements'!R30),"Insufficient data",IF('[2]Most Recent Statements'!R30="Unknown","Insufficient Data",(IF(ISNUMBER(SEARCH("Yes",'[2]Most Recent Statements'!R30)),"Yes","No"))))</f>
        <v>Insufficient Data</v>
      </c>
      <c r="CD42" s="176" t="str">
        <f>IF(ISERROR('[2]Most Recent Statements'!S30),"Insufficient data",IF('[2]Most Recent Statements'!S30="Unknown","Insufficient Data",(IF(ISNUMBER(SEARCH("Yes",'[2]Most Recent Statements'!S30)),"Yes","No"))))</f>
        <v>Insufficient Data</v>
      </c>
      <c r="CE42" s="199" t="str">
        <f>IFERROR(VLOOKUP($A42,'[2]Sector Specific Research'!$B$3:$H$81,3,FALSE),"Insufficient Data")</f>
        <v>Insufficient Data</v>
      </c>
      <c r="CF42" s="200" t="str">
        <f>IFERROR(VLOOKUP($A42,'[2]Sector Specific Research'!$B$3:$H$81,4,FALSE),"Insufficient Data")</f>
        <v>Insufficient Data</v>
      </c>
      <c r="CG42" s="200" t="str">
        <f>IFERROR(VLOOKUP($A42,'[2]Sector Specific Research'!$B$3:$H$81,5,FALSE),"Insufficient Data")</f>
        <v>Insufficient Data</v>
      </c>
      <c r="CH42" s="200" t="str">
        <f>IFERROR(VLOOKUP($A42,'[2]Sector Specific Research'!$B$3:$H$81,6,FALSE),"Insufficient Data")</f>
        <v>Insufficient Data</v>
      </c>
      <c r="CI42" s="200" t="str">
        <f>IFERROR(VLOOKUP($A42,'[2]Sector Specific Research'!$B$3:$H$81,7,FALSE),"Insufficient Data")</f>
        <v>Insufficient Data</v>
      </c>
      <c r="CJ42" s="200" t="str">
        <f t="shared" si="8"/>
        <v>Insufficient Data</v>
      </c>
      <c r="CK42" s="175" t="str">
        <f t="shared" si="9"/>
        <v>Insufficient Data</v>
      </c>
      <c r="CL42" s="178" t="str">
        <f t="shared" si="10"/>
        <v>Insufficient Data</v>
      </c>
    </row>
    <row r="43" spans="1:90" ht="16" x14ac:dyDescent="0.2">
      <c r="A43" s="287" t="str">
        <f>TRIM('[2]Most Recent Statements'!A75)</f>
        <v>CVC Capital Partners</v>
      </c>
      <c r="B43" s="197">
        <f>'[2]Most Recent Statements'!B75</f>
        <v>2019</v>
      </c>
      <c r="C43" s="197">
        <v>109100</v>
      </c>
      <c r="D43" s="198" t="str">
        <f>IF(ISNUMBER(SEARCH("Yes",'[2]Most Recent Statements'!C75)), "Yes", "No")</f>
        <v>Yes</v>
      </c>
      <c r="E43" s="198">
        <f>IFERROR(VLOOKUP(A43,'[2]Entity Coverage'!$C$2:$H$80, 6, FALSE), "Insufficient Data")</f>
        <v>1</v>
      </c>
      <c r="F43" s="198" t="str">
        <f>IF(ISERROR('[2]Most Recent Statements'!E75),"Insufficient data",IF('[2]Most Recent Statements'!E75="Unknown","Insufficient Data",(IF(ISNUMBER(SEARCH("Yes",'[2]Most Recent Statements'!E75)),"Yes","No"))))</f>
        <v>No</v>
      </c>
      <c r="G43" s="175" t="str">
        <f>IFERROR(IF(AND((OR('[2]Most Recent Statements'!F75="Signed by CEO",'[2]Most Recent Statements'!F75="Signed by Director",'[2]Most Recent Statements'!F75="Signed by Managing Director",'[2]Most Recent Statements'!F75="Signed by Chairman")),('[2]Most Recent Statements'!C75="Yes - UK Modern Slavery Act"),('[2]Most Recent Statements'!D75="Yes"),('[2]Most Recent Statements'!G75="Approved by Board")),"Yes","No"),"Insufficient data")</f>
        <v>No</v>
      </c>
      <c r="H43" s="176" t="str">
        <f>IF(ISERROR('[2]Most Recent Statements'!F75),"Insufficient data",IF('[2]Most Recent Statements'!F75="Unknown","Insufficient Data",(IF(OR((ISNUMBER(SEARCH("Signed by CEO",'[2]Most Recent Statements'!F75))),(ISNUMBER(SEARCH("Signed by Director",'[2]Most Recent Statements'!F75))),(ISNUMBER(SEARCH("Signed by Chairman",'[2]Most Recent Statements'!F75))),(ISNUMBER(SEARCH("Signed by Managing Director",'[2]Most Recent Statements'!F75)))),"Yes","No"))))</f>
        <v>No</v>
      </c>
      <c r="I43" s="176" t="str">
        <f>IF(ISERROR('[2]Most Recent Statements'!G75),"Insufficient data",IF('[2]Most Recent Statements'!G75="Unknown","Insufficient Data",(IF(ISNUMBER(SEARCH("Approved by Board",'[2]Most Recent Statements'!G75)),"Yes","No"))))</f>
        <v>No</v>
      </c>
      <c r="J43" s="177" t="str">
        <f>IF(ISERROR('[2]Most Recent Statements'!D75),"Insufficient data",IF('[2]Most Recent Statements'!D75="Unknown","Insufficient Data",(IF(ISNUMBER(SEARCH("Yes",'[2]Most Recent Statements'!D75)),"Yes","No"))))</f>
        <v>Yes</v>
      </c>
      <c r="K43" s="174" t="str">
        <f>IF(ISERROR('[2]Most Recent Statements'!T75),"Insufficient data",IF('[2]Most Recent Statements'!T75="Unknown","Insufficient Data",(IF(ISNUMBER(SEARCH("Yes",'[2]Most Recent Statements'!T75)),"Yes","No"))))</f>
        <v>No</v>
      </c>
      <c r="L43" s="174" t="str">
        <f>IF(ISERROR('[2]Most Recent Statements'!H75),"Insufficient data",IF('[2]Most Recent Statements'!H75="Unknown","Insufficient Data",(IF(ISNUMBER(SEARCH("Yes",'[2]Most Recent Statements'!H75)),"Yes","No"))))</f>
        <v>Yes</v>
      </c>
      <c r="M43" s="175" t="str">
        <f>IF(ISERROR('[2]Most Recent Statements'!I75),"Insufficient data",IF('[2]Most Recent Statements'!I75="Unknown","Insufficient Data",(IF(ISNUMBER(SEARCH("No",'[2]Most Recent Statements'!I75)),"No","Yes"))))</f>
        <v>No</v>
      </c>
      <c r="N43" s="176" t="str">
        <f>IF(ISERROR('[2]Most Recent Statements'!I75),"Insufficient data",IF('[2]Most Recent Statements'!I75="Unknown","Insufficient Data",(IF(ISNUMBER(SEARCH("Facility/Supplier",'[2]Most Recent Statements'!I75)),"Yes","No"))))</f>
        <v>No</v>
      </c>
      <c r="O43" s="177" t="str">
        <f>IF(ISERROR('[2]Most Recent Statements'!I75),"Insufficient data",IF('[2]Most Recent Statements'!I75="Unknown","Insufficient Data",(IF(ISNUMBER(SEARCH("Geographical",'[2]Most Recent Statements'!I75)),"Yes","No"))))</f>
        <v>No</v>
      </c>
      <c r="P43" s="175" t="str">
        <f>IF(ISERROR('[2]Most Recent Statements'!J75),"Insufficient data",IF('[2]Most Recent Statements'!J75="Unknown","Insufficient Data",(IF(OR((ISNUMBER(SEARCH("prohibit",'[2]Most Recent Statements'!J75))),(ISNUMBER(SEARCH("forced",'[2]Most Recent Statements'!J75))),(ISNUMBER(SEARCH("supplier",'[2]Most Recent Statements'!J75)))),"Yes","No"))))</f>
        <v>Yes</v>
      </c>
      <c r="Q43" s="176" t="str">
        <f>IF(ISERROR('[2]Most Recent Statements'!J75),"Insufficient data",IF('[2]Most Recent Statements'!J75="Unknown","Insufficient Data",(IF(ISNUMBER(SEARCH("No",'[2]Most Recent Statements'!J75)),"No","Yes"))))</f>
        <v>Yes</v>
      </c>
      <c r="R43" s="176" t="str">
        <f>IF(ISERROR('[2]Most Recent Statements'!J75),"Insufficient data",IF('[2]Most Recent Statements'!J75="Unknown","Insufficient Data",(IF(ISNUMBER(SEARCH("In Development",'[2]Most Recent Statements'!J75)),"Yes","No"))))</f>
        <v>No</v>
      </c>
      <c r="S43" s="176" t="str">
        <f>IF(ISERROR('[2]Most Recent Statements'!J75),"Insufficient data",IF('[2]Most Recent Statements'!J75="Unknown","Insufficient Data",(IF(OR((ISNUMBER(SEARCH("prohibit",'[2]Most Recent Statements'!J75))),(ISNUMBER(SEARCH("forced",'[2]Most Recent Statements'!J75))),(ISNUMBER(SEARCH("No",'[2]Most Recent Statements'!J75))),(ISNUMBER(SEARCH("supplier",'[2]Most Recent Statements'!J75)))),"No","Yes"))))</f>
        <v>No</v>
      </c>
      <c r="T43" s="176"/>
      <c r="U43" s="176" t="str">
        <f>IF(ISERROR('[2]Most Recent Statements'!J75),"Insufficient data",IF('[2]Most Recent Statements'!J75="Unknown","Insufficient Data",(IF(ISNUMBER(SEARCH("(beyond tier 1)",'[2]Most Recent Statements'!J75)),"Yes","No"))))</f>
        <v>No</v>
      </c>
      <c r="V43" s="176"/>
      <c r="W43" s="176" t="str">
        <f>IF(ISERROR('[2]Most Recent Statements'!J75),"Insufficient data",IF('[2]Most Recent Statements'!J75="Unknown","Insufficient Data",(IF(ISNUMBER(SEARCH("recruitment",'[2]Most Recent Statements'!J75)),"Yes","No"))))</f>
        <v>No</v>
      </c>
      <c r="X43" s="176" t="str">
        <f>IF(ISERROR('[2]Most Recent Statements'!J75),"Insufficient data",IF('[2]Most Recent Statements'!J75="Unknown","Insufficient Data",(IF(ISNUMBER(SEARCH("Prohibit charging of recruitment fees to employee (direct / tier 1)",'[2]Most Recent Statements'!J75)),"Yes","No"))))</f>
        <v>No</v>
      </c>
      <c r="Y43" s="176" t="str">
        <f>IF(ISERROR('[2]Most Recent Statements'!J75),"Insufficient data",IF('[2]Most Recent Statements'!J75="Unknown","Insufficient Data",(IF(ISNUMBER(SEARCH("Prohibit charging of recruitment fees to employee (beyond tier 1)",'[2]Most Recent Statements'!J75)),"Yes","No"))))</f>
        <v>No</v>
      </c>
      <c r="Z43" s="176" t="str">
        <f>IF(ISERROR('[2]Most Recent Statements'!J75),"Insufficient data",IF('[2]Most Recent Statements'!J75="Unknown","Insufficient Data",(IF(ISNUMBER(SEARCH("Suppliers comply with laws and company’s policies (direct / tier 1)",'[2]Most Recent Statements'!J75)),"Yes","No"))))</f>
        <v>No</v>
      </c>
      <c r="AA43" s="176" t="str">
        <f>IF(ISERROR('[2]Most Recent Statements'!J75),"Insufficient data",IF('[2]Most Recent Statements'!J75="Unknown","Insufficient Data",(IF(ISNUMBER(SEARCH("Suppliers comply with laws and company’s policies (beyond tier 1)",'[2]Most Recent Statements'!J75)),"Yes","No"))))</f>
        <v>No</v>
      </c>
      <c r="AB43" s="176" t="str">
        <f>IF(ISERROR('[2]Most Recent Statements'!J75),"Insufficient data",IF('[2]Most Recent Statements'!J75="Unknown","Insufficient Data",(IF(ISNUMBER(SEARCH("Prohibit use of forced labour (direct / tier 1)",'[2]Most Recent Statements'!J75)),"Yes","No"))))</f>
        <v>Yes</v>
      </c>
      <c r="AC43" s="176" t="str">
        <f>IF(ISERROR('[2]Most Recent Statements'!J75),"Insufficient data",IF('[2]Most Recent Statements'!J75="Unknown","Insufficient Data",(IF(ISNUMBER(SEARCH("Prohibit use of forced labour (beyond tier 1)",'[2]Most Recent Statements'!J75)),"Yes","No"))))</f>
        <v>No</v>
      </c>
      <c r="AD43" s="176" t="str">
        <f>IF(ISERROR('[2]Most Recent Statements'!J75),"Insufficient data",IF('[2]Most Recent Statements'!J75="Unknown","Insufficient Data",(IF(ISNUMBER(SEARCH("Prohibit use of child labour (direct / tier 1)",'[2]Most Recent Statements'!J75)),"Yes","No"))))</f>
        <v>No</v>
      </c>
      <c r="AE43" s="176" t="str">
        <f>IF(ISERROR('[2]Most Recent Statements'!J75),"Insufficient data",IF('[2]Most Recent Statements'!J75="Unknown","Insufficient Data",(IF(ISNUMBER(SEARCH("Prohibit use of child labour (beyond tier 1)",'[2]Most Recent Statements'!J75)),"Yes","No"))))</f>
        <v>No</v>
      </c>
      <c r="AF43" s="176" t="str">
        <f>IF(ISERROR('[2]Most Recent Statements'!J75),"Insufficient data",IF('[2]Most Recent Statements'!J75="Unknown","Insufficient Data",(IF(ISNUMBER(SEARCH("Code of conduct or supplier code includes clauses on slavery and human trafficking (direct / tier 1)",'[2]Most Recent Statements'!J75)),"Yes","No"))))</f>
        <v>No</v>
      </c>
      <c r="AG43" s="176" t="str">
        <f>IF(ISERROR('[2]Most Recent Statements'!J75),"Insufficient data",IF('[2]Most Recent Statements'!J75="Unknown","Insufficient Data",(IF(ISNUMBER(SEARCH("Code of conduct or supplier code includes clauses on slavery and human trafficking (beyond tier 1)",'[2]Most Recent Statements'!J75)),"Yes","No"))))</f>
        <v>No</v>
      </c>
      <c r="AH43" s="176" t="str">
        <f>IF(ISERROR('[2]Most Recent Statements'!J75),"Insufficient data",IF('[2]Most Recent Statements'!J75="Unknown","Insufficient Data",(IF(ISNUMBER(SEARCH("Contracts include clauses on forced labour (direct / tier 1)",'[2]Most Recent Statements'!J75)),"Yes","No"))))</f>
        <v>No</v>
      </c>
      <c r="AI43" s="176" t="str">
        <f>IF(ISERROR('[2]Most Recent Statements'!J75),"Insufficient data",IF('[2]Most Recent Statements'!J75="Unknown","Insufficient Data",(IF(ISNUMBER(SEARCH("Contracts include clauses on forced labour (beyond tier 1)",'[2]Most Recent Statements'!J75)),"Yes","No"))))</f>
        <v>No</v>
      </c>
      <c r="AJ43" s="176" t="str">
        <f>IF(ISERROR('[2]Most Recent Statements'!J75),"Insufficient data",IF('[2]Most Recent Statements'!J75="Unknown","Insufficient Data",(IF(ISNUMBER(SEARCH("Suppliers produce their own statement (direct / tier 1)",'[2]Most Recent Statements'!J75)),"Yes","No"))))</f>
        <v>No</v>
      </c>
      <c r="AK43" s="176" t="str">
        <f>IF(ISERROR('[2]Most Recent Statements'!J75),"Insufficient data",IF('[2]Most Recent Statements'!J75="Unknown","Insufficient Data",(IF(ISNUMBER(SEARCH("Suppliers produce their own statement (beyond tier 1)",'[2]Most Recent Statements'!J75)),"Yes","No"))))</f>
        <v>No</v>
      </c>
      <c r="AL43" s="176" t="str">
        <f>IF(ISERROR('[2]Most Recent Statements'!J75),"Insufficient data",IF('[2]Most Recent Statements'!J75="Unknown","Insufficient Data",(IF(ISNUMBER(SEARCH("Suppliers respect labour rights (wages, freedom of association etc) (direct / tier 1)",'[2]Most Recent Statements'!J75)),"Yes","No"))))</f>
        <v>No</v>
      </c>
      <c r="AM43" s="176" t="str">
        <f>IF(ISERROR('[2]Most Recent Statements'!J75),"Insufficient data",IF('[2]Most Recent Statements'!J75="Unknown","Insufficient Data",(IF(ISNUMBER(SEARCH("Suppliers respect labour rights (wages, freedom of association etc) (beyond tier 1)",'[2]Most Recent Statements'!J75)),"Yes","No"))))</f>
        <v>No</v>
      </c>
      <c r="AN43" s="176" t="str">
        <f>IF(ISERROR('[2]Most Recent Statements'!J75),"Insufficient data",IF('[2]Most Recent Statements'!J75="Unknown","Insufficient Data",(IF(ISNUMBER(SEARCH("Suppliers protect migrant workers (direct / tier 1)",'[2]Most Recent Statements'!J75)),"Yes","No"))))</f>
        <v>No</v>
      </c>
      <c r="AO43" s="176" t="str">
        <f>IF(ISERROR('[2]Most Recent Statements'!J75),"Insufficient data",IF('[2]Most Recent Statements'!J75="Unknown","Insufficient Data",(IF(ISNUMBER(SEARCH("Suppliers protect migrant workers (beyond tier 1)",'[2]Most Recent Statements'!J75)),"Yes","No"))))</f>
        <v>No</v>
      </c>
      <c r="AP43" s="177" t="str">
        <f>IF(ISERROR('[2]Most Recent Statements'!J75),"Insufficient data",IF('[2]Most Recent Statements'!J75="Unknown","Insufficient Data",(IF(ISNUMBER(SEARCH("migrant",'[2]Most Recent Statements'!J75)),"Yes","No"))))</f>
        <v>No</v>
      </c>
      <c r="AQ43" s="174" t="str">
        <f>IF(OR(ISERROR('[2]Most Recent Statements'!O75),ISERROR('[2]Most Recent Statements'!M75)),"Insufficient data",IF(OR('[2]Most Recent Statements'!O75="Unknown",'[2]Most Recent Statements'!M75="Unknown"),"Insufficient Data",(IF(OR((OR((ISNUMBER(SEARCH("Cancel contracts",'[2]Most Recent Statements'!O75))),(ISNUMBER(SEARCH("Corrective action plan",'[2]Most Recent Statements'!O75))),(ISNUMBER(SEARCH("Worker remediation",'[2]Most Recent Statements'!O75))),(ISNUMBER(SEARCH("Senior management",'[2]Most Recent Statements'!O75))))),(OR((ISNUMBER(SEARCH("Audits",'[2]Most Recent Statements'!M75))),(ISNUMBER(SEARCH("On-site visits",'[2]Most Recent Statements'!M75)))))),"Yes","No"))))</f>
        <v>Yes</v>
      </c>
      <c r="AR43" s="174" t="str">
        <f t="shared" si="2"/>
        <v>Yes</v>
      </c>
      <c r="AS43" s="175" t="str">
        <f>IF(ISERROR('[2]Most Recent Statements'!O75),"Insufficient data",IF('[2]Most Recent Statements'!O75="Unknown","Insufficient Data",(IF(ISNUMBER(SEARCH("Cancel contracts",'[2]Most Recent Statements'!O75)),"Yes","No"))))</f>
        <v>Yes</v>
      </c>
      <c r="AT43" s="176" t="str">
        <f>IF(ISERROR('[2]Most Recent Statements'!O75),"Insufficient data",IF('[2]Most Recent Statements'!O75="Unknown","Insufficient Data",(IF(ISNUMBER(SEARCH("Corrective action plan",'[2]Most Recent Statements'!O75)),"Yes","No"))))</f>
        <v>No</v>
      </c>
      <c r="AU43" s="176" t="str">
        <f>IF(ISERROR('[2]Most Recent Statements'!O75),"Insufficient data",IF('[2]Most Recent Statements'!O75="Unknown","Insufficient Data",(IF(ISNUMBER(SEARCH("Senior management",'[2]Most Recent Statements'!O75)),"Yes","No"))))</f>
        <v>No</v>
      </c>
      <c r="AV43" s="177" t="str">
        <f>IF(ISERROR('[2]Most Recent Statements'!O75),"Insufficient data",IF('[2]Most Recent Statements'!O75="Unknown","Insufficient Data",(IF(ISNUMBER(SEARCH("Worker remediation",'[2]Most Recent Statements'!O75)),"Yes","No"))))</f>
        <v>No</v>
      </c>
      <c r="AW43" s="176" t="str">
        <f t="shared" si="3"/>
        <v>Yes</v>
      </c>
      <c r="AX43" s="175" t="str">
        <f>IF(ISERROR('[2]Most Recent Statements'!M75),"Insufficient data",IF('[2]Most Recent Statements'!M75="Unknown","Insufficient Data",(IF(ISNUMBER(SEARCH("Audits",'[2]Most Recent Statements'!M75)),"Yes","No"))))</f>
        <v>No</v>
      </c>
      <c r="AY43" s="176" t="str">
        <f>IF(ISERROR('[2]Most Recent Statements'!M75),"Insufficient data",IF('[2]Most Recent Statements'!M75="Unknown","Insufficient Data",(IF(ISNUMBER(SEARCH("Audits of suppliers (self- reporting)",'[2]Most Recent Statements'!M75)),"Yes","No"))))</f>
        <v>No</v>
      </c>
      <c r="AZ43" s="176" t="str">
        <f>IF(ISERROR('[2]Most Recent Statements'!M75),"Insufficient data",IF('[2]Most Recent Statements'!M75="Unknown","Insufficient Data",(IF(ISNUMBER(SEARCH("Audits of suppliers (independent)",'[2]Most Recent Statements'!M75)),"Yes","No"))))</f>
        <v>No</v>
      </c>
      <c r="BA43" s="177" t="str">
        <f>IF(ISERROR('[2]Most Recent Statements'!M75),"Insufficient data",IF('[2]Most Recent Statements'!M75="Unknown","Insufficient Data",(IF(ISNUMBER(SEARCH("On-site visits",'[2]Most Recent Statements'!M75)),"Yes","No"))))</f>
        <v>No</v>
      </c>
      <c r="BB43" s="175" t="str">
        <f>IF(ISERROR('[2]Most Recent Statements'!P75),"Insufficient data",IF('[2]Most Recent Statements'!P75="Unknown","Insufficient Data",(IF(OR((ISNUMBER(SEARCH("Hotline",'[2]Most Recent Statements'!P75))),(ISNUMBER(SEARCH("Whistleblower protection",'[2]Most Recent Statements'!P75))),(ISNUMBER(SEARCH("Focal Point",'[2]Most Recent Statements'!P75)))),"Yes","No"))))</f>
        <v>No</v>
      </c>
      <c r="BC43" s="176" t="str">
        <f>IF(ISERROR('[2]Most Recent Statements'!P75),"Insufficient data",IF('[2]Most Recent Statements'!P75="Unknown","Insufficient Data",(IF(ISNUMBER(SEARCH("Hotline",'[2]Most Recent Statements'!P75)),"Yes","No"))))</f>
        <v>No</v>
      </c>
      <c r="BD43" s="176" t="str">
        <f>IF(ISERROR('[2]Most Recent Statements'!P75),"Insufficient data",IF('[2]Most Recent Statements'!P75="Unknown","Insufficient Data",(IF(ISNUMBER(SEARCH("Focal Point",'[2]Most Recent Statements'!P75)),"Yes","No"))))</f>
        <v>No</v>
      </c>
      <c r="BE43" s="177" t="str">
        <f>IF(ISERROR('[2]Most Recent Statements'!P75),"Insufficient data",IF('[2]Most Recent Statements'!P75="Unknown","Insufficient Data",(IF(ISNUMBER(SEARCH("Whistleblower protection",'[2]Most Recent Statements'!P75)),"Yes","No"))))</f>
        <v>No</v>
      </c>
      <c r="BF43" s="175" t="str">
        <f t="shared" si="4"/>
        <v>Yes</v>
      </c>
      <c r="BG43" s="176" t="str">
        <f>IF(ISERROR('[2]Most Recent Statements'!K75),"Insufficient data",IF('[2]Most Recent Statements'!K75="Unknown","Insufficient Data",(IF(ISNUMBER(SEARCH("Conducting research",'[2]Most Recent Statements'!K75)),"Yes","No"))))</f>
        <v>Yes</v>
      </c>
      <c r="BH43" s="176" t="str">
        <f>IF(ISERROR('[2]Most Recent Statements'!K75),"Insufficient data",IF('[2]Most Recent Statements'!K75="Unknown","Insufficient Data",(IF(ISNUMBER(SEARCH("Risk-based questionnaires",'[2]Most Recent Statements'!K75)),"Yes","No"))))</f>
        <v>No</v>
      </c>
      <c r="BI43" s="176" t="str">
        <f>IF(ISERROR('[2]Most Recent Statements'!K75),"Insufficient data",IF('[2]Most Recent Statements'!K75="Unknown","Insufficient Data",(IF(ISNUMBER(SEARCH("Use of risk management tool or software",'[2]Most Recent Statements'!K75)),"Yes","No"))))</f>
        <v>No</v>
      </c>
      <c r="BJ43" s="177" t="str">
        <f>IF(ISERROR('[2]Most Recent Statements'!K75),"Insufficient data",IF('[2]Most Recent Statements'!K75="Unknown","Insufficient Data",(IF(ISNUMBER(SEARCH("In Development",'[2]Most Recent Statements'!K75)),"Yes","No"))))</f>
        <v>No</v>
      </c>
      <c r="BK43" s="174" t="str">
        <f>IF(OR(ISERROR('[2]Most Recent Statements'!K75),ISERROR('[2]Most Recent Statements'!L75)),"Insufficient data",IF(OR('[2]Most Recent Statements'!K75="Unknown",'[2]Most Recent Statements'!L75="Unknown"),"Insufficient Data",(IF(AND((OR((ISNUMBER(SEARCH("Conducting research",'[2]Most Recent Statements'!K75))),(ISNUMBER(SEARCH("Risk-based questionnaires",'[2]Most Recent Statements'!K75))),(ISNUMBER(SEARCH("Use of risk management tool or software",'[2]Most Recent Statements'!K75))))),(OR((ISNUMBER(SEARCH("Geographic",'[2]Most Recent Statements'!L75))),(ISNUMBER(SEARCH("Industry",'[2]Most Recent Statements'!L75))),(ISNUMBER(SEARCH("Resource",'[2]Most Recent Statements'!L75))),(ISNUMBER(SEARCH("Workforce",'[2]Most Recent Statements'!L75)))))),"Yes","No"))))</f>
        <v>No</v>
      </c>
      <c r="BL43" s="175" t="str">
        <f>IF(ISERROR('[2]Most Recent Statements'!L75),"Insufficient data",IF('[2]Most Recent Statements'!L75="Unknown","Insufficient Data",(IF(OR((ISNUMBER(SEARCH("Geographic",'[2]Most Recent Statements'!L75))),(ISNUMBER(SEARCH("Industry",'[2]Most Recent Statements'!L75))),(ISNUMBER(SEARCH("Resource",'[2]Most Recent Statements'!L75))),(ISNUMBER(SEARCH("Workforce",'[2]Most Recent Statements'!L75)))),"Yes","No"))))</f>
        <v>No</v>
      </c>
      <c r="BM43" s="176" t="str">
        <f>IF(ISERROR('[2]Most Recent Statements'!L75),"Insufficient data",IF('[2]Most Recent Statements'!L75="Unknown","Insufficient Data",(IF(ISNUMBER(SEARCH("Geographic",'[2]Most Recent Statements'!L75)),"Yes","No"))))</f>
        <v>No</v>
      </c>
      <c r="BN43" s="176" t="str">
        <f>IF(ISERROR('[2]Most Recent Statements'!L75),"Insufficient data",IF('[2]Most Recent Statements'!L75="Unknown","Insufficient Data",(IF(ISNUMBER(SEARCH("Industry",'[2]Most Recent Statements'!L75)),"Yes","No"))))</f>
        <v>No</v>
      </c>
      <c r="BO43" s="176" t="str">
        <f>IF(ISERROR('[2]Most Recent Statements'!L75),"Insufficient data",IF('[2]Most Recent Statements'!L75="Unknown","Insufficient Data",(IF(ISNUMBER(SEARCH("Workforce",'[2]Most Recent Statements'!L75)),"Yes","No"))))</f>
        <v>No</v>
      </c>
      <c r="BP43" s="176" t="str">
        <f>IF(ISERROR('[2]Most Recent Statements'!L75),"Insufficient data",IF('[2]Most Recent Statements'!L75="Unknown","Insufficient Data",(IF(ISNUMBER(SEARCH("Resource",'[2]Most Recent Statements'!L75)),"Yes","No"))))</f>
        <v>No</v>
      </c>
      <c r="BQ43" s="177"/>
      <c r="BR43" s="176" t="str">
        <f>IF(ISERROR('[2]Most Recent Statements'!N75),"Insufficient data",IF('[2]Most Recent Statements'!N75="Unknown","Insufficient Data",(IF(ISNUMBER(SEARCH("Yes",'[2]Most Recent Statements'!N75)),"Yes","No"))))</f>
        <v>No</v>
      </c>
      <c r="BS43" s="175" t="str">
        <f>IF(ISERROR('[2]Most Recent Statements'!Q75),"Insufficient data",IF('[2]Most Recent Statements'!Q75="Unknown","Insufficient Data",(IF(ISNUMBER(SEARCH("Leadership",'[2]Most Recent Statements'!Q75)),"Yes","No"))))</f>
        <v>No</v>
      </c>
      <c r="BT43" s="176" t="str">
        <f>IF(ISERROR('[2]Most Recent Statements'!Q75),"Insufficient data",IF('[2]Most Recent Statements'!Q75="Unknown","Insufficient Data",(IF(ISNUMBER(SEARCH("Suppliers",'[2]Most Recent Statements'!Q75)),"Yes","No"))))</f>
        <v>No</v>
      </c>
      <c r="BU43" s="176" t="str">
        <f>IF(ISERROR('[2]Most Recent Statements'!Q75),"Insufficient data",IF('[2]Most Recent Statements'!Q75="Unknown","Insufficient Data",(IF(ISNUMBER(SEARCH("Recruitment / HR",'[2]Most Recent Statements'!Q75)),"Yes","No"))))</f>
        <v>No</v>
      </c>
      <c r="BV43" s="176" t="str">
        <f>IF(ISERROR('[2]Most Recent Statements'!Q75),"Insufficient data",IF('[2]Most Recent Statements'!Q75="Unknown","Insufficient Data",(IF(ISNUMBER(SEARCH("Procurement / purchasing",'[2]Most Recent Statements'!Q75)),"Yes","No"))))</f>
        <v>No</v>
      </c>
      <c r="BW43" s="176" t="str">
        <f>IF(ISERROR('[2]Most Recent Statements'!Q75),"Insufficient data",IF('[2]Most Recent Statements'!Q75="Unknown","Insufficient Data",(IF(ISNUMBER(SEARCH("Employees (all)",'[2]Most Recent Statements'!Q75)),"Yes","No"))))</f>
        <v>No</v>
      </c>
      <c r="BX43" s="176" t="str">
        <f>IF(ISERROR('[2]Most Recent Statements'!Q75),"Insufficient data",IF('[2]Most Recent Statements'!Q75="Unknown","Insufficient Data",(IF(ISNUMBER(SEARCH("Training provided - not specified",'[2]Most Recent Statements'!Q75)),"Yes","No"))))</f>
        <v>No</v>
      </c>
      <c r="BY43" s="176" t="str">
        <f>IF(ISERROR('[2]Most Recent Statements'!Q75),"Insufficient data",IF('[2]Most Recent Statements'!Q75="Unknown","Insufficient Data",(IF(ISNUMBER(SEARCH("In Development",'[2]Most Recent Statements'!Q75)),"Yes","No"))))</f>
        <v>No</v>
      </c>
      <c r="BZ43" s="177" t="str">
        <f t="shared" si="5"/>
        <v>No</v>
      </c>
      <c r="CA43" s="176" t="str">
        <f t="shared" si="6"/>
        <v>Yes</v>
      </c>
      <c r="CB43" s="176" t="str">
        <f t="shared" si="7"/>
        <v>Yes</v>
      </c>
      <c r="CC43" s="175" t="str">
        <f>IF(ISERROR('[2]Most Recent Statements'!R75),"Insufficient data",IF('[2]Most Recent Statements'!R75="Unknown","Insufficient Data",(IF(ISNUMBER(SEARCH("Yes",'[2]Most Recent Statements'!R75)),"Yes","No"))))</f>
        <v>No</v>
      </c>
      <c r="CD43" s="176" t="str">
        <f>IF(ISERROR('[2]Most Recent Statements'!S75),"Insufficient data",IF('[2]Most Recent Statements'!S75="Unknown","Insufficient Data",(IF(ISNUMBER(SEARCH("Yes",'[2]Most Recent Statements'!S75)),"Yes","No"))))</f>
        <v>No</v>
      </c>
      <c r="CE43" s="199" t="str">
        <f>IFERROR(VLOOKUP($A43,'[2]Sector Specific Research'!$B$3:$H$81,3,FALSE),"Insufficient Data")</f>
        <v>No</v>
      </c>
      <c r="CF43" s="200" t="str">
        <f>IFERROR(VLOOKUP($A43,'[2]Sector Specific Research'!$B$3:$H$81,4,FALSE),"Insufficient Data")</f>
        <v>No</v>
      </c>
      <c r="CG43" s="200" t="str">
        <f>IFERROR(VLOOKUP($A43,'[2]Sector Specific Research'!$B$3:$H$81,5,FALSE),"Insufficient Data")</f>
        <v>No</v>
      </c>
      <c r="CH43" s="200" t="str">
        <f>IFERROR(VLOOKUP($A43,'[2]Sector Specific Research'!$B$3:$H$81,6,FALSE),"Insufficient Data")</f>
        <v>No</v>
      </c>
      <c r="CI43" s="200" t="str">
        <f>IFERROR(VLOOKUP($A43,'[2]Sector Specific Research'!$B$3:$H$81,7,FALSE),"Insufficient Data")</f>
        <v>Yes</v>
      </c>
      <c r="CJ43" s="200" t="str">
        <f t="shared" si="8"/>
        <v>No</v>
      </c>
      <c r="CK43" s="175" t="str">
        <f t="shared" si="9"/>
        <v>Yes</v>
      </c>
      <c r="CL43" s="178" t="str">
        <f t="shared" si="10"/>
        <v>No</v>
      </c>
    </row>
    <row r="44" spans="1:90" ht="16" x14ac:dyDescent="0.2">
      <c r="A44" s="287" t="str">
        <f>TRIM('[2]Most Recent Statements'!A60)</f>
        <v>D. E. Shaw &amp; Co. LP</v>
      </c>
      <c r="B44" s="197">
        <f>'[2]Most Recent Statements'!B60</f>
        <v>2019</v>
      </c>
      <c r="C44" s="197">
        <v>55000</v>
      </c>
      <c r="D44" s="198" t="str">
        <f>IF(ISNUMBER(SEARCH("Yes",'[2]Most Recent Statements'!C60)), "Yes", "No")</f>
        <v>Yes</v>
      </c>
      <c r="E44" s="198">
        <f>IFERROR(VLOOKUP(A44,'[2]Entity Coverage'!$C$2:$H$80, 6, FALSE), "Insufficient Data")</f>
        <v>2</v>
      </c>
      <c r="F44" s="198" t="str">
        <f>IF(ISERROR('[2]Most Recent Statements'!E60),"Insufficient data",IF('[2]Most Recent Statements'!E60="Unknown","Insufficient Data",(IF(ISNUMBER(SEARCH("Yes",'[2]Most Recent Statements'!E60)),"Yes","No"))))</f>
        <v>No</v>
      </c>
      <c r="G44" s="175" t="str">
        <f>IFERROR(IF(AND((OR('[2]Most Recent Statements'!F60="Signed by CEO",'[2]Most Recent Statements'!F60="Signed by Director",'[2]Most Recent Statements'!F60="Signed by Managing Director",'[2]Most Recent Statements'!F60="Signed by Chairman")),('[2]Most Recent Statements'!C60="Yes - UK Modern Slavery Act"),('[2]Most Recent Statements'!D60="Yes"),('[2]Most Recent Statements'!G60="Approved by Board")),"Yes","No"),"Insufficient data")</f>
        <v>No</v>
      </c>
      <c r="H44" s="176" t="str">
        <f>IF(ISERROR('[2]Most Recent Statements'!F60),"Insufficient data",IF('[2]Most Recent Statements'!F60="Unknown","Insufficient Data",(IF(OR((ISNUMBER(SEARCH("Signed by CEO",'[2]Most Recent Statements'!F60))),(ISNUMBER(SEARCH("Signed by Director",'[2]Most Recent Statements'!F60))),(ISNUMBER(SEARCH("Signed by Chairman",'[2]Most Recent Statements'!F60))),(ISNUMBER(SEARCH("Signed by Managing Director",'[2]Most Recent Statements'!F60)))),"Yes","No"))))</f>
        <v>No</v>
      </c>
      <c r="I44" s="176" t="str">
        <f>IF(ISERROR('[2]Most Recent Statements'!G60),"Insufficient data",IF('[2]Most Recent Statements'!G60="Unknown","Insufficient Data",(IF(ISNUMBER(SEARCH("Approved by Board",'[2]Most Recent Statements'!G60)),"Yes","No"))))</f>
        <v>Yes</v>
      </c>
      <c r="J44" s="177" t="str">
        <f>IF(ISERROR('[2]Most Recent Statements'!D60),"Insufficient data",IF('[2]Most Recent Statements'!D60="Unknown","Insufficient Data",(IF(ISNUMBER(SEARCH("Yes",'[2]Most Recent Statements'!D60)),"Yes","No"))))</f>
        <v>No</v>
      </c>
      <c r="K44" s="174" t="str">
        <f>IF(ISERROR('[2]Most Recent Statements'!T60),"Insufficient data",IF('[2]Most Recent Statements'!T60="Unknown","Insufficient Data",(IF(ISNUMBER(SEARCH("Yes",'[2]Most Recent Statements'!T60)),"Yes","No"))))</f>
        <v>Yes</v>
      </c>
      <c r="L44" s="174" t="str">
        <f>IF(ISERROR('[2]Most Recent Statements'!H60),"Insufficient data",IF('[2]Most Recent Statements'!H60="Unknown","Insufficient Data",(IF(ISNUMBER(SEARCH("Yes",'[2]Most Recent Statements'!H60)),"Yes","No"))))</f>
        <v>Yes</v>
      </c>
      <c r="M44" s="175" t="str">
        <f>IF(ISERROR('[2]Most Recent Statements'!I60),"Insufficient data",IF('[2]Most Recent Statements'!I60="Unknown","Insufficient Data",(IF(ISNUMBER(SEARCH("No",'[2]Most Recent Statements'!I60)),"No","Yes"))))</f>
        <v>No</v>
      </c>
      <c r="N44" s="176" t="str">
        <f>IF(ISERROR('[2]Most Recent Statements'!I60),"Insufficient data",IF('[2]Most Recent Statements'!I60="Unknown","Insufficient Data",(IF(ISNUMBER(SEARCH("Facility/Supplier",'[2]Most Recent Statements'!I60)),"Yes","No"))))</f>
        <v>No</v>
      </c>
      <c r="O44" s="177" t="str">
        <f>IF(ISERROR('[2]Most Recent Statements'!I60),"Insufficient data",IF('[2]Most Recent Statements'!I60="Unknown","Insufficient Data",(IF(ISNUMBER(SEARCH("Geographical",'[2]Most Recent Statements'!I60)),"Yes","No"))))</f>
        <v>No</v>
      </c>
      <c r="P44" s="175" t="str">
        <f>IF(ISERROR('[2]Most Recent Statements'!J60),"Insufficient data",IF('[2]Most Recent Statements'!J60="Unknown","Insufficient Data",(IF(OR((ISNUMBER(SEARCH("prohibit",'[2]Most Recent Statements'!J60))),(ISNUMBER(SEARCH("forced",'[2]Most Recent Statements'!J60))),(ISNUMBER(SEARCH("supplier",'[2]Most Recent Statements'!J60)))),"Yes","No"))))</f>
        <v>Yes</v>
      </c>
      <c r="Q44" s="176" t="str">
        <f>IF(ISERROR('[2]Most Recent Statements'!J60),"Insufficient data",IF('[2]Most Recent Statements'!J60="Unknown","Insufficient Data",(IF(ISNUMBER(SEARCH("No",'[2]Most Recent Statements'!J60)),"No","Yes"))))</f>
        <v>Yes</v>
      </c>
      <c r="R44" s="176" t="str">
        <f>IF(ISERROR('[2]Most Recent Statements'!J60),"Insufficient data",IF('[2]Most Recent Statements'!J60="Unknown","Insufficient Data",(IF(ISNUMBER(SEARCH("In Development",'[2]Most Recent Statements'!J60)),"Yes","No"))))</f>
        <v>No</v>
      </c>
      <c r="S44" s="176" t="str">
        <f>IF(ISERROR('[2]Most Recent Statements'!J60),"Insufficient data",IF('[2]Most Recent Statements'!J60="Unknown","Insufficient Data",(IF(OR((ISNUMBER(SEARCH("prohibit",'[2]Most Recent Statements'!J60))),(ISNUMBER(SEARCH("forced",'[2]Most Recent Statements'!J60))),(ISNUMBER(SEARCH("No",'[2]Most Recent Statements'!J60))),(ISNUMBER(SEARCH("supplier",'[2]Most Recent Statements'!J60)))),"No","Yes"))))</f>
        <v>No</v>
      </c>
      <c r="T44" s="176"/>
      <c r="U44" s="176" t="str">
        <f>IF(ISERROR('[2]Most Recent Statements'!J60),"Insufficient data",IF('[2]Most Recent Statements'!J60="Unknown","Insufficient Data",(IF(ISNUMBER(SEARCH("(beyond tier 1)",'[2]Most Recent Statements'!J60)),"Yes","No"))))</f>
        <v>No</v>
      </c>
      <c r="V44" s="176"/>
      <c r="W44" s="176" t="str">
        <f>IF(ISERROR('[2]Most Recent Statements'!J60),"Insufficient data",IF('[2]Most Recent Statements'!J60="Unknown","Insufficient Data",(IF(ISNUMBER(SEARCH("recruitment",'[2]Most Recent Statements'!J60)),"Yes","No"))))</f>
        <v>No</v>
      </c>
      <c r="X44" s="176" t="str">
        <f>IF(ISERROR('[2]Most Recent Statements'!J60),"Insufficient data",IF('[2]Most Recent Statements'!J60="Unknown","Insufficient Data",(IF(ISNUMBER(SEARCH("Prohibit charging of recruitment fees to employee (direct / tier 1)",'[2]Most Recent Statements'!J60)),"Yes","No"))))</f>
        <v>No</v>
      </c>
      <c r="Y44" s="176" t="str">
        <f>IF(ISERROR('[2]Most Recent Statements'!J60),"Insufficient data",IF('[2]Most Recent Statements'!J60="Unknown","Insufficient Data",(IF(ISNUMBER(SEARCH("Prohibit charging of recruitment fees to employee (beyond tier 1)",'[2]Most Recent Statements'!J60)),"Yes","No"))))</f>
        <v>No</v>
      </c>
      <c r="Z44" s="176" t="str">
        <f>IF(ISERROR('[2]Most Recent Statements'!J60),"Insufficient data",IF('[2]Most Recent Statements'!J60="Unknown","Insufficient Data",(IF(ISNUMBER(SEARCH("Suppliers comply with laws and company’s policies (direct / tier 1)",'[2]Most Recent Statements'!J60)),"Yes","No"))))</f>
        <v>Yes</v>
      </c>
      <c r="AA44" s="176" t="str">
        <f>IF(ISERROR('[2]Most Recent Statements'!J60),"Insufficient data",IF('[2]Most Recent Statements'!J60="Unknown","Insufficient Data",(IF(ISNUMBER(SEARCH("Suppliers comply with laws and company’s policies (beyond tier 1)",'[2]Most Recent Statements'!J60)),"Yes","No"))))</f>
        <v>No</v>
      </c>
      <c r="AB44" s="176" t="str">
        <f>IF(ISERROR('[2]Most Recent Statements'!J60),"Insufficient data",IF('[2]Most Recent Statements'!J60="Unknown","Insufficient Data",(IF(ISNUMBER(SEARCH("Prohibit use of forced labour (direct / tier 1)",'[2]Most Recent Statements'!J60)),"Yes","No"))))</f>
        <v>Yes</v>
      </c>
      <c r="AC44" s="176" t="str">
        <f>IF(ISERROR('[2]Most Recent Statements'!J60),"Insufficient data",IF('[2]Most Recent Statements'!J60="Unknown","Insufficient Data",(IF(ISNUMBER(SEARCH("Prohibit use of forced labour (beyond tier 1)",'[2]Most Recent Statements'!J60)),"Yes","No"))))</f>
        <v>No</v>
      </c>
      <c r="AD44" s="176" t="str">
        <f>IF(ISERROR('[2]Most Recent Statements'!J60),"Insufficient data",IF('[2]Most Recent Statements'!J60="Unknown","Insufficient Data",(IF(ISNUMBER(SEARCH("Prohibit use of child labour (direct / tier 1)",'[2]Most Recent Statements'!J60)),"Yes","No"))))</f>
        <v>No</v>
      </c>
      <c r="AE44" s="176" t="str">
        <f>IF(ISERROR('[2]Most Recent Statements'!J60),"Insufficient data",IF('[2]Most Recent Statements'!J60="Unknown","Insufficient Data",(IF(ISNUMBER(SEARCH("Prohibit use of child labour (beyond tier 1)",'[2]Most Recent Statements'!J60)),"Yes","No"))))</f>
        <v>No</v>
      </c>
      <c r="AF44" s="176" t="str">
        <f>IF(ISERROR('[2]Most Recent Statements'!J60),"Insufficient data",IF('[2]Most Recent Statements'!J60="Unknown","Insufficient Data",(IF(ISNUMBER(SEARCH("Code of conduct or supplier code includes clauses on slavery and human trafficking (direct / tier 1)",'[2]Most Recent Statements'!J60)),"Yes","No"))))</f>
        <v>No</v>
      </c>
      <c r="AG44" s="176" t="str">
        <f>IF(ISERROR('[2]Most Recent Statements'!J60),"Insufficient data",IF('[2]Most Recent Statements'!J60="Unknown","Insufficient Data",(IF(ISNUMBER(SEARCH("Code of conduct or supplier code includes clauses on slavery and human trafficking (beyond tier 1)",'[2]Most Recent Statements'!J60)),"Yes","No"))))</f>
        <v>No</v>
      </c>
      <c r="AH44" s="176" t="str">
        <f>IF(ISERROR('[2]Most Recent Statements'!J60),"Insufficient data",IF('[2]Most Recent Statements'!J60="Unknown","Insufficient Data",(IF(ISNUMBER(SEARCH("Contracts include clauses on forced labour (direct / tier 1)",'[2]Most Recent Statements'!J60)),"Yes","No"))))</f>
        <v>No</v>
      </c>
      <c r="AI44" s="176" t="str">
        <f>IF(ISERROR('[2]Most Recent Statements'!J60),"Insufficient data",IF('[2]Most Recent Statements'!J60="Unknown","Insufficient Data",(IF(ISNUMBER(SEARCH("Contracts include clauses on forced labour (beyond tier 1)",'[2]Most Recent Statements'!J60)),"Yes","No"))))</f>
        <v>No</v>
      </c>
      <c r="AJ44" s="176" t="str">
        <f>IF(ISERROR('[2]Most Recent Statements'!J60),"Insufficient data",IF('[2]Most Recent Statements'!J60="Unknown","Insufficient Data",(IF(ISNUMBER(SEARCH("Suppliers produce their own statement (direct / tier 1)",'[2]Most Recent Statements'!J60)),"Yes","No"))))</f>
        <v>No</v>
      </c>
      <c r="AK44" s="176" t="str">
        <f>IF(ISERROR('[2]Most Recent Statements'!J60),"Insufficient data",IF('[2]Most Recent Statements'!J60="Unknown","Insufficient Data",(IF(ISNUMBER(SEARCH("Suppliers produce their own statement (beyond tier 1)",'[2]Most Recent Statements'!J60)),"Yes","No"))))</f>
        <v>No</v>
      </c>
      <c r="AL44" s="176" t="str">
        <f>IF(ISERROR('[2]Most Recent Statements'!J60),"Insufficient data",IF('[2]Most Recent Statements'!J60="Unknown","Insufficient Data",(IF(ISNUMBER(SEARCH("Suppliers respect labour rights (wages, freedom of association etc) (direct / tier 1)",'[2]Most Recent Statements'!J60)),"Yes","No"))))</f>
        <v>No</v>
      </c>
      <c r="AM44" s="176" t="str">
        <f>IF(ISERROR('[2]Most Recent Statements'!J60),"Insufficient data",IF('[2]Most Recent Statements'!J60="Unknown","Insufficient Data",(IF(ISNUMBER(SEARCH("Suppliers respect labour rights (wages, freedom of association etc) (beyond tier 1)",'[2]Most Recent Statements'!J60)),"Yes","No"))))</f>
        <v>No</v>
      </c>
      <c r="AN44" s="176" t="str">
        <f>IF(ISERROR('[2]Most Recent Statements'!J60),"Insufficient data",IF('[2]Most Recent Statements'!J60="Unknown","Insufficient Data",(IF(ISNUMBER(SEARCH("Suppliers protect migrant workers (direct / tier 1)",'[2]Most Recent Statements'!J60)),"Yes","No"))))</f>
        <v>No</v>
      </c>
      <c r="AO44" s="176" t="str">
        <f>IF(ISERROR('[2]Most Recent Statements'!J60),"Insufficient data",IF('[2]Most Recent Statements'!J60="Unknown","Insufficient Data",(IF(ISNUMBER(SEARCH("Suppliers protect migrant workers (beyond tier 1)",'[2]Most Recent Statements'!J60)),"Yes","No"))))</f>
        <v>No</v>
      </c>
      <c r="AP44" s="177" t="str">
        <f>IF(ISERROR('[2]Most Recent Statements'!J60),"Insufficient data",IF('[2]Most Recent Statements'!J60="Unknown","Insufficient Data",(IF(ISNUMBER(SEARCH("migrant",'[2]Most Recent Statements'!J60)),"Yes","No"))))</f>
        <v>No</v>
      </c>
      <c r="AQ44" s="174" t="str">
        <f>IF(OR(ISERROR('[2]Most Recent Statements'!O60),ISERROR('[2]Most Recent Statements'!M60)),"Insufficient data",IF(OR('[2]Most Recent Statements'!O60="Unknown",'[2]Most Recent Statements'!M60="Unknown"),"Insufficient Data",(IF(OR((OR((ISNUMBER(SEARCH("Cancel contracts",'[2]Most Recent Statements'!O60))),(ISNUMBER(SEARCH("Corrective action plan",'[2]Most Recent Statements'!O60))),(ISNUMBER(SEARCH("Worker remediation",'[2]Most Recent Statements'!O60))),(ISNUMBER(SEARCH("Senior management",'[2]Most Recent Statements'!O60))))),(OR((ISNUMBER(SEARCH("Audits",'[2]Most Recent Statements'!M60))),(ISNUMBER(SEARCH("On-site visits",'[2]Most Recent Statements'!M60)))))),"Yes","No"))))</f>
        <v>Yes</v>
      </c>
      <c r="AR44" s="174" t="str">
        <f t="shared" si="2"/>
        <v>Yes</v>
      </c>
      <c r="AS44" s="175" t="str">
        <f>IF(ISERROR('[2]Most Recent Statements'!O60),"Insufficient data",IF('[2]Most Recent Statements'!O60="Unknown","Insufficient Data",(IF(ISNUMBER(SEARCH("Cancel contracts",'[2]Most Recent Statements'!O60)),"Yes","No"))))</f>
        <v>Yes</v>
      </c>
      <c r="AT44" s="176" t="str">
        <f>IF(ISERROR('[2]Most Recent Statements'!O60),"Insufficient data",IF('[2]Most Recent Statements'!O60="Unknown","Insufficient Data",(IF(ISNUMBER(SEARCH("Corrective action plan",'[2]Most Recent Statements'!O60)),"Yes","No"))))</f>
        <v>No</v>
      </c>
      <c r="AU44" s="176" t="str">
        <f>IF(ISERROR('[2]Most Recent Statements'!O60),"Insufficient data",IF('[2]Most Recent Statements'!O60="Unknown","Insufficient Data",(IF(ISNUMBER(SEARCH("Senior management",'[2]Most Recent Statements'!O60)),"Yes","No"))))</f>
        <v>No</v>
      </c>
      <c r="AV44" s="177" t="str">
        <f>IF(ISERROR('[2]Most Recent Statements'!O60),"Insufficient data",IF('[2]Most Recent Statements'!O60="Unknown","Insufficient Data",(IF(ISNUMBER(SEARCH("Worker remediation",'[2]Most Recent Statements'!O60)),"Yes","No"))))</f>
        <v>No</v>
      </c>
      <c r="AW44" s="176" t="str">
        <f t="shared" si="3"/>
        <v>Yes</v>
      </c>
      <c r="AX44" s="175" t="str">
        <f>IF(ISERROR('[2]Most Recent Statements'!M60),"Insufficient data",IF('[2]Most Recent Statements'!M60="Unknown","Insufficient Data",(IF(ISNUMBER(SEARCH("Audits",'[2]Most Recent Statements'!M60)),"Yes","No"))))</f>
        <v>No</v>
      </c>
      <c r="AY44" s="176" t="str">
        <f>IF(ISERROR('[2]Most Recent Statements'!M60),"Insufficient data",IF('[2]Most Recent Statements'!M60="Unknown","Insufficient Data",(IF(ISNUMBER(SEARCH("Audits of suppliers (self- reporting)",'[2]Most Recent Statements'!M60)),"Yes","No"))))</f>
        <v>No</v>
      </c>
      <c r="AZ44" s="176" t="str">
        <f>IF(ISERROR('[2]Most Recent Statements'!M60),"Insufficient data",IF('[2]Most Recent Statements'!M60="Unknown","Insufficient Data",(IF(ISNUMBER(SEARCH("Audits of suppliers (independent)",'[2]Most Recent Statements'!M60)),"Yes","No"))))</f>
        <v>No</v>
      </c>
      <c r="BA44" s="177" t="str">
        <f>IF(ISERROR('[2]Most Recent Statements'!M60),"Insufficient data",IF('[2]Most Recent Statements'!M60="Unknown","Insufficient Data",(IF(ISNUMBER(SEARCH("On-site visits",'[2]Most Recent Statements'!M60)),"Yes","No"))))</f>
        <v>No</v>
      </c>
      <c r="BB44" s="175" t="str">
        <f>IF(ISERROR('[2]Most Recent Statements'!P60),"Insufficient data",IF('[2]Most Recent Statements'!P60="Unknown","Insufficient Data",(IF(OR((ISNUMBER(SEARCH("Hotline",'[2]Most Recent Statements'!P60))),(ISNUMBER(SEARCH("Whistleblower protection",'[2]Most Recent Statements'!P60))),(ISNUMBER(SEARCH("Focal Point",'[2]Most Recent Statements'!P60)))),"Yes","No"))))</f>
        <v>Yes</v>
      </c>
      <c r="BC44" s="176" t="str">
        <f>IF(ISERROR('[2]Most Recent Statements'!P60),"Insufficient data",IF('[2]Most Recent Statements'!P60="Unknown","Insufficient Data",(IF(ISNUMBER(SEARCH("Hotline",'[2]Most Recent Statements'!P60)),"Yes","No"))))</f>
        <v>No</v>
      </c>
      <c r="BD44" s="176" t="str">
        <f>IF(ISERROR('[2]Most Recent Statements'!P60),"Insufficient data",IF('[2]Most Recent Statements'!P60="Unknown","Insufficient Data",(IF(ISNUMBER(SEARCH("Focal Point",'[2]Most Recent Statements'!P60)),"Yes","No"))))</f>
        <v>Yes</v>
      </c>
      <c r="BE44" s="177" t="str">
        <f>IF(ISERROR('[2]Most Recent Statements'!P60),"Insufficient data",IF('[2]Most Recent Statements'!P60="Unknown","Insufficient Data",(IF(ISNUMBER(SEARCH("Whistleblower protection",'[2]Most Recent Statements'!P60)),"Yes","No"))))</f>
        <v>No</v>
      </c>
      <c r="BF44" s="175" t="str">
        <f t="shared" si="4"/>
        <v>No</v>
      </c>
      <c r="BG44" s="176" t="str">
        <f>IF(ISERROR('[2]Most Recent Statements'!K60),"Insufficient data",IF('[2]Most Recent Statements'!K60="Unknown","Insufficient Data",(IF(ISNUMBER(SEARCH("Conducting research",'[2]Most Recent Statements'!K60)),"Yes","No"))))</f>
        <v>No</v>
      </c>
      <c r="BH44" s="176" t="str">
        <f>IF(ISERROR('[2]Most Recent Statements'!K60),"Insufficient data",IF('[2]Most Recent Statements'!K60="Unknown","Insufficient Data",(IF(ISNUMBER(SEARCH("Risk-based questionnaires",'[2]Most Recent Statements'!K60)),"Yes","No"))))</f>
        <v>No</v>
      </c>
      <c r="BI44" s="176" t="str">
        <f>IF(ISERROR('[2]Most Recent Statements'!K60),"Insufficient data",IF('[2]Most Recent Statements'!K60="Unknown","Insufficient Data",(IF(ISNUMBER(SEARCH("Use of risk management tool or software",'[2]Most Recent Statements'!K60)),"Yes","No"))))</f>
        <v>No</v>
      </c>
      <c r="BJ44" s="177" t="str">
        <f>IF(ISERROR('[2]Most Recent Statements'!K60),"Insufficient data",IF('[2]Most Recent Statements'!K60="Unknown","Insufficient Data",(IF(ISNUMBER(SEARCH("In Development",'[2]Most Recent Statements'!K60)),"Yes","No"))))</f>
        <v>No</v>
      </c>
      <c r="BK44" s="174" t="str">
        <f>IF(OR(ISERROR('[2]Most Recent Statements'!K60),ISERROR('[2]Most Recent Statements'!L60)),"Insufficient data",IF(OR('[2]Most Recent Statements'!K60="Unknown",'[2]Most Recent Statements'!L60="Unknown"),"Insufficient Data",(IF(AND((OR((ISNUMBER(SEARCH("Conducting research",'[2]Most Recent Statements'!K60))),(ISNUMBER(SEARCH("Risk-based questionnaires",'[2]Most Recent Statements'!K60))),(ISNUMBER(SEARCH("Use of risk management tool or software",'[2]Most Recent Statements'!K60))))),(OR((ISNUMBER(SEARCH("Geographic",'[2]Most Recent Statements'!L60))),(ISNUMBER(SEARCH("Industry",'[2]Most Recent Statements'!L60))),(ISNUMBER(SEARCH("Resource",'[2]Most Recent Statements'!L60))),(ISNUMBER(SEARCH("Workforce",'[2]Most Recent Statements'!L60)))))),"Yes","No"))))</f>
        <v>No</v>
      </c>
      <c r="BL44" s="175" t="str">
        <f>IF(ISERROR('[2]Most Recent Statements'!L60),"Insufficient data",IF('[2]Most Recent Statements'!L60="Unknown","Insufficient Data",(IF(OR((ISNUMBER(SEARCH("Geographic",'[2]Most Recent Statements'!L60))),(ISNUMBER(SEARCH("Industry",'[2]Most Recent Statements'!L60))),(ISNUMBER(SEARCH("Resource",'[2]Most Recent Statements'!L60))),(ISNUMBER(SEARCH("Workforce",'[2]Most Recent Statements'!L60)))),"Yes","No"))))</f>
        <v>Yes</v>
      </c>
      <c r="BM44" s="176" t="str">
        <f>IF(ISERROR('[2]Most Recent Statements'!L60),"Insufficient data",IF('[2]Most Recent Statements'!L60="Unknown","Insufficient Data",(IF(ISNUMBER(SEARCH("Geographic",'[2]Most Recent Statements'!L60)),"Yes","No"))))</f>
        <v>No</v>
      </c>
      <c r="BN44" s="176" t="str">
        <f>IF(ISERROR('[2]Most Recent Statements'!L60),"Insufficient data",IF('[2]Most Recent Statements'!L60="Unknown","Insufficient Data",(IF(ISNUMBER(SEARCH("Industry",'[2]Most Recent Statements'!L60)),"Yes","No"))))</f>
        <v>Yes</v>
      </c>
      <c r="BO44" s="176" t="str">
        <f>IF(ISERROR('[2]Most Recent Statements'!L60),"Insufficient data",IF('[2]Most Recent Statements'!L60="Unknown","Insufficient Data",(IF(ISNUMBER(SEARCH("Workforce",'[2]Most Recent Statements'!L60)),"Yes","No"))))</f>
        <v>No</v>
      </c>
      <c r="BP44" s="176" t="str">
        <f>IF(ISERROR('[2]Most Recent Statements'!L60),"Insufficient data",IF('[2]Most Recent Statements'!L60="Unknown","Insufficient Data",(IF(ISNUMBER(SEARCH("Resource",'[2]Most Recent Statements'!L60)),"Yes","No"))))</f>
        <v>No</v>
      </c>
      <c r="BQ44" s="177"/>
      <c r="BR44" s="176" t="str">
        <f>IF(ISERROR('[2]Most Recent Statements'!N60),"Insufficient data",IF('[2]Most Recent Statements'!N60="Unknown","Insufficient Data",(IF(ISNUMBER(SEARCH("Yes",'[2]Most Recent Statements'!N60)),"Yes","No"))))</f>
        <v>No</v>
      </c>
      <c r="BS44" s="175" t="str">
        <f>IF(ISERROR('[2]Most Recent Statements'!Q60),"Insufficient data",IF('[2]Most Recent Statements'!Q60="Unknown","Insufficient Data",(IF(ISNUMBER(SEARCH("Leadership",'[2]Most Recent Statements'!Q60)),"Yes","No"))))</f>
        <v>No</v>
      </c>
      <c r="BT44" s="176" t="str">
        <f>IF(ISERROR('[2]Most Recent Statements'!Q60),"Insufficient data",IF('[2]Most Recent Statements'!Q60="Unknown","Insufficient Data",(IF(ISNUMBER(SEARCH("Suppliers",'[2]Most Recent Statements'!Q60)),"Yes","No"))))</f>
        <v>No</v>
      </c>
      <c r="BU44" s="176" t="str">
        <f>IF(ISERROR('[2]Most Recent Statements'!Q60),"Insufficient data",IF('[2]Most Recent Statements'!Q60="Unknown","Insufficient Data",(IF(ISNUMBER(SEARCH("Recruitment / HR",'[2]Most Recent Statements'!Q60)),"Yes","No"))))</f>
        <v>No</v>
      </c>
      <c r="BV44" s="176" t="str">
        <f>IF(ISERROR('[2]Most Recent Statements'!Q60),"Insufficient data",IF('[2]Most Recent Statements'!Q60="Unknown","Insufficient Data",(IF(ISNUMBER(SEARCH("Procurement / purchasing",'[2]Most Recent Statements'!Q60)),"Yes","No"))))</f>
        <v>No</v>
      </c>
      <c r="BW44" s="176" t="str">
        <f>IF(ISERROR('[2]Most Recent Statements'!Q60),"Insufficient data",IF('[2]Most Recent Statements'!Q60="Unknown","Insufficient Data",(IF(ISNUMBER(SEARCH("Employees (all)",'[2]Most Recent Statements'!Q60)),"Yes","No"))))</f>
        <v>Yes</v>
      </c>
      <c r="BX44" s="176" t="str">
        <f>IF(ISERROR('[2]Most Recent Statements'!Q60),"Insufficient data",IF('[2]Most Recent Statements'!Q60="Unknown","Insufficient Data",(IF(ISNUMBER(SEARCH("Training provided - not specified",'[2]Most Recent Statements'!Q60)),"Yes","No"))))</f>
        <v>No</v>
      </c>
      <c r="BY44" s="176" t="str">
        <f>IF(ISERROR('[2]Most Recent Statements'!Q60),"Insufficient data",IF('[2]Most Recent Statements'!Q60="Unknown","Insufficient Data",(IF(ISNUMBER(SEARCH("In Development",'[2]Most Recent Statements'!Q60)),"Yes","No"))))</f>
        <v>No</v>
      </c>
      <c r="BZ44" s="177" t="str">
        <f t="shared" si="5"/>
        <v>Yes</v>
      </c>
      <c r="CA44" s="176" t="str">
        <f t="shared" si="6"/>
        <v>Yes</v>
      </c>
      <c r="CB44" s="176" t="str">
        <f t="shared" si="7"/>
        <v>Yes</v>
      </c>
      <c r="CC44" s="175" t="str">
        <f>IF(ISERROR('[2]Most Recent Statements'!R60),"Insufficient data",IF('[2]Most Recent Statements'!R60="Unknown","Insufficient Data",(IF(ISNUMBER(SEARCH("Yes",'[2]Most Recent Statements'!R60)),"Yes","No"))))</f>
        <v>No</v>
      </c>
      <c r="CD44" s="176" t="str">
        <f>IF(ISERROR('[2]Most Recent Statements'!S60),"Insufficient data",IF('[2]Most Recent Statements'!S60="Unknown","Insufficient Data",(IF(ISNUMBER(SEARCH("Yes",'[2]Most Recent Statements'!S60)),"Yes","No"))))</f>
        <v>No</v>
      </c>
      <c r="CE44" s="199" t="str">
        <f>IFERROR(VLOOKUP($A44,'[2]Sector Specific Research'!$B$3:$H$81,3,FALSE),"Insufficient Data")</f>
        <v>No</v>
      </c>
      <c r="CF44" s="200" t="str">
        <f>IFERROR(VLOOKUP($A44,'[2]Sector Specific Research'!$B$3:$H$81,4,FALSE),"Insufficient Data")</f>
        <v>No</v>
      </c>
      <c r="CG44" s="200" t="str">
        <f>IFERROR(VLOOKUP($A44,'[2]Sector Specific Research'!$B$3:$H$81,5,FALSE),"Insufficient Data")</f>
        <v>No</v>
      </c>
      <c r="CH44" s="200" t="str">
        <f>IFERROR(VLOOKUP($A44,'[2]Sector Specific Research'!$B$3:$H$81,6,FALSE),"Insufficient Data")</f>
        <v>No</v>
      </c>
      <c r="CI44" s="200" t="str">
        <f>IFERROR(VLOOKUP($A44,'[2]Sector Specific Research'!$B$3:$H$81,7,FALSE),"Insufficient Data")</f>
        <v>No</v>
      </c>
      <c r="CJ44" s="200" t="str">
        <f t="shared" si="8"/>
        <v>No</v>
      </c>
      <c r="CK44" s="175" t="str">
        <f t="shared" si="9"/>
        <v>Yes</v>
      </c>
      <c r="CL44" s="178" t="str">
        <f t="shared" si="10"/>
        <v>No</v>
      </c>
    </row>
    <row r="45" spans="1:90" ht="16" x14ac:dyDescent="0.2">
      <c r="A45" s="287" t="str">
        <f>TRIM('[2]Most Recent Statements'!A73)</f>
        <v>DekaBank Group</v>
      </c>
      <c r="B45" s="197">
        <f>'[2]Most Recent Statements'!B73</f>
        <v>2018</v>
      </c>
      <c r="C45" s="197">
        <v>357903</v>
      </c>
      <c r="D45" s="198" t="str">
        <f>IF(ISNUMBER(SEARCH("Yes",'[2]Most Recent Statements'!C73)), "Yes", "No")</f>
        <v>Yes</v>
      </c>
      <c r="E45" s="198">
        <f>IFERROR(VLOOKUP(A45,'[2]Entity Coverage'!$C$2:$H$80, 6, FALSE), "Insufficient Data")</f>
        <v>1</v>
      </c>
      <c r="F45" s="198" t="str">
        <f>IF(ISERROR('[2]Most Recent Statements'!E73),"Insufficient data",IF('[2]Most Recent Statements'!E73="Unknown","Insufficient Data",(IF(ISNUMBER(SEARCH("Yes",'[2]Most Recent Statements'!E73)),"Yes","No"))))</f>
        <v>No</v>
      </c>
      <c r="G45" s="175" t="str">
        <f>IFERROR(IF(AND((OR('[2]Most Recent Statements'!F73="Signed by CEO",'[2]Most Recent Statements'!F73="Signed by Director",'[2]Most Recent Statements'!F73="Signed by Managing Director",'[2]Most Recent Statements'!F73="Signed by Chairman")),('[2]Most Recent Statements'!C73="Yes - UK Modern Slavery Act"),('[2]Most Recent Statements'!D73="Yes"),('[2]Most Recent Statements'!G73="Approved by Board")),"Yes","No"),"Insufficient data")</f>
        <v>No</v>
      </c>
      <c r="H45" s="176" t="str">
        <f>IF(ISERROR('[2]Most Recent Statements'!F73),"Insufficient data",IF('[2]Most Recent Statements'!F73="Unknown","Insufficient Data",(IF(OR((ISNUMBER(SEARCH("Signed by CEO",'[2]Most Recent Statements'!F73))),(ISNUMBER(SEARCH("Signed by Director",'[2]Most Recent Statements'!F73))),(ISNUMBER(SEARCH("Signed by Chairman",'[2]Most Recent Statements'!F73))),(ISNUMBER(SEARCH("Signed by Managing Director",'[2]Most Recent Statements'!F73)))),"Yes","No"))))</f>
        <v>No</v>
      </c>
      <c r="I45" s="176" t="str">
        <f>IF(ISERROR('[2]Most Recent Statements'!G73),"Insufficient data",IF('[2]Most Recent Statements'!G73="Unknown","Insufficient Data",(IF(ISNUMBER(SEARCH("Approved by Board",'[2]Most Recent Statements'!G73)),"Yes","No"))))</f>
        <v>No</v>
      </c>
      <c r="J45" s="177" t="str">
        <f>IF(ISERROR('[2]Most Recent Statements'!D73),"Insufficient data",IF('[2]Most Recent Statements'!D73="Unknown","Insufficient Data",(IF(ISNUMBER(SEARCH("Yes",'[2]Most Recent Statements'!D73)),"Yes","No"))))</f>
        <v>No</v>
      </c>
      <c r="K45" s="174" t="str">
        <f>IF(ISERROR('[2]Most Recent Statements'!T73),"Insufficient data",IF('[2]Most Recent Statements'!T73="Unknown","Insufficient Data",(IF(ISNUMBER(SEARCH("Yes",'[2]Most Recent Statements'!T73)),"Yes","No"))))</f>
        <v>No</v>
      </c>
      <c r="L45" s="174" t="str">
        <f>IF(ISERROR('[2]Most Recent Statements'!H73),"Insufficient data",IF('[2]Most Recent Statements'!H73="Unknown","Insufficient Data",(IF(ISNUMBER(SEARCH("Yes",'[2]Most Recent Statements'!H73)),"Yes","No"))))</f>
        <v>Yes</v>
      </c>
      <c r="M45" s="175" t="str">
        <f>IF(ISERROR('[2]Most Recent Statements'!I73),"Insufficient data",IF('[2]Most Recent Statements'!I73="Unknown","Insufficient Data",(IF(ISNUMBER(SEARCH("No",'[2]Most Recent Statements'!I73)),"No","Yes"))))</f>
        <v>No</v>
      </c>
      <c r="N45" s="176" t="str">
        <f>IF(ISERROR('[2]Most Recent Statements'!I73),"Insufficient data",IF('[2]Most Recent Statements'!I73="Unknown","Insufficient Data",(IF(ISNUMBER(SEARCH("Facility/Supplier",'[2]Most Recent Statements'!I73)),"Yes","No"))))</f>
        <v>No</v>
      </c>
      <c r="O45" s="177" t="str">
        <f>IF(ISERROR('[2]Most Recent Statements'!I73),"Insufficient data",IF('[2]Most Recent Statements'!I73="Unknown","Insufficient Data",(IF(ISNUMBER(SEARCH("Geographical",'[2]Most Recent Statements'!I73)),"Yes","No"))))</f>
        <v>No</v>
      </c>
      <c r="P45" s="175" t="str">
        <f>IF(ISERROR('[2]Most Recent Statements'!J73),"Insufficient data",IF('[2]Most Recent Statements'!J73="Unknown","Insufficient Data",(IF(OR((ISNUMBER(SEARCH("prohibit",'[2]Most Recent Statements'!J73))),(ISNUMBER(SEARCH("forced",'[2]Most Recent Statements'!J73))),(ISNUMBER(SEARCH("supplier",'[2]Most Recent Statements'!J73)))),"Yes","No"))))</f>
        <v>Yes</v>
      </c>
      <c r="Q45" s="176" t="str">
        <f>IF(ISERROR('[2]Most Recent Statements'!J73),"Insufficient data",IF('[2]Most Recent Statements'!J73="Unknown","Insufficient Data",(IF(ISNUMBER(SEARCH("No",'[2]Most Recent Statements'!J73)),"No","Yes"))))</f>
        <v>Yes</v>
      </c>
      <c r="R45" s="176" t="str">
        <f>IF(ISERROR('[2]Most Recent Statements'!J73),"Insufficient data",IF('[2]Most Recent Statements'!J73="Unknown","Insufficient Data",(IF(ISNUMBER(SEARCH("In Development",'[2]Most Recent Statements'!J73)),"Yes","No"))))</f>
        <v>No</v>
      </c>
      <c r="S45" s="176" t="str">
        <f>IF(ISERROR('[2]Most Recent Statements'!J73),"Insufficient data",IF('[2]Most Recent Statements'!J73="Unknown","Insufficient Data",(IF(OR((ISNUMBER(SEARCH("prohibit",'[2]Most Recent Statements'!J73))),(ISNUMBER(SEARCH("forced",'[2]Most Recent Statements'!J73))),(ISNUMBER(SEARCH("No",'[2]Most Recent Statements'!J73))),(ISNUMBER(SEARCH("supplier",'[2]Most Recent Statements'!J73)))),"No","Yes"))))</f>
        <v>No</v>
      </c>
      <c r="T45" s="176"/>
      <c r="U45" s="176" t="str">
        <f>IF(ISERROR('[2]Most Recent Statements'!J73),"Insufficient data",IF('[2]Most Recent Statements'!J73="Unknown","Insufficient Data",(IF(ISNUMBER(SEARCH("(beyond tier 1)",'[2]Most Recent Statements'!J73)),"Yes","No"))))</f>
        <v>No</v>
      </c>
      <c r="V45" s="176"/>
      <c r="W45" s="176" t="str">
        <f>IF(ISERROR('[2]Most Recent Statements'!J73),"Insufficient data",IF('[2]Most Recent Statements'!J73="Unknown","Insufficient Data",(IF(ISNUMBER(SEARCH("recruitment",'[2]Most Recent Statements'!J73)),"Yes","No"))))</f>
        <v>No</v>
      </c>
      <c r="X45" s="176" t="str">
        <f>IF(ISERROR('[2]Most Recent Statements'!J73),"Insufficient data",IF('[2]Most Recent Statements'!J73="Unknown","Insufficient Data",(IF(ISNUMBER(SEARCH("Prohibit charging of recruitment fees to employee (direct / tier 1)",'[2]Most Recent Statements'!J73)),"Yes","No"))))</f>
        <v>No</v>
      </c>
      <c r="Y45" s="176" t="str">
        <f>IF(ISERROR('[2]Most Recent Statements'!J73),"Insufficient data",IF('[2]Most Recent Statements'!J73="Unknown","Insufficient Data",(IF(ISNUMBER(SEARCH("Prohibit charging of recruitment fees to employee (beyond tier 1)",'[2]Most Recent Statements'!J73)),"Yes","No"))))</f>
        <v>No</v>
      </c>
      <c r="Z45" s="176" t="str">
        <f>IF(ISERROR('[2]Most Recent Statements'!J73),"Insufficient data",IF('[2]Most Recent Statements'!J73="Unknown","Insufficient Data",(IF(ISNUMBER(SEARCH("Suppliers comply with laws and company’s policies (direct / tier 1)",'[2]Most Recent Statements'!J73)),"Yes","No"))))</f>
        <v>Yes</v>
      </c>
      <c r="AA45" s="176" t="str">
        <f>IF(ISERROR('[2]Most Recent Statements'!J73),"Insufficient data",IF('[2]Most Recent Statements'!J73="Unknown","Insufficient Data",(IF(ISNUMBER(SEARCH("Suppliers comply with laws and company’s policies (beyond tier 1)",'[2]Most Recent Statements'!J73)),"Yes","No"))))</f>
        <v>No</v>
      </c>
      <c r="AB45" s="176" t="str">
        <f>IF(ISERROR('[2]Most Recent Statements'!J73),"Insufficient data",IF('[2]Most Recent Statements'!J73="Unknown","Insufficient Data",(IF(ISNUMBER(SEARCH("Prohibit use of forced labour (direct / tier 1)",'[2]Most Recent Statements'!J73)),"Yes","No"))))</f>
        <v>Yes</v>
      </c>
      <c r="AC45" s="176" t="str">
        <f>IF(ISERROR('[2]Most Recent Statements'!J73),"Insufficient data",IF('[2]Most Recent Statements'!J73="Unknown","Insufficient Data",(IF(ISNUMBER(SEARCH("Prohibit use of forced labour (beyond tier 1)",'[2]Most Recent Statements'!J73)),"Yes","No"))))</f>
        <v>No</v>
      </c>
      <c r="AD45" s="176" t="str">
        <f>IF(ISERROR('[2]Most Recent Statements'!J73),"Insufficient data",IF('[2]Most Recent Statements'!J73="Unknown","Insufficient Data",(IF(ISNUMBER(SEARCH("Prohibit use of child labour (direct / tier 1)",'[2]Most Recent Statements'!J73)),"Yes","No"))))</f>
        <v>Yes</v>
      </c>
      <c r="AE45" s="176" t="str">
        <f>IF(ISERROR('[2]Most Recent Statements'!J73),"Insufficient data",IF('[2]Most Recent Statements'!J73="Unknown","Insufficient Data",(IF(ISNUMBER(SEARCH("Prohibit use of child labour (beyond tier 1)",'[2]Most Recent Statements'!J73)),"Yes","No"))))</f>
        <v>No</v>
      </c>
      <c r="AF45" s="176" t="str">
        <f>IF(ISERROR('[2]Most Recent Statements'!J73),"Insufficient data",IF('[2]Most Recent Statements'!J73="Unknown","Insufficient Data",(IF(ISNUMBER(SEARCH("Code of conduct or supplier code includes clauses on slavery and human trafficking (direct / tier 1)",'[2]Most Recent Statements'!J73)),"Yes","No"))))</f>
        <v>Yes</v>
      </c>
      <c r="AG45" s="176" t="str">
        <f>IF(ISERROR('[2]Most Recent Statements'!J73),"Insufficient data",IF('[2]Most Recent Statements'!J73="Unknown","Insufficient Data",(IF(ISNUMBER(SEARCH("Code of conduct or supplier code includes clauses on slavery and human trafficking (beyond tier 1)",'[2]Most Recent Statements'!J73)),"Yes","No"))))</f>
        <v>No</v>
      </c>
      <c r="AH45" s="176" t="str">
        <f>IF(ISERROR('[2]Most Recent Statements'!J73),"Insufficient data",IF('[2]Most Recent Statements'!J73="Unknown","Insufficient Data",(IF(ISNUMBER(SEARCH("Contracts include clauses on forced labour (direct / tier 1)",'[2]Most Recent Statements'!J73)),"Yes","No"))))</f>
        <v>No</v>
      </c>
      <c r="AI45" s="176" t="str">
        <f>IF(ISERROR('[2]Most Recent Statements'!J73),"Insufficient data",IF('[2]Most Recent Statements'!J73="Unknown","Insufficient Data",(IF(ISNUMBER(SEARCH("Contracts include clauses on forced labour (beyond tier 1)",'[2]Most Recent Statements'!J73)),"Yes","No"))))</f>
        <v>No</v>
      </c>
      <c r="AJ45" s="176" t="str">
        <f>IF(ISERROR('[2]Most Recent Statements'!J73),"Insufficient data",IF('[2]Most Recent Statements'!J73="Unknown","Insufficient Data",(IF(ISNUMBER(SEARCH("Suppliers produce their own statement (direct / tier 1)",'[2]Most Recent Statements'!J73)),"Yes","No"))))</f>
        <v>No</v>
      </c>
      <c r="AK45" s="176" t="str">
        <f>IF(ISERROR('[2]Most Recent Statements'!J73),"Insufficient data",IF('[2]Most Recent Statements'!J73="Unknown","Insufficient Data",(IF(ISNUMBER(SEARCH("Suppliers produce their own statement (beyond tier 1)",'[2]Most Recent Statements'!J73)),"Yes","No"))))</f>
        <v>No</v>
      </c>
      <c r="AL45" s="176" t="str">
        <f>IF(ISERROR('[2]Most Recent Statements'!J73),"Insufficient data",IF('[2]Most Recent Statements'!J73="Unknown","Insufficient Data",(IF(ISNUMBER(SEARCH("Suppliers respect labour rights (wages, freedom of association etc) (direct / tier 1)",'[2]Most Recent Statements'!J73)),"Yes","No"))))</f>
        <v>No</v>
      </c>
      <c r="AM45" s="176" t="str">
        <f>IF(ISERROR('[2]Most Recent Statements'!J73),"Insufficient data",IF('[2]Most Recent Statements'!J73="Unknown","Insufficient Data",(IF(ISNUMBER(SEARCH("Suppliers respect labour rights (wages, freedom of association etc) (beyond tier 1)",'[2]Most Recent Statements'!J73)),"Yes","No"))))</f>
        <v>No</v>
      </c>
      <c r="AN45" s="176" t="str">
        <f>IF(ISERROR('[2]Most Recent Statements'!J73),"Insufficient data",IF('[2]Most Recent Statements'!J73="Unknown","Insufficient Data",(IF(ISNUMBER(SEARCH("Suppliers protect migrant workers (direct / tier 1)",'[2]Most Recent Statements'!J73)),"Yes","No"))))</f>
        <v>Yes</v>
      </c>
      <c r="AO45" s="176" t="str">
        <f>IF(ISERROR('[2]Most Recent Statements'!J73),"Insufficient data",IF('[2]Most Recent Statements'!J73="Unknown","Insufficient Data",(IF(ISNUMBER(SEARCH("Suppliers protect migrant workers (beyond tier 1)",'[2]Most Recent Statements'!J73)),"Yes","No"))))</f>
        <v>No</v>
      </c>
      <c r="AP45" s="177" t="str">
        <f>IF(ISERROR('[2]Most Recent Statements'!J73),"Insufficient data",IF('[2]Most Recent Statements'!J73="Unknown","Insufficient Data",(IF(ISNUMBER(SEARCH("migrant",'[2]Most Recent Statements'!J73)),"Yes","No"))))</f>
        <v>Yes</v>
      </c>
      <c r="AQ45" s="174" t="str">
        <f>IF(OR(ISERROR('[2]Most Recent Statements'!O73),ISERROR('[2]Most Recent Statements'!M73)),"Insufficient data",IF(OR('[2]Most Recent Statements'!O73="Unknown",'[2]Most Recent Statements'!M73="Unknown"),"Insufficient Data",(IF(OR((OR((ISNUMBER(SEARCH("Cancel contracts",'[2]Most Recent Statements'!O73))),(ISNUMBER(SEARCH("Corrective action plan",'[2]Most Recent Statements'!O73))),(ISNUMBER(SEARCH("Worker remediation",'[2]Most Recent Statements'!O73))),(ISNUMBER(SEARCH("Senior management",'[2]Most Recent Statements'!O73))))),(OR((ISNUMBER(SEARCH("Audits",'[2]Most Recent Statements'!M73))),(ISNUMBER(SEARCH("On-site visits",'[2]Most Recent Statements'!M73)))))),"Yes","No"))))</f>
        <v>Yes</v>
      </c>
      <c r="AR45" s="174" t="str">
        <f t="shared" si="2"/>
        <v>Yes</v>
      </c>
      <c r="AS45" s="175" t="str">
        <f>IF(ISERROR('[2]Most Recent Statements'!O73),"Insufficient data",IF('[2]Most Recent Statements'!O73="Unknown","Insufficient Data",(IF(ISNUMBER(SEARCH("Cancel contracts",'[2]Most Recent Statements'!O73)),"Yes","No"))))</f>
        <v>Yes</v>
      </c>
      <c r="AT45" s="176" t="str">
        <f>IF(ISERROR('[2]Most Recent Statements'!O73),"Insufficient data",IF('[2]Most Recent Statements'!O73="Unknown","Insufficient Data",(IF(ISNUMBER(SEARCH("Corrective action plan",'[2]Most Recent Statements'!O73)),"Yes","No"))))</f>
        <v>Yes</v>
      </c>
      <c r="AU45" s="176" t="str">
        <f>IF(ISERROR('[2]Most Recent Statements'!O73),"Insufficient data",IF('[2]Most Recent Statements'!O73="Unknown","Insufficient Data",(IF(ISNUMBER(SEARCH("Senior management",'[2]Most Recent Statements'!O73)),"Yes","No"))))</f>
        <v>No</v>
      </c>
      <c r="AV45" s="177" t="str">
        <f>IF(ISERROR('[2]Most Recent Statements'!O73),"Insufficient data",IF('[2]Most Recent Statements'!O73="Unknown","Insufficient Data",(IF(ISNUMBER(SEARCH("Worker remediation",'[2]Most Recent Statements'!O73)),"Yes","No"))))</f>
        <v>No</v>
      </c>
      <c r="AW45" s="176" t="str">
        <f t="shared" si="3"/>
        <v>Yes</v>
      </c>
      <c r="AX45" s="175" t="str">
        <f>IF(ISERROR('[2]Most Recent Statements'!M73),"Insufficient data",IF('[2]Most Recent Statements'!M73="Unknown","Insufficient Data",(IF(ISNUMBER(SEARCH("Audits",'[2]Most Recent Statements'!M73)),"Yes","No"))))</f>
        <v>Yes</v>
      </c>
      <c r="AY45" s="176" t="str">
        <f>IF(ISERROR('[2]Most Recent Statements'!M73),"Insufficient data",IF('[2]Most Recent Statements'!M73="Unknown","Insufficient Data",(IF(ISNUMBER(SEARCH("Audits of suppliers (self- reporting)",'[2]Most Recent Statements'!M73)),"Yes","No"))))</f>
        <v>Yes</v>
      </c>
      <c r="AZ45" s="176" t="str">
        <f>IF(ISERROR('[2]Most Recent Statements'!M73),"Insufficient data",IF('[2]Most Recent Statements'!M73="Unknown","Insufficient Data",(IF(ISNUMBER(SEARCH("Audits of suppliers (independent)",'[2]Most Recent Statements'!M73)),"Yes","No"))))</f>
        <v>No</v>
      </c>
      <c r="BA45" s="177" t="str">
        <f>IF(ISERROR('[2]Most Recent Statements'!M73),"Insufficient data",IF('[2]Most Recent Statements'!M73="Unknown","Insufficient Data",(IF(ISNUMBER(SEARCH("On-site visits",'[2]Most Recent Statements'!M73)),"Yes","No"))))</f>
        <v>No</v>
      </c>
      <c r="BB45" s="175" t="str">
        <f>IF(ISERROR('[2]Most Recent Statements'!P73),"Insufficient data",IF('[2]Most Recent Statements'!P73="Unknown","Insufficient Data",(IF(OR((ISNUMBER(SEARCH("Hotline",'[2]Most Recent Statements'!P73))),(ISNUMBER(SEARCH("Whistleblower protection",'[2]Most Recent Statements'!P73))),(ISNUMBER(SEARCH("Focal Point",'[2]Most Recent Statements'!P73)))),"Yes","No"))))</f>
        <v>Yes</v>
      </c>
      <c r="BC45" s="176" t="str">
        <f>IF(ISERROR('[2]Most Recent Statements'!P73),"Insufficient data",IF('[2]Most Recent Statements'!P73="Unknown","Insufficient Data",(IF(ISNUMBER(SEARCH("Hotline",'[2]Most Recent Statements'!P73)),"Yes","No"))))</f>
        <v>Yes</v>
      </c>
      <c r="BD45" s="176" t="str">
        <f>IF(ISERROR('[2]Most Recent Statements'!P73),"Insufficient data",IF('[2]Most Recent Statements'!P73="Unknown","Insufficient Data",(IF(ISNUMBER(SEARCH("Focal Point",'[2]Most Recent Statements'!P73)),"Yes","No"))))</f>
        <v>Yes</v>
      </c>
      <c r="BE45" s="177" t="str">
        <f>IF(ISERROR('[2]Most Recent Statements'!P73),"Insufficient data",IF('[2]Most Recent Statements'!P73="Unknown","Insufficient Data",(IF(ISNUMBER(SEARCH("Whistleblower protection",'[2]Most Recent Statements'!P73)),"Yes","No"))))</f>
        <v>Yes</v>
      </c>
      <c r="BF45" s="175" t="str">
        <f t="shared" si="4"/>
        <v>No</v>
      </c>
      <c r="BG45" s="176" t="str">
        <f>IF(ISERROR('[2]Most Recent Statements'!K73),"Insufficient data",IF('[2]Most Recent Statements'!K73="Unknown","Insufficient Data",(IF(ISNUMBER(SEARCH("Conducting research",'[2]Most Recent Statements'!K73)),"Yes","No"))))</f>
        <v>No</v>
      </c>
      <c r="BH45" s="176" t="str">
        <f>IF(ISERROR('[2]Most Recent Statements'!K73),"Insufficient data",IF('[2]Most Recent Statements'!K73="Unknown","Insufficient Data",(IF(ISNUMBER(SEARCH("Risk-based questionnaires",'[2]Most Recent Statements'!K73)),"Yes","No"))))</f>
        <v>No</v>
      </c>
      <c r="BI45" s="176" t="str">
        <f>IF(ISERROR('[2]Most Recent Statements'!K73),"Insufficient data",IF('[2]Most Recent Statements'!K73="Unknown","Insufficient Data",(IF(ISNUMBER(SEARCH("Use of risk management tool or software",'[2]Most Recent Statements'!K73)),"Yes","No"))))</f>
        <v>No</v>
      </c>
      <c r="BJ45" s="177" t="str">
        <f>IF(ISERROR('[2]Most Recent Statements'!K73),"Insufficient data",IF('[2]Most Recent Statements'!K73="Unknown","Insufficient Data",(IF(ISNUMBER(SEARCH("In Development",'[2]Most Recent Statements'!K73)),"Yes","No"))))</f>
        <v>No</v>
      </c>
      <c r="BK45" s="174" t="str">
        <f>IF(OR(ISERROR('[2]Most Recent Statements'!K73),ISERROR('[2]Most Recent Statements'!L73)),"Insufficient data",IF(OR('[2]Most Recent Statements'!K73="Unknown",'[2]Most Recent Statements'!L73="Unknown"),"Insufficient Data",(IF(AND((OR((ISNUMBER(SEARCH("Conducting research",'[2]Most Recent Statements'!K73))),(ISNUMBER(SEARCH("Risk-based questionnaires",'[2]Most Recent Statements'!K73))),(ISNUMBER(SEARCH("Use of risk management tool or software",'[2]Most Recent Statements'!K73))))),(OR((ISNUMBER(SEARCH("Geographic",'[2]Most Recent Statements'!L73))),(ISNUMBER(SEARCH("Industry",'[2]Most Recent Statements'!L73))),(ISNUMBER(SEARCH("Resource",'[2]Most Recent Statements'!L73))),(ISNUMBER(SEARCH("Workforce",'[2]Most Recent Statements'!L73)))))),"Yes","No"))))</f>
        <v>No</v>
      </c>
      <c r="BL45" s="175" t="str">
        <f>IF(ISERROR('[2]Most Recent Statements'!L73),"Insufficient data",IF('[2]Most Recent Statements'!L73="Unknown","Insufficient Data",(IF(OR((ISNUMBER(SEARCH("Geographic",'[2]Most Recent Statements'!L73))),(ISNUMBER(SEARCH("Industry",'[2]Most Recent Statements'!L73))),(ISNUMBER(SEARCH("Resource",'[2]Most Recent Statements'!L73))),(ISNUMBER(SEARCH("Workforce",'[2]Most Recent Statements'!L73)))),"Yes","No"))))</f>
        <v>No</v>
      </c>
      <c r="BM45" s="176" t="str">
        <f>IF(ISERROR('[2]Most Recent Statements'!L73),"Insufficient data",IF('[2]Most Recent Statements'!L73="Unknown","Insufficient Data",(IF(ISNUMBER(SEARCH("Geographic",'[2]Most Recent Statements'!L73)),"Yes","No"))))</f>
        <v>No</v>
      </c>
      <c r="BN45" s="176" t="str">
        <f>IF(ISERROR('[2]Most Recent Statements'!L73),"Insufficient data",IF('[2]Most Recent Statements'!L73="Unknown","Insufficient Data",(IF(ISNUMBER(SEARCH("Industry",'[2]Most Recent Statements'!L73)),"Yes","No"))))</f>
        <v>No</v>
      </c>
      <c r="BO45" s="176" t="str">
        <f>IF(ISERROR('[2]Most Recent Statements'!L73),"Insufficient data",IF('[2]Most Recent Statements'!L73="Unknown","Insufficient Data",(IF(ISNUMBER(SEARCH("Workforce",'[2]Most Recent Statements'!L73)),"Yes","No"))))</f>
        <v>No</v>
      </c>
      <c r="BP45" s="176" t="str">
        <f>IF(ISERROR('[2]Most Recent Statements'!L73),"Insufficient data",IF('[2]Most Recent Statements'!L73="Unknown","Insufficient Data",(IF(ISNUMBER(SEARCH("Resource",'[2]Most Recent Statements'!L73)),"Yes","No"))))</f>
        <v>No</v>
      </c>
      <c r="BQ45" s="177"/>
      <c r="BR45" s="176" t="str">
        <f>IF(ISERROR('[2]Most Recent Statements'!N73),"Insufficient data",IF('[2]Most Recent Statements'!N73="Unknown","Insufficient Data",(IF(ISNUMBER(SEARCH("Yes",'[2]Most Recent Statements'!N73)),"Yes","No"))))</f>
        <v>No</v>
      </c>
      <c r="BS45" s="175" t="str">
        <f>IF(ISERROR('[2]Most Recent Statements'!Q73),"Insufficient data",IF('[2]Most Recent Statements'!Q73="Unknown","Insufficient Data",(IF(ISNUMBER(SEARCH("Leadership",'[2]Most Recent Statements'!Q73)),"Yes","No"))))</f>
        <v>No</v>
      </c>
      <c r="BT45" s="176" t="str">
        <f>IF(ISERROR('[2]Most Recent Statements'!Q73),"Insufficient data",IF('[2]Most Recent Statements'!Q73="Unknown","Insufficient Data",(IF(ISNUMBER(SEARCH("Suppliers",'[2]Most Recent Statements'!Q73)),"Yes","No"))))</f>
        <v>No</v>
      </c>
      <c r="BU45" s="176" t="str">
        <f>IF(ISERROR('[2]Most Recent Statements'!Q73),"Insufficient data",IF('[2]Most Recent Statements'!Q73="Unknown","Insufficient Data",(IF(ISNUMBER(SEARCH("Recruitment / HR",'[2]Most Recent Statements'!Q73)),"Yes","No"))))</f>
        <v>No</v>
      </c>
      <c r="BV45" s="176" t="str">
        <f>IF(ISERROR('[2]Most Recent Statements'!Q73),"Insufficient data",IF('[2]Most Recent Statements'!Q73="Unknown","Insufficient Data",(IF(ISNUMBER(SEARCH("Procurement / purchasing",'[2]Most Recent Statements'!Q73)),"Yes","No"))))</f>
        <v>No</v>
      </c>
      <c r="BW45" s="176" t="str">
        <f>IF(ISERROR('[2]Most Recent Statements'!Q73),"Insufficient data",IF('[2]Most Recent Statements'!Q73="Unknown","Insufficient Data",(IF(ISNUMBER(SEARCH("Employees (all)",'[2]Most Recent Statements'!Q73)),"Yes","No"))))</f>
        <v>No</v>
      </c>
      <c r="BX45" s="176" t="str">
        <f>IF(ISERROR('[2]Most Recent Statements'!Q73),"Insufficient data",IF('[2]Most Recent Statements'!Q73="Unknown","Insufficient Data",(IF(ISNUMBER(SEARCH("Training provided - not specified",'[2]Most Recent Statements'!Q73)),"Yes","No"))))</f>
        <v>No</v>
      </c>
      <c r="BY45" s="176" t="str">
        <f>IF(ISERROR('[2]Most Recent Statements'!Q73),"Insufficient data",IF('[2]Most Recent Statements'!Q73="Unknown","Insufficient Data",(IF(ISNUMBER(SEARCH("In Development",'[2]Most Recent Statements'!Q73)),"Yes","No"))))</f>
        <v>No</v>
      </c>
      <c r="BZ45" s="177" t="str">
        <f t="shared" si="5"/>
        <v>No</v>
      </c>
      <c r="CA45" s="176" t="str">
        <f t="shared" si="6"/>
        <v>Yes</v>
      </c>
      <c r="CB45" s="176" t="str">
        <f t="shared" si="7"/>
        <v>Yes</v>
      </c>
      <c r="CC45" s="175" t="str">
        <f>IF(ISERROR('[2]Most Recent Statements'!R73),"Insufficient data",IF('[2]Most Recent Statements'!R73="Unknown","Insufficient Data",(IF(ISNUMBER(SEARCH("Yes",'[2]Most Recent Statements'!R73)),"Yes","No"))))</f>
        <v>Yes</v>
      </c>
      <c r="CD45" s="176" t="str">
        <f>IF(ISERROR('[2]Most Recent Statements'!S73),"Insufficient data",IF('[2]Most Recent Statements'!S73="Unknown","Insufficient Data",(IF(ISNUMBER(SEARCH("Yes",'[2]Most Recent Statements'!S73)),"Yes","No"))))</f>
        <v>No</v>
      </c>
      <c r="CE45" s="199" t="str">
        <f>IFERROR(VLOOKUP($A45,'[2]Sector Specific Research'!$B$3:$H$81,3,FALSE),"Insufficient Data")</f>
        <v>Yes</v>
      </c>
      <c r="CF45" s="200" t="str">
        <f>IFERROR(VLOOKUP($A45,'[2]Sector Specific Research'!$B$3:$H$81,4,FALSE),"Insufficient Data")</f>
        <v>No</v>
      </c>
      <c r="CG45" s="200" t="str">
        <f>IFERROR(VLOOKUP($A45,'[2]Sector Specific Research'!$B$3:$H$81,5,FALSE),"Insufficient Data")</f>
        <v>No</v>
      </c>
      <c r="CH45" s="200" t="str">
        <f>IFERROR(VLOOKUP($A45,'[2]Sector Specific Research'!$B$3:$H$81,6,FALSE),"Insufficient Data")</f>
        <v>No</v>
      </c>
      <c r="CI45" s="200" t="str">
        <f>IFERROR(VLOOKUP($A45,'[2]Sector Specific Research'!$B$3:$H$81,7,FALSE),"Insufficient Data")</f>
        <v>Yes</v>
      </c>
      <c r="CJ45" s="200" t="str">
        <f t="shared" si="8"/>
        <v>Yes</v>
      </c>
      <c r="CK45" s="175" t="str">
        <f t="shared" si="9"/>
        <v>Yes</v>
      </c>
      <c r="CL45" s="178" t="str">
        <f t="shared" si="10"/>
        <v>Yes</v>
      </c>
    </row>
    <row r="46" spans="1:90" ht="16" x14ac:dyDescent="0.2">
      <c r="A46" s="287" t="str">
        <f>TRIM('[2]Most Recent Statements'!A38)</f>
        <v>Dimensional Fund Advisors LP</v>
      </c>
      <c r="B46" s="197">
        <f>'[2]Most Recent Statements'!B38</f>
        <v>2019</v>
      </c>
      <c r="C46" s="197">
        <v>781000</v>
      </c>
      <c r="D46" s="198" t="str">
        <f>IF(ISNUMBER(SEARCH("Yes",'[2]Most Recent Statements'!C38)), "Yes", "No")</f>
        <v>Yes</v>
      </c>
      <c r="E46" s="198">
        <f>IFERROR(VLOOKUP(A46,'[2]Entity Coverage'!$C$2:$H$80, 6, FALSE), "Insufficient Data")</f>
        <v>9</v>
      </c>
      <c r="F46" s="198" t="str">
        <f>IF(ISERROR('[2]Most Recent Statements'!E38),"Insufficient data",IF('[2]Most Recent Statements'!E38="Unknown","Insufficient Data",(IF(ISNUMBER(SEARCH("Yes",'[2]Most Recent Statements'!E38)),"Yes","No"))))</f>
        <v>No</v>
      </c>
      <c r="G46" s="175" t="str">
        <f>IFERROR(IF(AND((OR('[2]Most Recent Statements'!F38="Signed by CEO",'[2]Most Recent Statements'!F38="Signed by Director",'[2]Most Recent Statements'!F38="Signed by Managing Director",'[2]Most Recent Statements'!F38="Signed by Chairman")),('[2]Most Recent Statements'!C38="Yes - UK Modern Slavery Act"),('[2]Most Recent Statements'!D38="Yes"),('[2]Most Recent Statements'!G38="Approved by Board")),"Yes","No"),"Insufficient data")</f>
        <v>Yes</v>
      </c>
      <c r="H46" s="176" t="str">
        <f>IF(ISERROR('[2]Most Recent Statements'!F38),"Insufficient data",IF('[2]Most Recent Statements'!F38="Unknown","Insufficient Data",(IF(OR((ISNUMBER(SEARCH("Signed by CEO",'[2]Most Recent Statements'!F38))),(ISNUMBER(SEARCH("Signed by Director",'[2]Most Recent Statements'!F38))),(ISNUMBER(SEARCH("Signed by Chairman",'[2]Most Recent Statements'!F38))),(ISNUMBER(SEARCH("Signed by Managing Director",'[2]Most Recent Statements'!F38)))),"Yes","No"))))</f>
        <v>Yes</v>
      </c>
      <c r="I46" s="176" t="str">
        <f>IF(ISERROR('[2]Most Recent Statements'!G38),"Insufficient data",IF('[2]Most Recent Statements'!G38="Unknown","Insufficient Data",(IF(ISNUMBER(SEARCH("Approved by Board",'[2]Most Recent Statements'!G38)),"Yes","No"))))</f>
        <v>Yes</v>
      </c>
      <c r="J46" s="177" t="str">
        <f>IF(ISERROR('[2]Most Recent Statements'!D38),"Insufficient data",IF('[2]Most Recent Statements'!D38="Unknown","Insufficient Data",(IF(ISNUMBER(SEARCH("Yes",'[2]Most Recent Statements'!D38)),"Yes","No"))))</f>
        <v>Yes</v>
      </c>
      <c r="K46" s="174" t="str">
        <f>IF(ISERROR('[2]Most Recent Statements'!T38),"Insufficient data",IF('[2]Most Recent Statements'!T38="Unknown","Insufficient Data",(IF(ISNUMBER(SEARCH("Yes",'[2]Most Recent Statements'!T38)),"Yes","No"))))</f>
        <v>No</v>
      </c>
      <c r="L46" s="174" t="str">
        <f>IF(ISERROR('[2]Most Recent Statements'!H38),"Insufficient data",IF('[2]Most Recent Statements'!H38="Unknown","Insufficient Data",(IF(ISNUMBER(SEARCH("Yes",'[2]Most Recent Statements'!H38)),"Yes","No"))))</f>
        <v>No</v>
      </c>
      <c r="M46" s="175" t="str">
        <f>IF(ISERROR('[2]Most Recent Statements'!I38),"Insufficient data",IF('[2]Most Recent Statements'!I38="Unknown","Insufficient Data",(IF(ISNUMBER(SEARCH("No",'[2]Most Recent Statements'!I38)),"No","Yes"))))</f>
        <v>No</v>
      </c>
      <c r="N46" s="176" t="str">
        <f>IF(ISERROR('[2]Most Recent Statements'!I38),"Insufficient data",IF('[2]Most Recent Statements'!I38="Unknown","Insufficient Data",(IF(ISNUMBER(SEARCH("Facility/Supplier",'[2]Most Recent Statements'!I38)),"Yes","No"))))</f>
        <v>No</v>
      </c>
      <c r="O46" s="177" t="str">
        <f>IF(ISERROR('[2]Most Recent Statements'!I38),"Insufficient data",IF('[2]Most Recent Statements'!I38="Unknown","Insufficient Data",(IF(ISNUMBER(SEARCH("Geographical",'[2]Most Recent Statements'!I38)),"Yes","No"))))</f>
        <v>No</v>
      </c>
      <c r="P46" s="175" t="str">
        <f>IF(ISERROR('[2]Most Recent Statements'!J38),"Insufficient data",IF('[2]Most Recent Statements'!J38="Unknown","Insufficient Data",(IF(OR((ISNUMBER(SEARCH("prohibit",'[2]Most Recent Statements'!J38))),(ISNUMBER(SEARCH("forced",'[2]Most Recent Statements'!J38))),(ISNUMBER(SEARCH("supplier",'[2]Most Recent Statements'!J38)))),"Yes","No"))))</f>
        <v>No</v>
      </c>
      <c r="Q46" s="176" t="str">
        <f>IF(ISERROR('[2]Most Recent Statements'!J38),"Insufficient data",IF('[2]Most Recent Statements'!J38="Unknown","Insufficient Data",(IF(ISNUMBER(SEARCH("No",'[2]Most Recent Statements'!J38)),"No","Yes"))))</f>
        <v>No</v>
      </c>
      <c r="R46" s="176" t="str">
        <f>IF(ISERROR('[2]Most Recent Statements'!J38),"Insufficient data",IF('[2]Most Recent Statements'!J38="Unknown","Insufficient Data",(IF(ISNUMBER(SEARCH("In Development",'[2]Most Recent Statements'!J38)),"Yes","No"))))</f>
        <v>No</v>
      </c>
      <c r="S46" s="176" t="str">
        <f>IF(ISERROR('[2]Most Recent Statements'!J38),"Insufficient data",IF('[2]Most Recent Statements'!J38="Unknown","Insufficient Data",(IF(OR((ISNUMBER(SEARCH("prohibit",'[2]Most Recent Statements'!J38))),(ISNUMBER(SEARCH("forced",'[2]Most Recent Statements'!J38))),(ISNUMBER(SEARCH("No",'[2]Most Recent Statements'!J38))),(ISNUMBER(SEARCH("supplier",'[2]Most Recent Statements'!J38)))),"No","Yes"))))</f>
        <v>No</v>
      </c>
      <c r="T46" s="176"/>
      <c r="U46" s="176" t="str">
        <f>IF(ISERROR('[2]Most Recent Statements'!J38),"Insufficient data",IF('[2]Most Recent Statements'!J38="Unknown","Insufficient Data",(IF(ISNUMBER(SEARCH("(beyond tier 1)",'[2]Most Recent Statements'!J38)),"Yes","No"))))</f>
        <v>No</v>
      </c>
      <c r="V46" s="176"/>
      <c r="W46" s="176" t="str">
        <f>IF(ISERROR('[2]Most Recent Statements'!J38),"Insufficient data",IF('[2]Most Recent Statements'!J38="Unknown","Insufficient Data",(IF(ISNUMBER(SEARCH("recruitment",'[2]Most Recent Statements'!J38)),"Yes","No"))))</f>
        <v>No</v>
      </c>
      <c r="X46" s="176" t="str">
        <f>IF(ISERROR('[2]Most Recent Statements'!J38),"Insufficient data",IF('[2]Most Recent Statements'!J38="Unknown","Insufficient Data",(IF(ISNUMBER(SEARCH("Prohibit charging of recruitment fees to employee (direct / tier 1)",'[2]Most Recent Statements'!J38)),"Yes","No"))))</f>
        <v>No</v>
      </c>
      <c r="Y46" s="176" t="str">
        <f>IF(ISERROR('[2]Most Recent Statements'!J38),"Insufficient data",IF('[2]Most Recent Statements'!J38="Unknown","Insufficient Data",(IF(ISNUMBER(SEARCH("Prohibit charging of recruitment fees to employee (beyond tier 1)",'[2]Most Recent Statements'!J38)),"Yes","No"))))</f>
        <v>No</v>
      </c>
      <c r="Z46" s="176" t="str">
        <f>IF(ISERROR('[2]Most Recent Statements'!J38),"Insufficient data",IF('[2]Most Recent Statements'!J38="Unknown","Insufficient Data",(IF(ISNUMBER(SEARCH("Suppliers comply with laws and company’s policies (direct / tier 1)",'[2]Most Recent Statements'!J38)),"Yes","No"))))</f>
        <v>No</v>
      </c>
      <c r="AA46" s="176" t="str">
        <f>IF(ISERROR('[2]Most Recent Statements'!J38),"Insufficient data",IF('[2]Most Recent Statements'!J38="Unknown","Insufficient Data",(IF(ISNUMBER(SEARCH("Suppliers comply with laws and company’s policies (beyond tier 1)",'[2]Most Recent Statements'!J38)),"Yes","No"))))</f>
        <v>No</v>
      </c>
      <c r="AB46" s="176" t="str">
        <f>IF(ISERROR('[2]Most Recent Statements'!J38),"Insufficient data",IF('[2]Most Recent Statements'!J38="Unknown","Insufficient Data",(IF(ISNUMBER(SEARCH("Prohibit use of forced labour (direct / tier 1)",'[2]Most Recent Statements'!J38)),"Yes","No"))))</f>
        <v>No</v>
      </c>
      <c r="AC46" s="176" t="str">
        <f>IF(ISERROR('[2]Most Recent Statements'!J38),"Insufficient data",IF('[2]Most Recent Statements'!J38="Unknown","Insufficient Data",(IF(ISNUMBER(SEARCH("Prohibit use of forced labour (beyond tier 1)",'[2]Most Recent Statements'!J38)),"Yes","No"))))</f>
        <v>No</v>
      </c>
      <c r="AD46" s="176" t="str">
        <f>IF(ISERROR('[2]Most Recent Statements'!J38),"Insufficient data",IF('[2]Most Recent Statements'!J38="Unknown","Insufficient Data",(IF(ISNUMBER(SEARCH("Prohibit use of child labour (direct / tier 1)",'[2]Most Recent Statements'!J38)),"Yes","No"))))</f>
        <v>No</v>
      </c>
      <c r="AE46" s="176" t="str">
        <f>IF(ISERROR('[2]Most Recent Statements'!J38),"Insufficient data",IF('[2]Most Recent Statements'!J38="Unknown","Insufficient Data",(IF(ISNUMBER(SEARCH("Prohibit use of child labour (beyond tier 1)",'[2]Most Recent Statements'!J38)),"Yes","No"))))</f>
        <v>No</v>
      </c>
      <c r="AF46" s="176" t="str">
        <f>IF(ISERROR('[2]Most Recent Statements'!J38),"Insufficient data",IF('[2]Most Recent Statements'!J38="Unknown","Insufficient Data",(IF(ISNUMBER(SEARCH("Code of conduct or supplier code includes clauses on slavery and human trafficking (direct / tier 1)",'[2]Most Recent Statements'!J38)),"Yes","No"))))</f>
        <v>No</v>
      </c>
      <c r="AG46" s="176" t="str">
        <f>IF(ISERROR('[2]Most Recent Statements'!J38),"Insufficient data",IF('[2]Most Recent Statements'!J38="Unknown","Insufficient Data",(IF(ISNUMBER(SEARCH("Code of conduct or supplier code includes clauses on slavery and human trafficking (beyond tier 1)",'[2]Most Recent Statements'!J38)),"Yes","No"))))</f>
        <v>No</v>
      </c>
      <c r="AH46" s="176" t="str">
        <f>IF(ISERROR('[2]Most Recent Statements'!J38),"Insufficient data",IF('[2]Most Recent Statements'!J38="Unknown","Insufficient Data",(IF(ISNUMBER(SEARCH("Contracts include clauses on forced labour (direct / tier 1)",'[2]Most Recent Statements'!J38)),"Yes","No"))))</f>
        <v>No</v>
      </c>
      <c r="AI46" s="176" t="str">
        <f>IF(ISERROR('[2]Most Recent Statements'!J38),"Insufficient data",IF('[2]Most Recent Statements'!J38="Unknown","Insufficient Data",(IF(ISNUMBER(SEARCH("Contracts include clauses on forced labour (beyond tier 1)",'[2]Most Recent Statements'!J38)),"Yes","No"))))</f>
        <v>No</v>
      </c>
      <c r="AJ46" s="176" t="str">
        <f>IF(ISERROR('[2]Most Recent Statements'!J38),"Insufficient data",IF('[2]Most Recent Statements'!J38="Unknown","Insufficient Data",(IF(ISNUMBER(SEARCH("Suppliers produce their own statement (direct / tier 1)",'[2]Most Recent Statements'!J38)),"Yes","No"))))</f>
        <v>No</v>
      </c>
      <c r="AK46" s="176" t="str">
        <f>IF(ISERROR('[2]Most Recent Statements'!J38),"Insufficient data",IF('[2]Most Recent Statements'!J38="Unknown","Insufficient Data",(IF(ISNUMBER(SEARCH("Suppliers produce their own statement (beyond tier 1)",'[2]Most Recent Statements'!J38)),"Yes","No"))))</f>
        <v>No</v>
      </c>
      <c r="AL46" s="176" t="str">
        <f>IF(ISERROR('[2]Most Recent Statements'!J38),"Insufficient data",IF('[2]Most Recent Statements'!J38="Unknown","Insufficient Data",(IF(ISNUMBER(SEARCH("Suppliers respect labour rights (wages, freedom of association etc) (direct / tier 1)",'[2]Most Recent Statements'!J38)),"Yes","No"))))</f>
        <v>No</v>
      </c>
      <c r="AM46" s="176" t="str">
        <f>IF(ISERROR('[2]Most Recent Statements'!J38),"Insufficient data",IF('[2]Most Recent Statements'!J38="Unknown","Insufficient Data",(IF(ISNUMBER(SEARCH("Suppliers respect labour rights (wages, freedom of association etc) (beyond tier 1)",'[2]Most Recent Statements'!J38)),"Yes","No"))))</f>
        <v>No</v>
      </c>
      <c r="AN46" s="176" t="str">
        <f>IF(ISERROR('[2]Most Recent Statements'!J38),"Insufficient data",IF('[2]Most Recent Statements'!J38="Unknown","Insufficient Data",(IF(ISNUMBER(SEARCH("Suppliers protect migrant workers (direct / tier 1)",'[2]Most Recent Statements'!J38)),"Yes","No"))))</f>
        <v>No</v>
      </c>
      <c r="AO46" s="176" t="str">
        <f>IF(ISERROR('[2]Most Recent Statements'!J38),"Insufficient data",IF('[2]Most Recent Statements'!J38="Unknown","Insufficient Data",(IF(ISNUMBER(SEARCH("Suppliers protect migrant workers (beyond tier 1)",'[2]Most Recent Statements'!J38)),"Yes","No"))))</f>
        <v>No</v>
      </c>
      <c r="AP46" s="177" t="str">
        <f>IF(ISERROR('[2]Most Recent Statements'!J38),"Insufficient data",IF('[2]Most Recent Statements'!J38="Unknown","Insufficient Data",(IF(ISNUMBER(SEARCH("migrant",'[2]Most Recent Statements'!J38)),"Yes","No"))))</f>
        <v>No</v>
      </c>
      <c r="AQ46" s="174" t="str">
        <f>IF(OR(ISERROR('[2]Most Recent Statements'!O38),ISERROR('[2]Most Recent Statements'!M38)),"Insufficient data",IF(OR('[2]Most Recent Statements'!O38="Unknown",'[2]Most Recent Statements'!M38="Unknown"),"Insufficient Data",(IF(OR((OR((ISNUMBER(SEARCH("Cancel contracts",'[2]Most Recent Statements'!O38))),(ISNUMBER(SEARCH("Corrective action plan",'[2]Most Recent Statements'!O38))),(ISNUMBER(SEARCH("Worker remediation",'[2]Most Recent Statements'!O38))),(ISNUMBER(SEARCH("Senior management",'[2]Most Recent Statements'!O38))))),(OR((ISNUMBER(SEARCH("Audits",'[2]Most Recent Statements'!M38))),(ISNUMBER(SEARCH("On-site visits",'[2]Most Recent Statements'!M38)))))),"Yes","No"))))</f>
        <v>No</v>
      </c>
      <c r="AR46" s="174" t="str">
        <f t="shared" si="2"/>
        <v>No</v>
      </c>
      <c r="AS46" s="175" t="str">
        <f>IF(ISERROR('[2]Most Recent Statements'!O38),"Insufficient data",IF('[2]Most Recent Statements'!O38="Unknown","Insufficient Data",(IF(ISNUMBER(SEARCH("Cancel contracts",'[2]Most Recent Statements'!O38)),"Yes","No"))))</f>
        <v>No</v>
      </c>
      <c r="AT46" s="176" t="str">
        <f>IF(ISERROR('[2]Most Recent Statements'!O38),"Insufficient data",IF('[2]Most Recent Statements'!O38="Unknown","Insufficient Data",(IF(ISNUMBER(SEARCH("Corrective action plan",'[2]Most Recent Statements'!O38)),"Yes","No"))))</f>
        <v>No</v>
      </c>
      <c r="AU46" s="176" t="str">
        <f>IF(ISERROR('[2]Most Recent Statements'!O38),"Insufficient data",IF('[2]Most Recent Statements'!O38="Unknown","Insufficient Data",(IF(ISNUMBER(SEARCH("Senior management",'[2]Most Recent Statements'!O38)),"Yes","No"))))</f>
        <v>No</v>
      </c>
      <c r="AV46" s="177" t="str">
        <f>IF(ISERROR('[2]Most Recent Statements'!O38),"Insufficient data",IF('[2]Most Recent Statements'!O38="Unknown","Insufficient Data",(IF(ISNUMBER(SEARCH("Worker remediation",'[2]Most Recent Statements'!O38)),"Yes","No"))))</f>
        <v>No</v>
      </c>
      <c r="AW46" s="176" t="str">
        <f t="shared" si="3"/>
        <v>No</v>
      </c>
      <c r="AX46" s="175" t="str">
        <f>IF(ISERROR('[2]Most Recent Statements'!M38),"Insufficient data",IF('[2]Most Recent Statements'!M38="Unknown","Insufficient Data",(IF(ISNUMBER(SEARCH("Audits",'[2]Most Recent Statements'!M38)),"Yes","No"))))</f>
        <v>No</v>
      </c>
      <c r="AY46" s="176" t="str">
        <f>IF(ISERROR('[2]Most Recent Statements'!M38),"Insufficient data",IF('[2]Most Recent Statements'!M38="Unknown","Insufficient Data",(IF(ISNUMBER(SEARCH("Audits of suppliers (self- reporting)",'[2]Most Recent Statements'!M38)),"Yes","No"))))</f>
        <v>No</v>
      </c>
      <c r="AZ46" s="176" t="str">
        <f>IF(ISERROR('[2]Most Recent Statements'!M38),"Insufficient data",IF('[2]Most Recent Statements'!M38="Unknown","Insufficient Data",(IF(ISNUMBER(SEARCH("Audits of suppliers (independent)",'[2]Most Recent Statements'!M38)),"Yes","No"))))</f>
        <v>No</v>
      </c>
      <c r="BA46" s="177" t="str">
        <f>IF(ISERROR('[2]Most Recent Statements'!M38),"Insufficient data",IF('[2]Most Recent Statements'!M38="Unknown","Insufficient Data",(IF(ISNUMBER(SEARCH("On-site visits",'[2]Most Recent Statements'!M38)),"Yes","No"))))</f>
        <v>No</v>
      </c>
      <c r="BB46" s="175" t="str">
        <f>IF(ISERROR('[2]Most Recent Statements'!P38),"Insufficient data",IF('[2]Most Recent Statements'!P38="Unknown","Insufficient Data",(IF(OR((ISNUMBER(SEARCH("Hotline",'[2]Most Recent Statements'!P38))),(ISNUMBER(SEARCH("Whistleblower protection",'[2]Most Recent Statements'!P38))),(ISNUMBER(SEARCH("Focal Point",'[2]Most Recent Statements'!P38)))),"Yes","No"))))</f>
        <v>No</v>
      </c>
      <c r="BC46" s="176" t="str">
        <f>IF(ISERROR('[2]Most Recent Statements'!P38),"Insufficient data",IF('[2]Most Recent Statements'!P38="Unknown","Insufficient Data",(IF(ISNUMBER(SEARCH("Hotline",'[2]Most Recent Statements'!P38)),"Yes","No"))))</f>
        <v>No</v>
      </c>
      <c r="BD46" s="176" t="str">
        <f>IF(ISERROR('[2]Most Recent Statements'!P38),"Insufficient data",IF('[2]Most Recent Statements'!P38="Unknown","Insufficient Data",(IF(ISNUMBER(SEARCH("Focal Point",'[2]Most Recent Statements'!P38)),"Yes","No"))))</f>
        <v>No</v>
      </c>
      <c r="BE46" s="177" t="str">
        <f>IF(ISERROR('[2]Most Recent Statements'!P38),"Insufficient data",IF('[2]Most Recent Statements'!P38="Unknown","Insufficient Data",(IF(ISNUMBER(SEARCH("Whistleblower protection",'[2]Most Recent Statements'!P38)),"Yes","No"))))</f>
        <v>No</v>
      </c>
      <c r="BF46" s="175" t="str">
        <f t="shared" si="4"/>
        <v>No</v>
      </c>
      <c r="BG46" s="176" t="str">
        <f>IF(ISERROR('[2]Most Recent Statements'!K38),"Insufficient data",IF('[2]Most Recent Statements'!K38="Unknown","Insufficient Data",(IF(ISNUMBER(SEARCH("Conducting research",'[2]Most Recent Statements'!K38)),"Yes","No"))))</f>
        <v>No</v>
      </c>
      <c r="BH46" s="176" t="str">
        <f>IF(ISERROR('[2]Most Recent Statements'!K38),"Insufficient data",IF('[2]Most Recent Statements'!K38="Unknown","Insufficient Data",(IF(ISNUMBER(SEARCH("Risk-based questionnaires",'[2]Most Recent Statements'!K38)),"Yes","No"))))</f>
        <v>No</v>
      </c>
      <c r="BI46" s="176" t="str">
        <f>IF(ISERROR('[2]Most Recent Statements'!K38),"Insufficient data",IF('[2]Most Recent Statements'!K38="Unknown","Insufficient Data",(IF(ISNUMBER(SEARCH("Use of risk management tool or software",'[2]Most Recent Statements'!K38)),"Yes","No"))))</f>
        <v>No</v>
      </c>
      <c r="BJ46" s="177" t="str">
        <f>IF(ISERROR('[2]Most Recent Statements'!K38),"Insufficient data",IF('[2]Most Recent Statements'!K38="Unknown","Insufficient Data",(IF(ISNUMBER(SEARCH("In Development",'[2]Most Recent Statements'!K38)),"Yes","No"))))</f>
        <v>No</v>
      </c>
      <c r="BK46" s="174" t="str">
        <f>IF(OR(ISERROR('[2]Most Recent Statements'!K38),ISERROR('[2]Most Recent Statements'!L38)),"Insufficient data",IF(OR('[2]Most Recent Statements'!K38="Unknown",'[2]Most Recent Statements'!L38="Unknown"),"Insufficient Data",(IF(AND((OR((ISNUMBER(SEARCH("Conducting research",'[2]Most Recent Statements'!K38))),(ISNUMBER(SEARCH("Risk-based questionnaires",'[2]Most Recent Statements'!K38))),(ISNUMBER(SEARCH("Use of risk management tool or software",'[2]Most Recent Statements'!K38))))),(OR((ISNUMBER(SEARCH("Geographic",'[2]Most Recent Statements'!L38))),(ISNUMBER(SEARCH("Industry",'[2]Most Recent Statements'!L38))),(ISNUMBER(SEARCH("Resource",'[2]Most Recent Statements'!L38))),(ISNUMBER(SEARCH("Workforce",'[2]Most Recent Statements'!L38)))))),"Yes","No"))))</f>
        <v>No</v>
      </c>
      <c r="BL46" s="175" t="str">
        <f>IF(ISERROR('[2]Most Recent Statements'!L38),"Insufficient data",IF('[2]Most Recent Statements'!L38="Unknown","Insufficient Data",(IF(OR((ISNUMBER(SEARCH("Geographic",'[2]Most Recent Statements'!L38))),(ISNUMBER(SEARCH("Industry",'[2]Most Recent Statements'!L38))),(ISNUMBER(SEARCH("Resource",'[2]Most Recent Statements'!L38))),(ISNUMBER(SEARCH("Workforce",'[2]Most Recent Statements'!L38)))),"Yes","No"))))</f>
        <v>No</v>
      </c>
      <c r="BM46" s="176" t="str">
        <f>IF(ISERROR('[2]Most Recent Statements'!L38),"Insufficient data",IF('[2]Most Recent Statements'!L38="Unknown","Insufficient Data",(IF(ISNUMBER(SEARCH("Geographic",'[2]Most Recent Statements'!L38)),"Yes","No"))))</f>
        <v>No</v>
      </c>
      <c r="BN46" s="176" t="str">
        <f>IF(ISERROR('[2]Most Recent Statements'!L38),"Insufficient data",IF('[2]Most Recent Statements'!L38="Unknown","Insufficient Data",(IF(ISNUMBER(SEARCH("Industry",'[2]Most Recent Statements'!L38)),"Yes","No"))))</f>
        <v>No</v>
      </c>
      <c r="BO46" s="176" t="str">
        <f>IF(ISERROR('[2]Most Recent Statements'!L38),"Insufficient data",IF('[2]Most Recent Statements'!L38="Unknown","Insufficient Data",(IF(ISNUMBER(SEARCH("Workforce",'[2]Most Recent Statements'!L38)),"Yes","No"))))</f>
        <v>No</v>
      </c>
      <c r="BP46" s="176" t="str">
        <f>IF(ISERROR('[2]Most Recent Statements'!L38),"Insufficient data",IF('[2]Most Recent Statements'!L38="Unknown","Insufficient Data",(IF(ISNUMBER(SEARCH("Resource",'[2]Most Recent Statements'!L38)),"Yes","No"))))</f>
        <v>No</v>
      </c>
      <c r="BQ46" s="177"/>
      <c r="BR46" s="176" t="str">
        <f>IF(ISERROR('[2]Most Recent Statements'!N38),"Insufficient data",IF('[2]Most Recent Statements'!N38="Unknown","Insufficient Data",(IF(ISNUMBER(SEARCH("Yes",'[2]Most Recent Statements'!N38)),"Yes","No"))))</f>
        <v>No</v>
      </c>
      <c r="BS46" s="175" t="str">
        <f>IF(ISERROR('[2]Most Recent Statements'!Q38),"Insufficient data",IF('[2]Most Recent Statements'!Q38="Unknown","Insufficient Data",(IF(ISNUMBER(SEARCH("Leadership",'[2]Most Recent Statements'!Q38)),"Yes","No"))))</f>
        <v>No</v>
      </c>
      <c r="BT46" s="176" t="str">
        <f>IF(ISERROR('[2]Most Recent Statements'!Q38),"Insufficient data",IF('[2]Most Recent Statements'!Q38="Unknown","Insufficient Data",(IF(ISNUMBER(SEARCH("Suppliers",'[2]Most Recent Statements'!Q38)),"Yes","No"))))</f>
        <v>No</v>
      </c>
      <c r="BU46" s="176" t="str">
        <f>IF(ISERROR('[2]Most Recent Statements'!Q38),"Insufficient data",IF('[2]Most Recent Statements'!Q38="Unknown","Insufficient Data",(IF(ISNUMBER(SEARCH("Recruitment / HR",'[2]Most Recent Statements'!Q38)),"Yes","No"))))</f>
        <v>No</v>
      </c>
      <c r="BV46" s="176" t="str">
        <f>IF(ISERROR('[2]Most Recent Statements'!Q38),"Insufficient data",IF('[2]Most Recent Statements'!Q38="Unknown","Insufficient Data",(IF(ISNUMBER(SEARCH("Procurement / purchasing",'[2]Most Recent Statements'!Q38)),"Yes","No"))))</f>
        <v>No</v>
      </c>
      <c r="BW46" s="176" t="str">
        <f>IF(ISERROR('[2]Most Recent Statements'!Q38),"Insufficient data",IF('[2]Most Recent Statements'!Q38="Unknown","Insufficient Data",(IF(ISNUMBER(SEARCH("Employees (all)",'[2]Most Recent Statements'!Q38)),"Yes","No"))))</f>
        <v>No</v>
      </c>
      <c r="BX46" s="176" t="str">
        <f>IF(ISERROR('[2]Most Recent Statements'!Q38),"Insufficient data",IF('[2]Most Recent Statements'!Q38="Unknown","Insufficient Data",(IF(ISNUMBER(SEARCH("Training provided - not specified",'[2]Most Recent Statements'!Q38)),"Yes","No"))))</f>
        <v>No</v>
      </c>
      <c r="BY46" s="176" t="str">
        <f>IF(ISERROR('[2]Most Recent Statements'!Q38),"Insufficient data",IF('[2]Most Recent Statements'!Q38="Unknown","Insufficient Data",(IF(ISNUMBER(SEARCH("In Development",'[2]Most Recent Statements'!Q38)),"Yes","No"))))</f>
        <v>No</v>
      </c>
      <c r="BZ46" s="177" t="str">
        <f t="shared" si="5"/>
        <v>No</v>
      </c>
      <c r="CA46" s="176" t="str">
        <f t="shared" si="6"/>
        <v>No</v>
      </c>
      <c r="CB46" s="176" t="str">
        <f t="shared" si="7"/>
        <v>No</v>
      </c>
      <c r="CC46" s="175" t="str">
        <f>IF(ISERROR('[2]Most Recent Statements'!R38),"Insufficient data",IF('[2]Most Recent Statements'!R38="Unknown","Insufficient Data",(IF(ISNUMBER(SEARCH("Yes",'[2]Most Recent Statements'!R38)),"Yes","No"))))</f>
        <v>No</v>
      </c>
      <c r="CD46" s="176" t="str">
        <f>IF(ISERROR('[2]Most Recent Statements'!S38),"Insufficient data",IF('[2]Most Recent Statements'!S38="Unknown","Insufficient Data",(IF(ISNUMBER(SEARCH("Yes",'[2]Most Recent Statements'!S38)),"Yes","No"))))</f>
        <v>No</v>
      </c>
      <c r="CE46" s="199" t="str">
        <f>IFERROR(VLOOKUP($A46,'[2]Sector Specific Research'!$B$3:$H$81,3,FALSE),"Insufficient Data")</f>
        <v>No</v>
      </c>
      <c r="CF46" s="200" t="str">
        <f>IFERROR(VLOOKUP($A46,'[2]Sector Specific Research'!$B$3:$H$81,4,FALSE),"Insufficient Data")</f>
        <v>No</v>
      </c>
      <c r="CG46" s="200" t="str">
        <f>IFERROR(VLOOKUP($A46,'[2]Sector Specific Research'!$B$3:$H$81,5,FALSE),"Insufficient Data")</f>
        <v>No</v>
      </c>
      <c r="CH46" s="200" t="str">
        <f>IFERROR(VLOOKUP($A46,'[2]Sector Specific Research'!$B$3:$H$81,6,FALSE),"Insufficient Data")</f>
        <v>No</v>
      </c>
      <c r="CI46" s="200" t="str">
        <f>IFERROR(VLOOKUP($A46,'[2]Sector Specific Research'!$B$3:$H$81,7,FALSE),"Insufficient Data")</f>
        <v>No</v>
      </c>
      <c r="CJ46" s="200" t="str">
        <f t="shared" si="8"/>
        <v>No</v>
      </c>
      <c r="CK46" s="175" t="str">
        <f t="shared" si="9"/>
        <v>No</v>
      </c>
      <c r="CL46" s="178" t="str">
        <f t="shared" si="10"/>
        <v>No</v>
      </c>
    </row>
    <row r="47" spans="1:90" ht="16" x14ac:dyDescent="0.2">
      <c r="A47" s="287" t="str">
        <f>TRIM('[2]Most Recent Statements'!A57)</f>
        <v>Dodge and Cox</v>
      </c>
      <c r="B47" s="197">
        <f>'[2]Most Recent Statements'!B57</f>
        <v>2019</v>
      </c>
      <c r="C47" s="197">
        <v>324713</v>
      </c>
      <c r="D47" s="198" t="str">
        <f>IF(ISNUMBER(SEARCH("Yes",'[2]Most Recent Statements'!C57)), "Yes", "No")</f>
        <v>No</v>
      </c>
      <c r="E47" s="198" t="str">
        <f>IFERROR(VLOOKUP(A47,'[2]Entity Coverage'!$C$2:$H$80, 6, FALSE), "Insufficient Data")</f>
        <v>Insufficient Data</v>
      </c>
      <c r="F47" s="198" t="str">
        <f>IF(ISERROR('[2]Most Recent Statements'!E57),"Insufficient data",IF('[2]Most Recent Statements'!E57="Unknown","Insufficient Data",(IF(ISNUMBER(SEARCH("Yes",'[2]Most Recent Statements'!E57)),"Yes","No"))))</f>
        <v>No</v>
      </c>
      <c r="G47" s="175" t="str">
        <f>IFERROR(IF(AND((OR('[2]Most Recent Statements'!F57="Signed by CEO",'[2]Most Recent Statements'!F57="Signed by Director",'[2]Most Recent Statements'!F57="Signed by Managing Director",'[2]Most Recent Statements'!F57="Signed by Chairman")),('[2]Most Recent Statements'!C57="Yes - UK Modern Slavery Act"),('[2]Most Recent Statements'!D57="Yes"),('[2]Most Recent Statements'!G57="Approved by Board")),"Yes","No"),"Insufficient data")</f>
        <v>No</v>
      </c>
      <c r="H47" s="176" t="str">
        <f>IF(ISERROR('[2]Most Recent Statements'!F57),"Insufficient data",IF('[2]Most Recent Statements'!F57="Unknown","Insufficient Data",(IF(OR((ISNUMBER(SEARCH("Signed by CEO",'[2]Most Recent Statements'!F57))),(ISNUMBER(SEARCH("Signed by Director",'[2]Most Recent Statements'!F57))),(ISNUMBER(SEARCH("Signed by Chairman",'[2]Most Recent Statements'!F57))),(ISNUMBER(SEARCH("Signed by Managing Director",'[2]Most Recent Statements'!F57)))),"Yes","No"))))</f>
        <v>Insufficient Data</v>
      </c>
      <c r="I47" s="176" t="str">
        <f>IF(ISERROR('[2]Most Recent Statements'!G57),"Insufficient data",IF('[2]Most Recent Statements'!G57="Unknown","Insufficient Data",(IF(ISNUMBER(SEARCH("Approved by Board",'[2]Most Recent Statements'!G57)),"Yes","No"))))</f>
        <v>Insufficient Data</v>
      </c>
      <c r="J47" s="177" t="str">
        <f>IF(ISERROR('[2]Most Recent Statements'!D57),"Insufficient data",IF('[2]Most Recent Statements'!D57="Unknown","Insufficient Data",(IF(ISNUMBER(SEARCH("Yes",'[2]Most Recent Statements'!D57)),"Yes","No"))))</f>
        <v>No</v>
      </c>
      <c r="K47" s="174" t="str">
        <f>IF(ISERROR('[2]Most Recent Statements'!T57),"Insufficient data",IF('[2]Most Recent Statements'!T57="Unknown","Insufficient Data",(IF(ISNUMBER(SEARCH("Yes",'[2]Most Recent Statements'!T57)),"Yes","No"))))</f>
        <v>Insufficient Data</v>
      </c>
      <c r="L47" s="174" t="str">
        <f>IF(ISERROR('[2]Most Recent Statements'!H57),"Insufficient data",IF('[2]Most Recent Statements'!H57="Unknown","Insufficient Data",(IF(ISNUMBER(SEARCH("Yes",'[2]Most Recent Statements'!H57)),"Yes","No"))))</f>
        <v>Insufficient Data</v>
      </c>
      <c r="M47" s="175" t="str">
        <f>IF(ISERROR('[2]Most Recent Statements'!I57),"Insufficient data",IF('[2]Most Recent Statements'!I57="Unknown","Insufficient Data",(IF(ISNUMBER(SEARCH("No",'[2]Most Recent Statements'!I57)),"No","Yes"))))</f>
        <v>Insufficient Data</v>
      </c>
      <c r="N47" s="176" t="str">
        <f>IF(ISERROR('[2]Most Recent Statements'!I57),"Insufficient data",IF('[2]Most Recent Statements'!I57="Unknown","Insufficient Data",(IF(ISNUMBER(SEARCH("Facility/Supplier",'[2]Most Recent Statements'!I57)),"Yes","No"))))</f>
        <v>Insufficient Data</v>
      </c>
      <c r="O47" s="177" t="str">
        <f>IF(ISERROR('[2]Most Recent Statements'!I57),"Insufficient data",IF('[2]Most Recent Statements'!I57="Unknown","Insufficient Data",(IF(ISNUMBER(SEARCH("Geographical",'[2]Most Recent Statements'!I57)),"Yes","No"))))</f>
        <v>Insufficient Data</v>
      </c>
      <c r="P47" s="175" t="str">
        <f>IF(ISERROR('[2]Most Recent Statements'!J57),"Insufficient data",IF('[2]Most Recent Statements'!J57="Unknown","Insufficient Data",(IF(OR((ISNUMBER(SEARCH("prohibit",'[2]Most Recent Statements'!J57))),(ISNUMBER(SEARCH("forced",'[2]Most Recent Statements'!J57))),(ISNUMBER(SEARCH("supplier",'[2]Most Recent Statements'!J57)))),"Yes","No"))))</f>
        <v>Insufficient Data</v>
      </c>
      <c r="Q47" s="176" t="str">
        <f>IF(ISERROR('[2]Most Recent Statements'!J57),"Insufficient data",IF('[2]Most Recent Statements'!J57="Unknown","Insufficient Data",(IF(ISNUMBER(SEARCH("No",'[2]Most Recent Statements'!J57)),"No","Yes"))))</f>
        <v>Insufficient Data</v>
      </c>
      <c r="R47" s="176" t="str">
        <f>IF(ISERROR('[2]Most Recent Statements'!J57),"Insufficient data",IF('[2]Most Recent Statements'!J57="Unknown","Insufficient Data",(IF(ISNUMBER(SEARCH("In Development",'[2]Most Recent Statements'!J57)),"Yes","No"))))</f>
        <v>Insufficient Data</v>
      </c>
      <c r="S47" s="176" t="str">
        <f>IF(ISERROR('[2]Most Recent Statements'!J57),"Insufficient data",IF('[2]Most Recent Statements'!J57="Unknown","Insufficient Data",(IF(OR((ISNUMBER(SEARCH("prohibit",'[2]Most Recent Statements'!J57))),(ISNUMBER(SEARCH("forced",'[2]Most Recent Statements'!J57))),(ISNUMBER(SEARCH("No",'[2]Most Recent Statements'!J57))),(ISNUMBER(SEARCH("supplier",'[2]Most Recent Statements'!J57)))),"No","Yes"))))</f>
        <v>Insufficient Data</v>
      </c>
      <c r="T47" s="176"/>
      <c r="U47" s="176" t="str">
        <f>IF(ISERROR('[2]Most Recent Statements'!J57),"Insufficient data",IF('[2]Most Recent Statements'!J57="Unknown","Insufficient Data",(IF(ISNUMBER(SEARCH("(beyond tier 1)",'[2]Most Recent Statements'!J57)),"Yes","No"))))</f>
        <v>Insufficient Data</v>
      </c>
      <c r="V47" s="176"/>
      <c r="W47" s="176" t="str">
        <f>IF(ISERROR('[2]Most Recent Statements'!J57),"Insufficient data",IF('[2]Most Recent Statements'!J57="Unknown","Insufficient Data",(IF(ISNUMBER(SEARCH("recruitment",'[2]Most Recent Statements'!J57)),"Yes","No"))))</f>
        <v>Insufficient Data</v>
      </c>
      <c r="X47" s="176" t="str">
        <f>IF(ISERROR('[2]Most Recent Statements'!J57),"Insufficient data",IF('[2]Most Recent Statements'!J57="Unknown","Insufficient Data",(IF(ISNUMBER(SEARCH("Prohibit charging of recruitment fees to employee (direct / tier 1)",'[2]Most Recent Statements'!J57)),"Yes","No"))))</f>
        <v>Insufficient Data</v>
      </c>
      <c r="Y47" s="176" t="str">
        <f>IF(ISERROR('[2]Most Recent Statements'!J57),"Insufficient data",IF('[2]Most Recent Statements'!J57="Unknown","Insufficient Data",(IF(ISNUMBER(SEARCH("Prohibit charging of recruitment fees to employee (beyond tier 1)",'[2]Most Recent Statements'!J57)),"Yes","No"))))</f>
        <v>Insufficient Data</v>
      </c>
      <c r="Z47" s="176" t="str">
        <f>IF(ISERROR('[2]Most Recent Statements'!J57),"Insufficient data",IF('[2]Most Recent Statements'!J57="Unknown","Insufficient Data",(IF(ISNUMBER(SEARCH("Suppliers comply with laws and company’s policies (direct / tier 1)",'[2]Most Recent Statements'!J57)),"Yes","No"))))</f>
        <v>Insufficient Data</v>
      </c>
      <c r="AA47" s="176" t="str">
        <f>IF(ISERROR('[2]Most Recent Statements'!J57),"Insufficient data",IF('[2]Most Recent Statements'!J57="Unknown","Insufficient Data",(IF(ISNUMBER(SEARCH("Suppliers comply with laws and company’s policies (beyond tier 1)",'[2]Most Recent Statements'!J57)),"Yes","No"))))</f>
        <v>Insufficient Data</v>
      </c>
      <c r="AB47" s="176" t="str">
        <f>IF(ISERROR('[2]Most Recent Statements'!J57),"Insufficient data",IF('[2]Most Recent Statements'!J57="Unknown","Insufficient Data",(IF(ISNUMBER(SEARCH("Prohibit use of forced labour (direct / tier 1)",'[2]Most Recent Statements'!J57)),"Yes","No"))))</f>
        <v>Insufficient Data</v>
      </c>
      <c r="AC47" s="176" t="str">
        <f>IF(ISERROR('[2]Most Recent Statements'!J57),"Insufficient data",IF('[2]Most Recent Statements'!J57="Unknown","Insufficient Data",(IF(ISNUMBER(SEARCH("Prohibit use of forced labour (beyond tier 1)",'[2]Most Recent Statements'!J57)),"Yes","No"))))</f>
        <v>Insufficient Data</v>
      </c>
      <c r="AD47" s="176" t="str">
        <f>IF(ISERROR('[2]Most Recent Statements'!J57),"Insufficient data",IF('[2]Most Recent Statements'!J57="Unknown","Insufficient Data",(IF(ISNUMBER(SEARCH("Prohibit use of child labour (direct / tier 1)",'[2]Most Recent Statements'!J57)),"Yes","No"))))</f>
        <v>Insufficient Data</v>
      </c>
      <c r="AE47" s="176" t="str">
        <f>IF(ISERROR('[2]Most Recent Statements'!J57),"Insufficient data",IF('[2]Most Recent Statements'!J57="Unknown","Insufficient Data",(IF(ISNUMBER(SEARCH("Prohibit use of child labour (beyond tier 1)",'[2]Most Recent Statements'!J57)),"Yes","No"))))</f>
        <v>Insufficient Data</v>
      </c>
      <c r="AF47" s="176" t="str">
        <f>IF(ISERROR('[2]Most Recent Statements'!J57),"Insufficient data",IF('[2]Most Recent Statements'!J57="Unknown","Insufficient Data",(IF(ISNUMBER(SEARCH("Code of conduct or supplier code includes clauses on slavery and human trafficking (direct / tier 1)",'[2]Most Recent Statements'!J57)),"Yes","No"))))</f>
        <v>Insufficient Data</v>
      </c>
      <c r="AG47" s="176" t="str">
        <f>IF(ISERROR('[2]Most Recent Statements'!J57),"Insufficient data",IF('[2]Most Recent Statements'!J57="Unknown","Insufficient Data",(IF(ISNUMBER(SEARCH("Code of conduct or supplier code includes clauses on slavery and human trafficking (beyond tier 1)",'[2]Most Recent Statements'!J57)),"Yes","No"))))</f>
        <v>Insufficient Data</v>
      </c>
      <c r="AH47" s="176" t="str">
        <f>IF(ISERROR('[2]Most Recent Statements'!J57),"Insufficient data",IF('[2]Most Recent Statements'!J57="Unknown","Insufficient Data",(IF(ISNUMBER(SEARCH("Contracts include clauses on forced labour (direct / tier 1)",'[2]Most Recent Statements'!J57)),"Yes","No"))))</f>
        <v>Insufficient Data</v>
      </c>
      <c r="AI47" s="176" t="str">
        <f>IF(ISERROR('[2]Most Recent Statements'!J57),"Insufficient data",IF('[2]Most Recent Statements'!J57="Unknown","Insufficient Data",(IF(ISNUMBER(SEARCH("Contracts include clauses on forced labour (beyond tier 1)",'[2]Most Recent Statements'!J57)),"Yes","No"))))</f>
        <v>Insufficient Data</v>
      </c>
      <c r="AJ47" s="176" t="str">
        <f>IF(ISERROR('[2]Most Recent Statements'!J57),"Insufficient data",IF('[2]Most Recent Statements'!J57="Unknown","Insufficient Data",(IF(ISNUMBER(SEARCH("Suppliers produce their own statement (direct / tier 1)",'[2]Most Recent Statements'!J57)),"Yes","No"))))</f>
        <v>Insufficient Data</v>
      </c>
      <c r="AK47" s="176" t="str">
        <f>IF(ISERROR('[2]Most Recent Statements'!J57),"Insufficient data",IF('[2]Most Recent Statements'!J57="Unknown","Insufficient Data",(IF(ISNUMBER(SEARCH("Suppliers produce their own statement (beyond tier 1)",'[2]Most Recent Statements'!J57)),"Yes","No"))))</f>
        <v>Insufficient Data</v>
      </c>
      <c r="AL47" s="176" t="str">
        <f>IF(ISERROR('[2]Most Recent Statements'!J57),"Insufficient data",IF('[2]Most Recent Statements'!J57="Unknown","Insufficient Data",(IF(ISNUMBER(SEARCH("Suppliers respect labour rights (wages, freedom of association etc) (direct / tier 1)",'[2]Most Recent Statements'!J57)),"Yes","No"))))</f>
        <v>Insufficient Data</v>
      </c>
      <c r="AM47" s="176" t="str">
        <f>IF(ISERROR('[2]Most Recent Statements'!J57),"Insufficient data",IF('[2]Most Recent Statements'!J57="Unknown","Insufficient Data",(IF(ISNUMBER(SEARCH("Suppliers respect labour rights (wages, freedom of association etc) (beyond tier 1)",'[2]Most Recent Statements'!J57)),"Yes","No"))))</f>
        <v>Insufficient Data</v>
      </c>
      <c r="AN47" s="176" t="str">
        <f>IF(ISERROR('[2]Most Recent Statements'!J57),"Insufficient data",IF('[2]Most Recent Statements'!J57="Unknown","Insufficient Data",(IF(ISNUMBER(SEARCH("Suppliers protect migrant workers (direct / tier 1)",'[2]Most Recent Statements'!J57)),"Yes","No"))))</f>
        <v>Insufficient Data</v>
      </c>
      <c r="AO47" s="176" t="str">
        <f>IF(ISERROR('[2]Most Recent Statements'!J57),"Insufficient data",IF('[2]Most Recent Statements'!J57="Unknown","Insufficient Data",(IF(ISNUMBER(SEARCH("Suppliers protect migrant workers (beyond tier 1)",'[2]Most Recent Statements'!J57)),"Yes","No"))))</f>
        <v>Insufficient Data</v>
      </c>
      <c r="AP47" s="177" t="str">
        <f>IF(ISERROR('[2]Most Recent Statements'!J57),"Insufficient data",IF('[2]Most Recent Statements'!J57="Unknown","Insufficient Data",(IF(ISNUMBER(SEARCH("migrant",'[2]Most Recent Statements'!J57)),"Yes","No"))))</f>
        <v>Insufficient Data</v>
      </c>
      <c r="AQ47" s="174" t="str">
        <f>IF(OR(ISERROR('[2]Most Recent Statements'!O57),ISERROR('[2]Most Recent Statements'!M57)),"Insufficient data",IF(OR('[2]Most Recent Statements'!O57="Unknown",'[2]Most Recent Statements'!M57="Unknown"),"Insufficient Data",(IF(OR((OR((ISNUMBER(SEARCH("Cancel contracts",'[2]Most Recent Statements'!O57))),(ISNUMBER(SEARCH("Corrective action plan",'[2]Most Recent Statements'!O57))),(ISNUMBER(SEARCH("Worker remediation",'[2]Most Recent Statements'!O57))),(ISNUMBER(SEARCH("Senior management",'[2]Most Recent Statements'!O57))))),(OR((ISNUMBER(SEARCH("Audits",'[2]Most Recent Statements'!M57))),(ISNUMBER(SEARCH("On-site visits",'[2]Most Recent Statements'!M57)))))),"Yes","No"))))</f>
        <v>Insufficient Data</v>
      </c>
      <c r="AR47" s="174" t="str">
        <f t="shared" si="2"/>
        <v>Insufficient Data</v>
      </c>
      <c r="AS47" s="175" t="str">
        <f>IF(ISERROR('[2]Most Recent Statements'!O57),"Insufficient data",IF('[2]Most Recent Statements'!O57="Unknown","Insufficient Data",(IF(ISNUMBER(SEARCH("Cancel contracts",'[2]Most Recent Statements'!O57)),"Yes","No"))))</f>
        <v>Insufficient Data</v>
      </c>
      <c r="AT47" s="176" t="str">
        <f>IF(ISERROR('[2]Most Recent Statements'!O57),"Insufficient data",IF('[2]Most Recent Statements'!O57="Unknown","Insufficient Data",(IF(ISNUMBER(SEARCH("Corrective action plan",'[2]Most Recent Statements'!O57)),"Yes","No"))))</f>
        <v>Insufficient Data</v>
      </c>
      <c r="AU47" s="176" t="str">
        <f>IF(ISERROR('[2]Most Recent Statements'!O57),"Insufficient data",IF('[2]Most Recent Statements'!O57="Unknown","Insufficient Data",(IF(ISNUMBER(SEARCH("Senior management",'[2]Most Recent Statements'!O57)),"Yes","No"))))</f>
        <v>Insufficient Data</v>
      </c>
      <c r="AV47" s="177" t="str">
        <f>IF(ISERROR('[2]Most Recent Statements'!O57),"Insufficient data",IF('[2]Most Recent Statements'!O57="Unknown","Insufficient Data",(IF(ISNUMBER(SEARCH("Worker remediation",'[2]Most Recent Statements'!O57)),"Yes","No"))))</f>
        <v>Insufficient Data</v>
      </c>
      <c r="AW47" s="176" t="str">
        <f t="shared" si="3"/>
        <v>Insufficient Data</v>
      </c>
      <c r="AX47" s="175" t="str">
        <f>IF(ISERROR('[2]Most Recent Statements'!M57),"Insufficient data",IF('[2]Most Recent Statements'!M57="Unknown","Insufficient Data",(IF(ISNUMBER(SEARCH("Audits",'[2]Most Recent Statements'!M57)),"Yes","No"))))</f>
        <v>Insufficient Data</v>
      </c>
      <c r="AY47" s="176" t="str">
        <f>IF(ISERROR('[2]Most Recent Statements'!M57),"Insufficient data",IF('[2]Most Recent Statements'!M57="Unknown","Insufficient Data",(IF(ISNUMBER(SEARCH("Audits of suppliers (self- reporting)",'[2]Most Recent Statements'!M57)),"Yes","No"))))</f>
        <v>Insufficient Data</v>
      </c>
      <c r="AZ47" s="176" t="str">
        <f>IF(ISERROR('[2]Most Recent Statements'!M57),"Insufficient data",IF('[2]Most Recent Statements'!M57="Unknown","Insufficient Data",(IF(ISNUMBER(SEARCH("Audits of suppliers (independent)",'[2]Most Recent Statements'!M57)),"Yes","No"))))</f>
        <v>Insufficient Data</v>
      </c>
      <c r="BA47" s="177" t="str">
        <f>IF(ISERROR('[2]Most Recent Statements'!M57),"Insufficient data",IF('[2]Most Recent Statements'!M57="Unknown","Insufficient Data",(IF(ISNUMBER(SEARCH("On-site visits",'[2]Most Recent Statements'!M57)),"Yes","No"))))</f>
        <v>Insufficient Data</v>
      </c>
      <c r="BB47" s="175" t="str">
        <f>IF(ISERROR('[2]Most Recent Statements'!P57),"Insufficient data",IF('[2]Most Recent Statements'!P57="Unknown","Insufficient Data",(IF(OR((ISNUMBER(SEARCH("Hotline",'[2]Most Recent Statements'!P57))),(ISNUMBER(SEARCH("Whistleblower protection",'[2]Most Recent Statements'!P57))),(ISNUMBER(SEARCH("Focal Point",'[2]Most Recent Statements'!P57)))),"Yes","No"))))</f>
        <v>Insufficient Data</v>
      </c>
      <c r="BC47" s="176" t="str">
        <f>IF(ISERROR('[2]Most Recent Statements'!P57),"Insufficient data",IF('[2]Most Recent Statements'!P57="Unknown","Insufficient Data",(IF(ISNUMBER(SEARCH("Hotline",'[2]Most Recent Statements'!P57)),"Yes","No"))))</f>
        <v>Insufficient Data</v>
      </c>
      <c r="BD47" s="176" t="str">
        <f>IF(ISERROR('[2]Most Recent Statements'!P57),"Insufficient data",IF('[2]Most Recent Statements'!P57="Unknown","Insufficient Data",(IF(ISNUMBER(SEARCH("Focal Point",'[2]Most Recent Statements'!P57)),"Yes","No"))))</f>
        <v>Insufficient Data</v>
      </c>
      <c r="BE47" s="177" t="str">
        <f>IF(ISERROR('[2]Most Recent Statements'!P57),"Insufficient data",IF('[2]Most Recent Statements'!P57="Unknown","Insufficient Data",(IF(ISNUMBER(SEARCH("Whistleblower protection",'[2]Most Recent Statements'!P57)),"Yes","No"))))</f>
        <v>Insufficient Data</v>
      </c>
      <c r="BF47" s="175" t="str">
        <f t="shared" si="4"/>
        <v>Insufficient Data</v>
      </c>
      <c r="BG47" s="176" t="str">
        <f>IF(ISERROR('[2]Most Recent Statements'!K57),"Insufficient data",IF('[2]Most Recent Statements'!K57="Unknown","Insufficient Data",(IF(ISNUMBER(SEARCH("Conducting research",'[2]Most Recent Statements'!K57)),"Yes","No"))))</f>
        <v>Insufficient Data</v>
      </c>
      <c r="BH47" s="176" t="str">
        <f>IF(ISERROR('[2]Most Recent Statements'!K57),"Insufficient data",IF('[2]Most Recent Statements'!K57="Unknown","Insufficient Data",(IF(ISNUMBER(SEARCH("Risk-based questionnaires",'[2]Most Recent Statements'!K57)),"Yes","No"))))</f>
        <v>Insufficient Data</v>
      </c>
      <c r="BI47" s="176" t="str">
        <f>IF(ISERROR('[2]Most Recent Statements'!K57),"Insufficient data",IF('[2]Most Recent Statements'!K57="Unknown","Insufficient Data",(IF(ISNUMBER(SEARCH("Use of risk management tool or software",'[2]Most Recent Statements'!K57)),"Yes","No"))))</f>
        <v>Insufficient Data</v>
      </c>
      <c r="BJ47" s="177" t="str">
        <f>IF(ISERROR('[2]Most Recent Statements'!K57),"Insufficient data",IF('[2]Most Recent Statements'!K57="Unknown","Insufficient Data",(IF(ISNUMBER(SEARCH("In Development",'[2]Most Recent Statements'!K57)),"Yes","No"))))</f>
        <v>Insufficient Data</v>
      </c>
      <c r="BK47" s="174" t="str">
        <f>IF(OR(ISERROR('[2]Most Recent Statements'!K57),ISERROR('[2]Most Recent Statements'!L57)),"Insufficient data",IF(OR('[2]Most Recent Statements'!K57="Unknown",'[2]Most Recent Statements'!L57="Unknown"),"Insufficient Data",(IF(AND((OR((ISNUMBER(SEARCH("Conducting research",'[2]Most Recent Statements'!K57))),(ISNUMBER(SEARCH("Risk-based questionnaires",'[2]Most Recent Statements'!K57))),(ISNUMBER(SEARCH("Use of risk management tool or software",'[2]Most Recent Statements'!K57))))),(OR((ISNUMBER(SEARCH("Geographic",'[2]Most Recent Statements'!L57))),(ISNUMBER(SEARCH("Industry",'[2]Most Recent Statements'!L57))),(ISNUMBER(SEARCH("Resource",'[2]Most Recent Statements'!L57))),(ISNUMBER(SEARCH("Workforce",'[2]Most Recent Statements'!L57)))))),"Yes","No"))))</f>
        <v>Insufficient Data</v>
      </c>
      <c r="BL47" s="175" t="str">
        <f>IF(ISERROR('[2]Most Recent Statements'!L57),"Insufficient data",IF('[2]Most Recent Statements'!L57="Unknown","Insufficient Data",(IF(OR((ISNUMBER(SEARCH("Geographic",'[2]Most Recent Statements'!L57))),(ISNUMBER(SEARCH("Industry",'[2]Most Recent Statements'!L57))),(ISNUMBER(SEARCH("Resource",'[2]Most Recent Statements'!L57))),(ISNUMBER(SEARCH("Workforce",'[2]Most Recent Statements'!L57)))),"Yes","No"))))</f>
        <v>Insufficient Data</v>
      </c>
      <c r="BM47" s="176" t="str">
        <f>IF(ISERROR('[2]Most Recent Statements'!L57),"Insufficient data",IF('[2]Most Recent Statements'!L57="Unknown","Insufficient Data",(IF(ISNUMBER(SEARCH("Geographic",'[2]Most Recent Statements'!L57)),"Yes","No"))))</f>
        <v>Insufficient Data</v>
      </c>
      <c r="BN47" s="176" t="str">
        <f>IF(ISERROR('[2]Most Recent Statements'!L57),"Insufficient data",IF('[2]Most Recent Statements'!L57="Unknown","Insufficient Data",(IF(ISNUMBER(SEARCH("Industry",'[2]Most Recent Statements'!L57)),"Yes","No"))))</f>
        <v>Insufficient Data</v>
      </c>
      <c r="BO47" s="176" t="str">
        <f>IF(ISERROR('[2]Most Recent Statements'!L57),"Insufficient data",IF('[2]Most Recent Statements'!L57="Unknown","Insufficient Data",(IF(ISNUMBER(SEARCH("Workforce",'[2]Most Recent Statements'!L57)),"Yes","No"))))</f>
        <v>Insufficient Data</v>
      </c>
      <c r="BP47" s="176" t="str">
        <f>IF(ISERROR('[2]Most Recent Statements'!L57),"Insufficient data",IF('[2]Most Recent Statements'!L57="Unknown","Insufficient Data",(IF(ISNUMBER(SEARCH("Resource",'[2]Most Recent Statements'!L57)),"Yes","No"))))</f>
        <v>Insufficient Data</v>
      </c>
      <c r="BQ47" s="177"/>
      <c r="BR47" s="176" t="str">
        <f>IF(ISERROR('[2]Most Recent Statements'!N57),"Insufficient data",IF('[2]Most Recent Statements'!N57="Unknown","Insufficient Data",(IF(ISNUMBER(SEARCH("Yes",'[2]Most Recent Statements'!N57)),"Yes","No"))))</f>
        <v>Insufficient Data</v>
      </c>
      <c r="BS47" s="175" t="str">
        <f>IF(ISERROR('[2]Most Recent Statements'!Q57),"Insufficient data",IF('[2]Most Recent Statements'!Q57="Unknown","Insufficient Data",(IF(ISNUMBER(SEARCH("Leadership",'[2]Most Recent Statements'!Q57)),"Yes","No"))))</f>
        <v>Insufficient Data</v>
      </c>
      <c r="BT47" s="176" t="str">
        <f>IF(ISERROR('[2]Most Recent Statements'!Q57),"Insufficient data",IF('[2]Most Recent Statements'!Q57="Unknown","Insufficient Data",(IF(ISNUMBER(SEARCH("Suppliers",'[2]Most Recent Statements'!Q57)),"Yes","No"))))</f>
        <v>Insufficient Data</v>
      </c>
      <c r="BU47" s="176" t="str">
        <f>IF(ISERROR('[2]Most Recent Statements'!Q57),"Insufficient data",IF('[2]Most Recent Statements'!Q57="Unknown","Insufficient Data",(IF(ISNUMBER(SEARCH("Recruitment / HR",'[2]Most Recent Statements'!Q57)),"Yes","No"))))</f>
        <v>Insufficient Data</v>
      </c>
      <c r="BV47" s="176" t="str">
        <f>IF(ISERROR('[2]Most Recent Statements'!Q57),"Insufficient data",IF('[2]Most Recent Statements'!Q57="Unknown","Insufficient Data",(IF(ISNUMBER(SEARCH("Procurement / purchasing",'[2]Most Recent Statements'!Q57)),"Yes","No"))))</f>
        <v>Insufficient Data</v>
      </c>
      <c r="BW47" s="176" t="str">
        <f>IF(ISERROR('[2]Most Recent Statements'!Q57),"Insufficient data",IF('[2]Most Recent Statements'!Q57="Unknown","Insufficient Data",(IF(ISNUMBER(SEARCH("Employees (all)",'[2]Most Recent Statements'!Q57)),"Yes","No"))))</f>
        <v>Insufficient Data</v>
      </c>
      <c r="BX47" s="176" t="str">
        <f>IF(ISERROR('[2]Most Recent Statements'!Q57),"Insufficient data",IF('[2]Most Recent Statements'!Q57="Unknown","Insufficient Data",(IF(ISNUMBER(SEARCH("Training provided - not specified",'[2]Most Recent Statements'!Q57)),"Yes","No"))))</f>
        <v>Insufficient Data</v>
      </c>
      <c r="BY47" s="176" t="str">
        <f>IF(ISERROR('[2]Most Recent Statements'!Q57),"Insufficient data",IF('[2]Most Recent Statements'!Q57="Unknown","Insufficient Data",(IF(ISNUMBER(SEARCH("In Development",'[2]Most Recent Statements'!Q57)),"Yes","No"))))</f>
        <v>Insufficient Data</v>
      </c>
      <c r="BZ47" s="177" t="str">
        <f t="shared" si="5"/>
        <v>Insufficient Data</v>
      </c>
      <c r="CA47" s="176" t="str">
        <f t="shared" si="6"/>
        <v>Insufficient Data</v>
      </c>
      <c r="CB47" s="176" t="str">
        <f t="shared" si="7"/>
        <v>Insufficient Data</v>
      </c>
      <c r="CC47" s="175" t="str">
        <f>IF(ISERROR('[2]Most Recent Statements'!R57),"Insufficient data",IF('[2]Most Recent Statements'!R57="Unknown","Insufficient Data",(IF(ISNUMBER(SEARCH("Yes",'[2]Most Recent Statements'!R57)),"Yes","No"))))</f>
        <v>Insufficient Data</v>
      </c>
      <c r="CD47" s="176" t="str">
        <f>IF(ISERROR('[2]Most Recent Statements'!S57),"Insufficient data",IF('[2]Most Recent Statements'!S57="Unknown","Insufficient Data",(IF(ISNUMBER(SEARCH("Yes",'[2]Most Recent Statements'!S57)),"Yes","No"))))</f>
        <v>Insufficient Data</v>
      </c>
      <c r="CE47" s="199" t="str">
        <f>IFERROR(VLOOKUP($A47,'[2]Sector Specific Research'!$B$3:$H$81,3,FALSE),"Insufficient Data")</f>
        <v>Insufficient Data</v>
      </c>
      <c r="CF47" s="200" t="str">
        <f>IFERROR(VLOOKUP($A47,'[2]Sector Specific Research'!$B$3:$H$81,4,FALSE),"Insufficient Data")</f>
        <v>Insufficient Data</v>
      </c>
      <c r="CG47" s="200" t="str">
        <f>IFERROR(VLOOKUP($A47,'[2]Sector Specific Research'!$B$3:$H$81,5,FALSE),"Insufficient Data")</f>
        <v>Insufficient Data</v>
      </c>
      <c r="CH47" s="200" t="str">
        <f>IFERROR(VLOOKUP($A47,'[2]Sector Specific Research'!$B$3:$H$81,6,FALSE),"Insufficient Data")</f>
        <v>Insufficient Data</v>
      </c>
      <c r="CI47" s="200" t="str">
        <f>IFERROR(VLOOKUP($A47,'[2]Sector Specific Research'!$B$3:$H$81,7,FALSE),"Insufficient Data")</f>
        <v>Insufficient Data</v>
      </c>
      <c r="CJ47" s="200" t="str">
        <f t="shared" si="8"/>
        <v>Insufficient Data</v>
      </c>
      <c r="CK47" s="175" t="str">
        <f t="shared" si="9"/>
        <v>Insufficient Data</v>
      </c>
      <c r="CL47" s="178" t="str">
        <f t="shared" si="10"/>
        <v>Insufficient Data</v>
      </c>
    </row>
    <row r="48" spans="1:90" ht="16" x14ac:dyDescent="0.2">
      <c r="A48" s="287" t="str">
        <f>TRIM('[2]Most Recent Statements'!A42)</f>
        <v>Eaton Vance Management</v>
      </c>
      <c r="B48" s="197">
        <f>'[2]Most Recent Statements'!B42</f>
        <v>2019</v>
      </c>
      <c r="C48" s="197">
        <v>497400</v>
      </c>
      <c r="D48" s="198" t="str">
        <f>IF(ISNUMBER(SEARCH("Yes",'[2]Most Recent Statements'!C42)), "Yes", "No")</f>
        <v>No</v>
      </c>
      <c r="E48" s="198" t="str">
        <f>IFERROR(VLOOKUP(A48,'[2]Entity Coverage'!$C$2:$H$80, 6, FALSE), "Insufficient Data")</f>
        <v>Insufficient Data</v>
      </c>
      <c r="F48" s="198" t="str">
        <f>IF(ISERROR('[2]Most Recent Statements'!E42),"Insufficient data",IF('[2]Most Recent Statements'!E42="Unknown","Insufficient Data",(IF(ISNUMBER(SEARCH("Yes",'[2]Most Recent Statements'!E42)),"Yes","No"))))</f>
        <v>No</v>
      </c>
      <c r="G48" s="175" t="str">
        <f>IFERROR(IF(AND((OR('[2]Most Recent Statements'!F42="Signed by CEO",'[2]Most Recent Statements'!F42="Signed by Director",'[2]Most Recent Statements'!F42="Signed by Managing Director",'[2]Most Recent Statements'!F42="Signed by Chairman")),('[2]Most Recent Statements'!C42="Yes - UK Modern Slavery Act"),('[2]Most Recent Statements'!D42="Yes"),('[2]Most Recent Statements'!G42="Approved by Board")),"Yes","No"),"Insufficient data")</f>
        <v>No</v>
      </c>
      <c r="H48" s="176" t="str">
        <f>IF(ISERROR('[2]Most Recent Statements'!F42),"Insufficient data",IF('[2]Most Recent Statements'!F42="Unknown","Insufficient Data",(IF(OR((ISNUMBER(SEARCH("Signed by CEO",'[2]Most Recent Statements'!F42))),(ISNUMBER(SEARCH("Signed by Director",'[2]Most Recent Statements'!F42))),(ISNUMBER(SEARCH("Signed by Chairman",'[2]Most Recent Statements'!F42))),(ISNUMBER(SEARCH("Signed by Managing Director",'[2]Most Recent Statements'!F42)))),"Yes","No"))))</f>
        <v>Insufficient Data</v>
      </c>
      <c r="I48" s="176" t="str">
        <f>IF(ISERROR('[2]Most Recent Statements'!G42),"Insufficient data",IF('[2]Most Recent Statements'!G42="Unknown","Insufficient Data",(IF(ISNUMBER(SEARCH("Approved by Board",'[2]Most Recent Statements'!G42)),"Yes","No"))))</f>
        <v>Insufficient Data</v>
      </c>
      <c r="J48" s="177" t="str">
        <f>IF(ISERROR('[2]Most Recent Statements'!D42),"Insufficient data",IF('[2]Most Recent Statements'!D42="Unknown","Insufficient Data",(IF(ISNUMBER(SEARCH("Yes",'[2]Most Recent Statements'!D42)),"Yes","No"))))</f>
        <v>No</v>
      </c>
      <c r="K48" s="174" t="str">
        <f>IF(ISERROR('[2]Most Recent Statements'!T42),"Insufficient data",IF('[2]Most Recent Statements'!T42="Unknown","Insufficient Data",(IF(ISNUMBER(SEARCH("Yes",'[2]Most Recent Statements'!T42)),"Yes","No"))))</f>
        <v>Insufficient Data</v>
      </c>
      <c r="L48" s="174" t="str">
        <f>IF(ISERROR('[2]Most Recent Statements'!H42),"Insufficient data",IF('[2]Most Recent Statements'!H42="Unknown","Insufficient Data",(IF(ISNUMBER(SEARCH("Yes",'[2]Most Recent Statements'!H42)),"Yes","No"))))</f>
        <v>Insufficient Data</v>
      </c>
      <c r="M48" s="175" t="str">
        <f>IF(ISERROR('[2]Most Recent Statements'!I42),"Insufficient data",IF('[2]Most Recent Statements'!I42="Unknown","Insufficient Data",(IF(ISNUMBER(SEARCH("No",'[2]Most Recent Statements'!I42)),"No","Yes"))))</f>
        <v>Insufficient Data</v>
      </c>
      <c r="N48" s="176" t="str">
        <f>IF(ISERROR('[2]Most Recent Statements'!I42),"Insufficient data",IF('[2]Most Recent Statements'!I42="Unknown","Insufficient Data",(IF(ISNUMBER(SEARCH("Facility/Supplier",'[2]Most Recent Statements'!I42)),"Yes","No"))))</f>
        <v>Insufficient Data</v>
      </c>
      <c r="O48" s="177" t="str">
        <f>IF(ISERROR('[2]Most Recent Statements'!I42),"Insufficient data",IF('[2]Most Recent Statements'!I42="Unknown","Insufficient Data",(IF(ISNUMBER(SEARCH("Geographical",'[2]Most Recent Statements'!I42)),"Yes","No"))))</f>
        <v>Insufficient Data</v>
      </c>
      <c r="P48" s="175" t="str">
        <f>IF(ISERROR('[2]Most Recent Statements'!J42),"Insufficient data",IF('[2]Most Recent Statements'!J42="Unknown","Insufficient Data",(IF(OR((ISNUMBER(SEARCH("prohibit",'[2]Most Recent Statements'!J42))),(ISNUMBER(SEARCH("forced",'[2]Most Recent Statements'!J42))),(ISNUMBER(SEARCH("supplier",'[2]Most Recent Statements'!J42)))),"Yes","No"))))</f>
        <v>Insufficient Data</v>
      </c>
      <c r="Q48" s="176" t="str">
        <f>IF(ISERROR('[2]Most Recent Statements'!J42),"Insufficient data",IF('[2]Most Recent Statements'!J42="Unknown","Insufficient Data",(IF(ISNUMBER(SEARCH("No",'[2]Most Recent Statements'!J42)),"No","Yes"))))</f>
        <v>Insufficient Data</v>
      </c>
      <c r="R48" s="176" t="str">
        <f>IF(ISERROR('[2]Most Recent Statements'!J42),"Insufficient data",IF('[2]Most Recent Statements'!J42="Unknown","Insufficient Data",(IF(ISNUMBER(SEARCH("In Development",'[2]Most Recent Statements'!J42)),"Yes","No"))))</f>
        <v>Insufficient Data</v>
      </c>
      <c r="S48" s="176" t="str">
        <f>IF(ISERROR('[2]Most Recent Statements'!J42),"Insufficient data",IF('[2]Most Recent Statements'!J42="Unknown","Insufficient Data",(IF(OR((ISNUMBER(SEARCH("prohibit",'[2]Most Recent Statements'!J42))),(ISNUMBER(SEARCH("forced",'[2]Most Recent Statements'!J42))),(ISNUMBER(SEARCH("No",'[2]Most Recent Statements'!J42))),(ISNUMBER(SEARCH("supplier",'[2]Most Recent Statements'!J42)))),"No","Yes"))))</f>
        <v>Insufficient Data</v>
      </c>
      <c r="T48" s="176"/>
      <c r="U48" s="176" t="str">
        <f>IF(ISERROR('[2]Most Recent Statements'!J42),"Insufficient data",IF('[2]Most Recent Statements'!J42="Unknown","Insufficient Data",(IF(ISNUMBER(SEARCH("(beyond tier 1)",'[2]Most Recent Statements'!J42)),"Yes","No"))))</f>
        <v>Insufficient Data</v>
      </c>
      <c r="V48" s="176"/>
      <c r="W48" s="176" t="str">
        <f>IF(ISERROR('[2]Most Recent Statements'!J42),"Insufficient data",IF('[2]Most Recent Statements'!J42="Unknown","Insufficient Data",(IF(ISNUMBER(SEARCH("recruitment",'[2]Most Recent Statements'!J42)),"Yes","No"))))</f>
        <v>Insufficient Data</v>
      </c>
      <c r="X48" s="176" t="str">
        <f>IF(ISERROR('[2]Most Recent Statements'!J42),"Insufficient data",IF('[2]Most Recent Statements'!J42="Unknown","Insufficient Data",(IF(ISNUMBER(SEARCH("Prohibit charging of recruitment fees to employee (direct / tier 1)",'[2]Most Recent Statements'!J42)),"Yes","No"))))</f>
        <v>Insufficient Data</v>
      </c>
      <c r="Y48" s="176" t="str">
        <f>IF(ISERROR('[2]Most Recent Statements'!J42),"Insufficient data",IF('[2]Most Recent Statements'!J42="Unknown","Insufficient Data",(IF(ISNUMBER(SEARCH("Prohibit charging of recruitment fees to employee (beyond tier 1)",'[2]Most Recent Statements'!J42)),"Yes","No"))))</f>
        <v>Insufficient Data</v>
      </c>
      <c r="Z48" s="176" t="str">
        <f>IF(ISERROR('[2]Most Recent Statements'!J42),"Insufficient data",IF('[2]Most Recent Statements'!J42="Unknown","Insufficient Data",(IF(ISNUMBER(SEARCH("Suppliers comply with laws and company’s policies (direct / tier 1)",'[2]Most Recent Statements'!J42)),"Yes","No"))))</f>
        <v>Insufficient Data</v>
      </c>
      <c r="AA48" s="176" t="str">
        <f>IF(ISERROR('[2]Most Recent Statements'!J42),"Insufficient data",IF('[2]Most Recent Statements'!J42="Unknown","Insufficient Data",(IF(ISNUMBER(SEARCH("Suppliers comply with laws and company’s policies (beyond tier 1)",'[2]Most Recent Statements'!J42)),"Yes","No"))))</f>
        <v>Insufficient Data</v>
      </c>
      <c r="AB48" s="176" t="str">
        <f>IF(ISERROR('[2]Most Recent Statements'!J42),"Insufficient data",IF('[2]Most Recent Statements'!J42="Unknown","Insufficient Data",(IF(ISNUMBER(SEARCH("Prohibit use of forced labour (direct / tier 1)",'[2]Most Recent Statements'!J42)),"Yes","No"))))</f>
        <v>Insufficient Data</v>
      </c>
      <c r="AC48" s="176" t="str">
        <f>IF(ISERROR('[2]Most Recent Statements'!J42),"Insufficient data",IF('[2]Most Recent Statements'!J42="Unknown","Insufficient Data",(IF(ISNUMBER(SEARCH("Prohibit use of forced labour (beyond tier 1)",'[2]Most Recent Statements'!J42)),"Yes","No"))))</f>
        <v>Insufficient Data</v>
      </c>
      <c r="AD48" s="176" t="str">
        <f>IF(ISERROR('[2]Most Recent Statements'!J42),"Insufficient data",IF('[2]Most Recent Statements'!J42="Unknown","Insufficient Data",(IF(ISNUMBER(SEARCH("Prohibit use of child labour (direct / tier 1)",'[2]Most Recent Statements'!J42)),"Yes","No"))))</f>
        <v>Insufficient Data</v>
      </c>
      <c r="AE48" s="176" t="str">
        <f>IF(ISERROR('[2]Most Recent Statements'!J42),"Insufficient data",IF('[2]Most Recent Statements'!J42="Unknown","Insufficient Data",(IF(ISNUMBER(SEARCH("Prohibit use of child labour (beyond tier 1)",'[2]Most Recent Statements'!J42)),"Yes","No"))))</f>
        <v>Insufficient Data</v>
      </c>
      <c r="AF48" s="176" t="str">
        <f>IF(ISERROR('[2]Most Recent Statements'!J42),"Insufficient data",IF('[2]Most Recent Statements'!J42="Unknown","Insufficient Data",(IF(ISNUMBER(SEARCH("Code of conduct or supplier code includes clauses on slavery and human trafficking (direct / tier 1)",'[2]Most Recent Statements'!J42)),"Yes","No"))))</f>
        <v>Insufficient Data</v>
      </c>
      <c r="AG48" s="176" t="str">
        <f>IF(ISERROR('[2]Most Recent Statements'!J42),"Insufficient data",IF('[2]Most Recent Statements'!J42="Unknown","Insufficient Data",(IF(ISNUMBER(SEARCH("Code of conduct or supplier code includes clauses on slavery and human trafficking (beyond tier 1)",'[2]Most Recent Statements'!J42)),"Yes","No"))))</f>
        <v>Insufficient Data</v>
      </c>
      <c r="AH48" s="176" t="str">
        <f>IF(ISERROR('[2]Most Recent Statements'!J42),"Insufficient data",IF('[2]Most Recent Statements'!J42="Unknown","Insufficient Data",(IF(ISNUMBER(SEARCH("Contracts include clauses on forced labour (direct / tier 1)",'[2]Most Recent Statements'!J42)),"Yes","No"))))</f>
        <v>Insufficient Data</v>
      </c>
      <c r="AI48" s="176" t="str">
        <f>IF(ISERROR('[2]Most Recent Statements'!J42),"Insufficient data",IF('[2]Most Recent Statements'!J42="Unknown","Insufficient Data",(IF(ISNUMBER(SEARCH("Contracts include clauses on forced labour (beyond tier 1)",'[2]Most Recent Statements'!J42)),"Yes","No"))))</f>
        <v>Insufficient Data</v>
      </c>
      <c r="AJ48" s="176" t="str">
        <f>IF(ISERROR('[2]Most Recent Statements'!J42),"Insufficient data",IF('[2]Most Recent Statements'!J42="Unknown","Insufficient Data",(IF(ISNUMBER(SEARCH("Suppliers produce their own statement (direct / tier 1)",'[2]Most Recent Statements'!J42)),"Yes","No"))))</f>
        <v>Insufficient Data</v>
      </c>
      <c r="AK48" s="176" t="str">
        <f>IF(ISERROR('[2]Most Recent Statements'!J42),"Insufficient data",IF('[2]Most Recent Statements'!J42="Unknown","Insufficient Data",(IF(ISNUMBER(SEARCH("Suppliers produce their own statement (beyond tier 1)",'[2]Most Recent Statements'!J42)),"Yes","No"))))</f>
        <v>Insufficient Data</v>
      </c>
      <c r="AL48" s="176" t="str">
        <f>IF(ISERROR('[2]Most Recent Statements'!J42),"Insufficient data",IF('[2]Most Recent Statements'!J42="Unknown","Insufficient Data",(IF(ISNUMBER(SEARCH("Suppliers respect labour rights (wages, freedom of association etc) (direct / tier 1)",'[2]Most Recent Statements'!J42)),"Yes","No"))))</f>
        <v>Insufficient Data</v>
      </c>
      <c r="AM48" s="176" t="str">
        <f>IF(ISERROR('[2]Most Recent Statements'!J42),"Insufficient data",IF('[2]Most Recent Statements'!J42="Unknown","Insufficient Data",(IF(ISNUMBER(SEARCH("Suppliers respect labour rights (wages, freedom of association etc) (beyond tier 1)",'[2]Most Recent Statements'!J42)),"Yes","No"))))</f>
        <v>Insufficient Data</v>
      </c>
      <c r="AN48" s="176" t="str">
        <f>IF(ISERROR('[2]Most Recent Statements'!J42),"Insufficient data",IF('[2]Most Recent Statements'!J42="Unknown","Insufficient Data",(IF(ISNUMBER(SEARCH("Suppliers protect migrant workers (direct / tier 1)",'[2]Most Recent Statements'!J42)),"Yes","No"))))</f>
        <v>Insufficient Data</v>
      </c>
      <c r="AO48" s="176" t="str">
        <f>IF(ISERROR('[2]Most Recent Statements'!J42),"Insufficient data",IF('[2]Most Recent Statements'!J42="Unknown","Insufficient Data",(IF(ISNUMBER(SEARCH("Suppliers protect migrant workers (beyond tier 1)",'[2]Most Recent Statements'!J42)),"Yes","No"))))</f>
        <v>Insufficient Data</v>
      </c>
      <c r="AP48" s="177" t="str">
        <f>IF(ISERROR('[2]Most Recent Statements'!J42),"Insufficient data",IF('[2]Most Recent Statements'!J42="Unknown","Insufficient Data",(IF(ISNUMBER(SEARCH("migrant",'[2]Most Recent Statements'!J42)),"Yes","No"))))</f>
        <v>Insufficient Data</v>
      </c>
      <c r="AQ48" s="174" t="str">
        <f>IF(OR(ISERROR('[2]Most Recent Statements'!O42),ISERROR('[2]Most Recent Statements'!M42)),"Insufficient data",IF(OR('[2]Most Recent Statements'!O42="Unknown",'[2]Most Recent Statements'!M42="Unknown"),"Insufficient Data",(IF(OR((OR((ISNUMBER(SEARCH("Cancel contracts",'[2]Most Recent Statements'!O42))),(ISNUMBER(SEARCH("Corrective action plan",'[2]Most Recent Statements'!O42))),(ISNUMBER(SEARCH("Worker remediation",'[2]Most Recent Statements'!O42))),(ISNUMBER(SEARCH("Senior management",'[2]Most Recent Statements'!O42))))),(OR((ISNUMBER(SEARCH("Audits",'[2]Most Recent Statements'!M42))),(ISNUMBER(SEARCH("On-site visits",'[2]Most Recent Statements'!M42)))))),"Yes","No"))))</f>
        <v>Insufficient Data</v>
      </c>
      <c r="AR48" s="174" t="str">
        <f t="shared" si="2"/>
        <v>Insufficient Data</v>
      </c>
      <c r="AS48" s="175" t="str">
        <f>IF(ISERROR('[2]Most Recent Statements'!O42),"Insufficient data",IF('[2]Most Recent Statements'!O42="Unknown","Insufficient Data",(IF(ISNUMBER(SEARCH("Cancel contracts",'[2]Most Recent Statements'!O42)),"Yes","No"))))</f>
        <v>Insufficient Data</v>
      </c>
      <c r="AT48" s="176" t="str">
        <f>IF(ISERROR('[2]Most Recent Statements'!O42),"Insufficient data",IF('[2]Most Recent Statements'!O42="Unknown","Insufficient Data",(IF(ISNUMBER(SEARCH("Corrective action plan",'[2]Most Recent Statements'!O42)),"Yes","No"))))</f>
        <v>Insufficient Data</v>
      </c>
      <c r="AU48" s="176" t="str">
        <f>IF(ISERROR('[2]Most Recent Statements'!O42),"Insufficient data",IF('[2]Most Recent Statements'!O42="Unknown","Insufficient Data",(IF(ISNUMBER(SEARCH("Senior management",'[2]Most Recent Statements'!O42)),"Yes","No"))))</f>
        <v>Insufficient Data</v>
      </c>
      <c r="AV48" s="177" t="str">
        <f>IF(ISERROR('[2]Most Recent Statements'!O42),"Insufficient data",IF('[2]Most Recent Statements'!O42="Unknown","Insufficient Data",(IF(ISNUMBER(SEARCH("Worker remediation",'[2]Most Recent Statements'!O42)),"Yes","No"))))</f>
        <v>Insufficient Data</v>
      </c>
      <c r="AW48" s="176" t="str">
        <f t="shared" si="3"/>
        <v>Insufficient Data</v>
      </c>
      <c r="AX48" s="175" t="str">
        <f>IF(ISERROR('[2]Most Recent Statements'!M42),"Insufficient data",IF('[2]Most Recent Statements'!M42="Unknown","Insufficient Data",(IF(ISNUMBER(SEARCH("Audits",'[2]Most Recent Statements'!M42)),"Yes","No"))))</f>
        <v>Insufficient Data</v>
      </c>
      <c r="AY48" s="176" t="str">
        <f>IF(ISERROR('[2]Most Recent Statements'!M42),"Insufficient data",IF('[2]Most Recent Statements'!M42="Unknown","Insufficient Data",(IF(ISNUMBER(SEARCH("Audits of suppliers (self- reporting)",'[2]Most Recent Statements'!M42)),"Yes","No"))))</f>
        <v>Insufficient Data</v>
      </c>
      <c r="AZ48" s="176" t="str">
        <f>IF(ISERROR('[2]Most Recent Statements'!M42),"Insufficient data",IF('[2]Most Recent Statements'!M42="Unknown","Insufficient Data",(IF(ISNUMBER(SEARCH("Audits of suppliers (independent)",'[2]Most Recent Statements'!M42)),"Yes","No"))))</f>
        <v>Insufficient Data</v>
      </c>
      <c r="BA48" s="177" t="str">
        <f>IF(ISERROR('[2]Most Recent Statements'!M42),"Insufficient data",IF('[2]Most Recent Statements'!M42="Unknown","Insufficient Data",(IF(ISNUMBER(SEARCH("On-site visits",'[2]Most Recent Statements'!M42)),"Yes","No"))))</f>
        <v>Insufficient Data</v>
      </c>
      <c r="BB48" s="175" t="str">
        <f>IF(ISERROR('[2]Most Recent Statements'!P42),"Insufficient data",IF('[2]Most Recent Statements'!P42="Unknown","Insufficient Data",(IF(OR((ISNUMBER(SEARCH("Hotline",'[2]Most Recent Statements'!P42))),(ISNUMBER(SEARCH("Whistleblower protection",'[2]Most Recent Statements'!P42))),(ISNUMBER(SEARCH("Focal Point",'[2]Most Recent Statements'!P42)))),"Yes","No"))))</f>
        <v>Insufficient Data</v>
      </c>
      <c r="BC48" s="176" t="str">
        <f>IF(ISERROR('[2]Most Recent Statements'!P42),"Insufficient data",IF('[2]Most Recent Statements'!P42="Unknown","Insufficient Data",(IF(ISNUMBER(SEARCH("Hotline",'[2]Most Recent Statements'!P42)),"Yes","No"))))</f>
        <v>Insufficient Data</v>
      </c>
      <c r="BD48" s="176" t="str">
        <f>IF(ISERROR('[2]Most Recent Statements'!P42),"Insufficient data",IF('[2]Most Recent Statements'!P42="Unknown","Insufficient Data",(IF(ISNUMBER(SEARCH("Focal Point",'[2]Most Recent Statements'!P42)),"Yes","No"))))</f>
        <v>Insufficient Data</v>
      </c>
      <c r="BE48" s="177" t="str">
        <f>IF(ISERROR('[2]Most Recent Statements'!P42),"Insufficient data",IF('[2]Most Recent Statements'!P42="Unknown","Insufficient Data",(IF(ISNUMBER(SEARCH("Whistleblower protection",'[2]Most Recent Statements'!P42)),"Yes","No"))))</f>
        <v>Insufficient Data</v>
      </c>
      <c r="BF48" s="175" t="str">
        <f t="shared" si="4"/>
        <v>Insufficient Data</v>
      </c>
      <c r="BG48" s="176" t="str">
        <f>IF(ISERROR('[2]Most Recent Statements'!K42),"Insufficient data",IF('[2]Most Recent Statements'!K42="Unknown","Insufficient Data",(IF(ISNUMBER(SEARCH("Conducting research",'[2]Most Recent Statements'!K42)),"Yes","No"))))</f>
        <v>Insufficient Data</v>
      </c>
      <c r="BH48" s="176" t="str">
        <f>IF(ISERROR('[2]Most Recent Statements'!K42),"Insufficient data",IF('[2]Most Recent Statements'!K42="Unknown","Insufficient Data",(IF(ISNUMBER(SEARCH("Risk-based questionnaires",'[2]Most Recent Statements'!K42)),"Yes","No"))))</f>
        <v>Insufficient Data</v>
      </c>
      <c r="BI48" s="176" t="str">
        <f>IF(ISERROR('[2]Most Recent Statements'!K42),"Insufficient data",IF('[2]Most Recent Statements'!K42="Unknown","Insufficient Data",(IF(ISNUMBER(SEARCH("Use of risk management tool or software",'[2]Most Recent Statements'!K42)),"Yes","No"))))</f>
        <v>Insufficient Data</v>
      </c>
      <c r="BJ48" s="177" t="str">
        <f>IF(ISERROR('[2]Most Recent Statements'!K42),"Insufficient data",IF('[2]Most Recent Statements'!K42="Unknown","Insufficient Data",(IF(ISNUMBER(SEARCH("In Development",'[2]Most Recent Statements'!K42)),"Yes","No"))))</f>
        <v>Insufficient Data</v>
      </c>
      <c r="BK48" s="174" t="str">
        <f>IF(OR(ISERROR('[2]Most Recent Statements'!K42),ISERROR('[2]Most Recent Statements'!L42)),"Insufficient data",IF(OR('[2]Most Recent Statements'!K42="Unknown",'[2]Most Recent Statements'!L42="Unknown"),"Insufficient Data",(IF(AND((OR((ISNUMBER(SEARCH("Conducting research",'[2]Most Recent Statements'!K42))),(ISNUMBER(SEARCH("Risk-based questionnaires",'[2]Most Recent Statements'!K42))),(ISNUMBER(SEARCH("Use of risk management tool or software",'[2]Most Recent Statements'!K42))))),(OR((ISNUMBER(SEARCH("Geographic",'[2]Most Recent Statements'!L42))),(ISNUMBER(SEARCH("Industry",'[2]Most Recent Statements'!L42))),(ISNUMBER(SEARCH("Resource",'[2]Most Recent Statements'!L42))),(ISNUMBER(SEARCH("Workforce",'[2]Most Recent Statements'!L42)))))),"Yes","No"))))</f>
        <v>Insufficient Data</v>
      </c>
      <c r="BL48" s="175" t="str">
        <f>IF(ISERROR('[2]Most Recent Statements'!L42),"Insufficient data",IF('[2]Most Recent Statements'!L42="Unknown","Insufficient Data",(IF(OR((ISNUMBER(SEARCH("Geographic",'[2]Most Recent Statements'!L42))),(ISNUMBER(SEARCH("Industry",'[2]Most Recent Statements'!L42))),(ISNUMBER(SEARCH("Resource",'[2]Most Recent Statements'!L42))),(ISNUMBER(SEARCH("Workforce",'[2]Most Recent Statements'!L42)))),"Yes","No"))))</f>
        <v>Insufficient Data</v>
      </c>
      <c r="BM48" s="176" t="str">
        <f>IF(ISERROR('[2]Most Recent Statements'!L42),"Insufficient data",IF('[2]Most Recent Statements'!L42="Unknown","Insufficient Data",(IF(ISNUMBER(SEARCH("Geographic",'[2]Most Recent Statements'!L42)),"Yes","No"))))</f>
        <v>Insufficient Data</v>
      </c>
      <c r="BN48" s="176" t="str">
        <f>IF(ISERROR('[2]Most Recent Statements'!L42),"Insufficient data",IF('[2]Most Recent Statements'!L42="Unknown","Insufficient Data",(IF(ISNUMBER(SEARCH("Industry",'[2]Most Recent Statements'!L42)),"Yes","No"))))</f>
        <v>Insufficient Data</v>
      </c>
      <c r="BO48" s="176" t="str">
        <f>IF(ISERROR('[2]Most Recent Statements'!L42),"Insufficient data",IF('[2]Most Recent Statements'!L42="Unknown","Insufficient Data",(IF(ISNUMBER(SEARCH("Workforce",'[2]Most Recent Statements'!L42)),"Yes","No"))))</f>
        <v>Insufficient Data</v>
      </c>
      <c r="BP48" s="176" t="str">
        <f>IF(ISERROR('[2]Most Recent Statements'!L42),"Insufficient data",IF('[2]Most Recent Statements'!L42="Unknown","Insufficient Data",(IF(ISNUMBER(SEARCH("Resource",'[2]Most Recent Statements'!L42)),"Yes","No"))))</f>
        <v>Insufficient Data</v>
      </c>
      <c r="BQ48" s="177"/>
      <c r="BR48" s="176" t="str">
        <f>IF(ISERROR('[2]Most Recent Statements'!N42),"Insufficient data",IF('[2]Most Recent Statements'!N42="Unknown","Insufficient Data",(IF(ISNUMBER(SEARCH("Yes",'[2]Most Recent Statements'!N42)),"Yes","No"))))</f>
        <v>Insufficient Data</v>
      </c>
      <c r="BS48" s="175" t="str">
        <f>IF(ISERROR('[2]Most Recent Statements'!Q42),"Insufficient data",IF('[2]Most Recent Statements'!Q42="Unknown","Insufficient Data",(IF(ISNUMBER(SEARCH("Leadership",'[2]Most Recent Statements'!Q42)),"Yes","No"))))</f>
        <v>Insufficient Data</v>
      </c>
      <c r="BT48" s="176" t="str">
        <f>IF(ISERROR('[2]Most Recent Statements'!Q42),"Insufficient data",IF('[2]Most Recent Statements'!Q42="Unknown","Insufficient Data",(IF(ISNUMBER(SEARCH("Suppliers",'[2]Most Recent Statements'!Q42)),"Yes","No"))))</f>
        <v>Insufficient Data</v>
      </c>
      <c r="BU48" s="176" t="str">
        <f>IF(ISERROR('[2]Most Recent Statements'!Q42),"Insufficient data",IF('[2]Most Recent Statements'!Q42="Unknown","Insufficient Data",(IF(ISNUMBER(SEARCH("Recruitment / HR",'[2]Most Recent Statements'!Q42)),"Yes","No"))))</f>
        <v>Insufficient Data</v>
      </c>
      <c r="BV48" s="176" t="str">
        <f>IF(ISERROR('[2]Most Recent Statements'!Q42),"Insufficient data",IF('[2]Most Recent Statements'!Q42="Unknown","Insufficient Data",(IF(ISNUMBER(SEARCH("Procurement / purchasing",'[2]Most Recent Statements'!Q42)),"Yes","No"))))</f>
        <v>Insufficient Data</v>
      </c>
      <c r="BW48" s="176" t="str">
        <f>IF(ISERROR('[2]Most Recent Statements'!Q42),"Insufficient data",IF('[2]Most Recent Statements'!Q42="Unknown","Insufficient Data",(IF(ISNUMBER(SEARCH("Employees (all)",'[2]Most Recent Statements'!Q42)),"Yes","No"))))</f>
        <v>Insufficient Data</v>
      </c>
      <c r="BX48" s="176" t="str">
        <f>IF(ISERROR('[2]Most Recent Statements'!Q42),"Insufficient data",IF('[2]Most Recent Statements'!Q42="Unknown","Insufficient Data",(IF(ISNUMBER(SEARCH("Training provided - not specified",'[2]Most Recent Statements'!Q42)),"Yes","No"))))</f>
        <v>Insufficient Data</v>
      </c>
      <c r="BY48" s="176" t="str">
        <f>IF(ISERROR('[2]Most Recent Statements'!Q42),"Insufficient data",IF('[2]Most Recent Statements'!Q42="Unknown","Insufficient Data",(IF(ISNUMBER(SEARCH("In Development",'[2]Most Recent Statements'!Q42)),"Yes","No"))))</f>
        <v>Insufficient Data</v>
      </c>
      <c r="BZ48" s="177" t="str">
        <f t="shared" si="5"/>
        <v>Insufficient Data</v>
      </c>
      <c r="CA48" s="176" t="str">
        <f t="shared" si="6"/>
        <v>Insufficient Data</v>
      </c>
      <c r="CB48" s="176" t="str">
        <f t="shared" si="7"/>
        <v>Insufficient Data</v>
      </c>
      <c r="CC48" s="175" t="str">
        <f>IF(ISERROR('[2]Most Recent Statements'!R42),"Insufficient data",IF('[2]Most Recent Statements'!R42="Unknown","Insufficient Data",(IF(ISNUMBER(SEARCH("Yes",'[2]Most Recent Statements'!R42)),"Yes","No"))))</f>
        <v>Insufficient Data</v>
      </c>
      <c r="CD48" s="176" t="str">
        <f>IF(ISERROR('[2]Most Recent Statements'!S42),"Insufficient data",IF('[2]Most Recent Statements'!S42="Unknown","Insufficient Data",(IF(ISNUMBER(SEARCH("Yes",'[2]Most Recent Statements'!S42)),"Yes","No"))))</f>
        <v>Insufficient Data</v>
      </c>
      <c r="CE48" s="199" t="str">
        <f>IFERROR(VLOOKUP($A48,'[2]Sector Specific Research'!$B$3:$H$81,3,FALSE),"Insufficient Data")</f>
        <v>Insufficient Data</v>
      </c>
      <c r="CF48" s="200" t="str">
        <f>IFERROR(VLOOKUP($A48,'[2]Sector Specific Research'!$B$3:$H$81,4,FALSE),"Insufficient Data")</f>
        <v>Insufficient Data</v>
      </c>
      <c r="CG48" s="200" t="str">
        <f>IFERROR(VLOOKUP($A48,'[2]Sector Specific Research'!$B$3:$H$81,5,FALSE),"Insufficient Data")</f>
        <v>Insufficient Data</v>
      </c>
      <c r="CH48" s="200" t="str">
        <f>IFERROR(VLOOKUP($A48,'[2]Sector Specific Research'!$B$3:$H$81,6,FALSE),"Insufficient Data")</f>
        <v>Insufficient Data</v>
      </c>
      <c r="CI48" s="200" t="str">
        <f>IFERROR(VLOOKUP($A48,'[2]Sector Specific Research'!$B$3:$H$81,7,FALSE),"Insufficient Data")</f>
        <v>Insufficient Data</v>
      </c>
      <c r="CJ48" s="200" t="str">
        <f t="shared" si="8"/>
        <v>Insufficient Data</v>
      </c>
      <c r="CK48" s="175" t="str">
        <f t="shared" si="9"/>
        <v>Insufficient Data</v>
      </c>
      <c r="CL48" s="178" t="str">
        <f t="shared" si="10"/>
        <v>Insufficient Data</v>
      </c>
    </row>
    <row r="49" spans="1:90" ht="16" x14ac:dyDescent="0.2">
      <c r="A49" s="287" t="str">
        <f>TRIM('[2]Most Recent Statements'!A92)</f>
        <v>Eurizon SLJ Capital Limited (“ESLJ”)</v>
      </c>
      <c r="B49" s="197">
        <f>'[2]Most Recent Statements'!B92</f>
        <v>2019</v>
      </c>
      <c r="C49" s="202">
        <v>2583403</v>
      </c>
      <c r="D49" s="198" t="str">
        <f>IF(ISNUMBER(SEARCH("Yes",'[2]Most Recent Statements'!C92)), "Yes", "No")</f>
        <v>Yes</v>
      </c>
      <c r="E49" s="198">
        <f>IFERROR(VLOOKUP(A49,'[2]Entity Coverage'!$C$2:$H$80, 6, FALSE), "Insufficient Data")</f>
        <v>1</v>
      </c>
      <c r="F49" s="198" t="str">
        <f>IF(ISERROR('[2]Most Recent Statements'!E92),"Insufficient data",IF('[2]Most Recent Statements'!E92="Unknown","Insufficient Data",(IF(ISNUMBER(SEARCH("Yes",'[2]Most Recent Statements'!E92)),"Yes","No"))))</f>
        <v>No</v>
      </c>
      <c r="G49" s="175" t="str">
        <f>IFERROR(IF(AND((OR('[2]Most Recent Statements'!F92="Signed by CEO",'[2]Most Recent Statements'!F92="Signed by Director",'[2]Most Recent Statements'!F92="Signed by Managing Director",'[2]Most Recent Statements'!F92="Signed by Chairman")),('[2]Most Recent Statements'!C92="Yes - UK Modern Slavery Act"),('[2]Most Recent Statements'!D92="Yes"),('[2]Most Recent Statements'!G92="Approved by Board")),"Yes","No"),"Insufficient data")</f>
        <v>No</v>
      </c>
      <c r="H49" s="176" t="str">
        <f>IF(ISERROR('[2]Most Recent Statements'!F92),"Insufficient data",IF('[2]Most Recent Statements'!F92="Unknown","Insufficient Data",(IF(OR((ISNUMBER(SEARCH("Signed by CEO",'[2]Most Recent Statements'!F92))),(ISNUMBER(SEARCH("Signed by Director",'[2]Most Recent Statements'!F92))),(ISNUMBER(SEARCH("Signed by Chairman",'[2]Most Recent Statements'!F92))),(ISNUMBER(SEARCH("Signed by Managing Director",'[2]Most Recent Statements'!F92)))),"Yes","No"))))</f>
        <v>No</v>
      </c>
      <c r="I49" s="176" t="str">
        <f>IF(ISERROR('[2]Most Recent Statements'!G92),"Insufficient data",IF('[2]Most Recent Statements'!G92="Unknown","Insufficient Data",(IF(ISNUMBER(SEARCH("Approved by Board",'[2]Most Recent Statements'!G92)),"Yes","No"))))</f>
        <v>No</v>
      </c>
      <c r="J49" s="177" t="str">
        <f>IF(ISERROR('[2]Most Recent Statements'!D92),"Insufficient data",IF('[2]Most Recent Statements'!D92="Unknown","Insufficient Data",(IF(ISNUMBER(SEARCH("Yes",'[2]Most Recent Statements'!D92)),"Yes","No"))))</f>
        <v>No</v>
      </c>
      <c r="K49" s="174" t="str">
        <f>IF(ISERROR('[2]Most Recent Statements'!T92),"Insufficient data",IF('[2]Most Recent Statements'!T92="Unknown","Insufficient Data",(IF(ISNUMBER(SEARCH("Yes",'[2]Most Recent Statements'!T92)),"Yes","No"))))</f>
        <v>No</v>
      </c>
      <c r="L49" s="174" t="str">
        <f>IF(ISERROR('[2]Most Recent Statements'!H92),"Insufficient data",IF('[2]Most Recent Statements'!H92="Unknown","Insufficient Data",(IF(ISNUMBER(SEARCH("Yes",'[2]Most Recent Statements'!H92)),"Yes","No"))))</f>
        <v>No</v>
      </c>
      <c r="M49" s="175" t="str">
        <f>IF(ISERROR('[2]Most Recent Statements'!I92),"Insufficient data",IF('[2]Most Recent Statements'!I92="Unknown","Insufficient Data",(IF(ISNUMBER(SEARCH("No",'[2]Most Recent Statements'!I92)),"No","Yes"))))</f>
        <v>No</v>
      </c>
      <c r="N49" s="176" t="str">
        <f>IF(ISERROR('[2]Most Recent Statements'!I92),"Insufficient data",IF('[2]Most Recent Statements'!I92="Unknown","Insufficient Data",(IF(ISNUMBER(SEARCH("Facility/Supplier",'[2]Most Recent Statements'!I92)),"Yes","No"))))</f>
        <v>No</v>
      </c>
      <c r="O49" s="177" t="str">
        <f>IF(ISERROR('[2]Most Recent Statements'!I92),"Insufficient data",IF('[2]Most Recent Statements'!I92="Unknown","Insufficient Data",(IF(ISNUMBER(SEARCH("Geographical",'[2]Most Recent Statements'!I92)),"Yes","No"))))</f>
        <v>No</v>
      </c>
      <c r="P49" s="175" t="str">
        <f>IF(ISERROR('[2]Most Recent Statements'!J92),"Insufficient data",IF('[2]Most Recent Statements'!J92="Unknown","Insufficient Data",(IF(OR((ISNUMBER(SEARCH("prohibit",'[2]Most Recent Statements'!J92))),(ISNUMBER(SEARCH("forced",'[2]Most Recent Statements'!J92))),(ISNUMBER(SEARCH("supplier",'[2]Most Recent Statements'!J92)))),"Yes","No"))))</f>
        <v>Yes</v>
      </c>
      <c r="Q49" s="176" t="str">
        <f>IF(ISERROR('[2]Most Recent Statements'!J92),"Insufficient data",IF('[2]Most Recent Statements'!J92="Unknown","Insufficient Data",(IF(ISNUMBER(SEARCH("No",'[2]Most Recent Statements'!J92)),"No","Yes"))))</f>
        <v>Yes</v>
      </c>
      <c r="R49" s="176" t="str">
        <f>IF(ISERROR('[2]Most Recent Statements'!J92),"Insufficient data",IF('[2]Most Recent Statements'!J92="Unknown","Insufficient Data",(IF(ISNUMBER(SEARCH("In Development",'[2]Most Recent Statements'!J92)),"Yes","No"))))</f>
        <v>No</v>
      </c>
      <c r="S49" s="176" t="str">
        <f>IF(ISERROR('[2]Most Recent Statements'!J92),"Insufficient data",IF('[2]Most Recent Statements'!J92="Unknown","Insufficient Data",(IF(OR((ISNUMBER(SEARCH("prohibit",'[2]Most Recent Statements'!J92))),(ISNUMBER(SEARCH("forced",'[2]Most Recent Statements'!J92))),(ISNUMBER(SEARCH("No",'[2]Most Recent Statements'!J92))),(ISNUMBER(SEARCH("supplier",'[2]Most Recent Statements'!J92)))),"No","Yes"))))</f>
        <v>No</v>
      </c>
      <c r="T49" s="174"/>
      <c r="U49" s="176" t="str">
        <f>IF(ISERROR('[2]Most Recent Statements'!J92),"Insufficient data",IF('[2]Most Recent Statements'!J92="Unknown","Insufficient Data",(IF(ISNUMBER(SEARCH("(beyond tier 1)",'[2]Most Recent Statements'!J92)),"Yes","No"))))</f>
        <v>No</v>
      </c>
      <c r="V49" s="174"/>
      <c r="W49" s="176" t="str">
        <f>IF(ISERROR('[2]Most Recent Statements'!J92),"Insufficient data",IF('[2]Most Recent Statements'!J92="Unknown","Insufficient Data",(IF(ISNUMBER(SEARCH("recruitment",'[2]Most Recent Statements'!J92)),"Yes","No"))))</f>
        <v>No</v>
      </c>
      <c r="X49" s="176" t="str">
        <f>IF(ISERROR('[2]Most Recent Statements'!J92),"Insufficient data",IF('[2]Most Recent Statements'!J92="Unknown","Insufficient Data",(IF(ISNUMBER(SEARCH("Prohibit charging of recruitment fees to employee (direct / tier 1)",'[2]Most Recent Statements'!J92)),"Yes","No"))))</f>
        <v>No</v>
      </c>
      <c r="Y49" s="176" t="str">
        <f>IF(ISERROR('[2]Most Recent Statements'!J92),"Insufficient data",IF('[2]Most Recent Statements'!J92="Unknown","Insufficient Data",(IF(ISNUMBER(SEARCH("Prohibit charging of recruitment fees to employee (beyond tier 1)",'[2]Most Recent Statements'!J92)),"Yes","No"))))</f>
        <v>No</v>
      </c>
      <c r="Z49" s="176" t="str">
        <f>IF(ISERROR('[2]Most Recent Statements'!J92),"Insufficient data",IF('[2]Most Recent Statements'!J92="Unknown","Insufficient Data",(IF(ISNUMBER(SEARCH("Suppliers comply with laws and company’s policies (direct / tier 1)",'[2]Most Recent Statements'!J92)),"Yes","No"))))</f>
        <v>No</v>
      </c>
      <c r="AA49" s="176" t="str">
        <f>IF(ISERROR('[2]Most Recent Statements'!J92),"Insufficient data",IF('[2]Most Recent Statements'!J92="Unknown","Insufficient Data",(IF(ISNUMBER(SEARCH("Suppliers comply with laws and company’s policies (beyond tier 1)",'[2]Most Recent Statements'!J92)),"Yes","No"))))</f>
        <v>No</v>
      </c>
      <c r="AB49" s="176" t="str">
        <f>IF(ISERROR('[2]Most Recent Statements'!J92),"Insufficient data",IF('[2]Most Recent Statements'!J92="Unknown","Insufficient Data",(IF(ISNUMBER(SEARCH("Prohibit use of forced labour (direct / tier 1)",'[2]Most Recent Statements'!J92)),"Yes","No"))))</f>
        <v>Yes</v>
      </c>
      <c r="AC49" s="176" t="str">
        <f>IF(ISERROR('[2]Most Recent Statements'!J92),"Insufficient data",IF('[2]Most Recent Statements'!J92="Unknown","Insufficient Data",(IF(ISNUMBER(SEARCH("Prohibit use of forced labour (beyond tier 1)",'[2]Most Recent Statements'!J92)),"Yes","No"))))</f>
        <v>No</v>
      </c>
      <c r="AD49" s="176" t="str">
        <f>IF(ISERROR('[2]Most Recent Statements'!J92),"Insufficient data",IF('[2]Most Recent Statements'!J92="Unknown","Insufficient Data",(IF(ISNUMBER(SEARCH("Prohibit use of child labour (direct / tier 1)",'[2]Most Recent Statements'!J92)),"Yes","No"))))</f>
        <v>No</v>
      </c>
      <c r="AE49" s="176" t="str">
        <f>IF(ISERROR('[2]Most Recent Statements'!J92),"Insufficient data",IF('[2]Most Recent Statements'!J92="Unknown","Insufficient Data",(IF(ISNUMBER(SEARCH("Prohibit use of child labour (beyond tier 1)",'[2]Most Recent Statements'!J92)),"Yes","No"))))</f>
        <v>No</v>
      </c>
      <c r="AF49" s="176" t="str">
        <f>IF(ISERROR('[2]Most Recent Statements'!J92),"Insufficient data",IF('[2]Most Recent Statements'!J92="Unknown","Insufficient Data",(IF(ISNUMBER(SEARCH("Code of conduct or supplier code includes clauses on slavery and human trafficking (direct / tier 1)",'[2]Most Recent Statements'!J92)),"Yes","No"))))</f>
        <v>No</v>
      </c>
      <c r="AG49" s="176" t="str">
        <f>IF(ISERROR('[2]Most Recent Statements'!J92),"Insufficient data",IF('[2]Most Recent Statements'!J92="Unknown","Insufficient Data",(IF(ISNUMBER(SEARCH("Code of conduct or supplier code includes clauses on slavery and human trafficking (beyond tier 1)",'[2]Most Recent Statements'!J92)),"Yes","No"))))</f>
        <v>No</v>
      </c>
      <c r="AH49" s="176" t="str">
        <f>IF(ISERROR('[2]Most Recent Statements'!J92),"Insufficient data",IF('[2]Most Recent Statements'!J92="Unknown","Insufficient Data",(IF(ISNUMBER(SEARCH("Contracts include clauses on forced labour (direct / tier 1)",'[2]Most Recent Statements'!J92)),"Yes","No"))))</f>
        <v>No</v>
      </c>
      <c r="AI49" s="176" t="str">
        <f>IF(ISERROR('[2]Most Recent Statements'!J92),"Insufficient data",IF('[2]Most Recent Statements'!J92="Unknown","Insufficient Data",(IF(ISNUMBER(SEARCH("Contracts include clauses on forced labour (beyond tier 1)",'[2]Most Recent Statements'!J92)),"Yes","No"))))</f>
        <v>No</v>
      </c>
      <c r="AJ49" s="176" t="str">
        <f>IF(ISERROR('[2]Most Recent Statements'!J92),"Insufficient data",IF('[2]Most Recent Statements'!J92="Unknown","Insufficient Data",(IF(ISNUMBER(SEARCH("Suppliers produce their own statement (direct / tier 1)",'[2]Most Recent Statements'!J92)),"Yes","No"))))</f>
        <v>No</v>
      </c>
      <c r="AK49" s="176" t="str">
        <f>IF(ISERROR('[2]Most Recent Statements'!J92),"Insufficient data",IF('[2]Most Recent Statements'!J92="Unknown","Insufficient Data",(IF(ISNUMBER(SEARCH("Suppliers produce their own statement (beyond tier 1)",'[2]Most Recent Statements'!J92)),"Yes","No"))))</f>
        <v>No</v>
      </c>
      <c r="AL49" s="176" t="str">
        <f>IF(ISERROR('[2]Most Recent Statements'!J92),"Insufficient data",IF('[2]Most Recent Statements'!J92="Unknown","Insufficient Data",(IF(ISNUMBER(SEARCH("Suppliers respect labour rights (wages, freedom of association etc) (direct / tier 1)",'[2]Most Recent Statements'!J92)),"Yes","No"))))</f>
        <v>No</v>
      </c>
      <c r="AM49" s="176" t="str">
        <f>IF(ISERROR('[2]Most Recent Statements'!J92),"Insufficient data",IF('[2]Most Recent Statements'!J92="Unknown","Insufficient Data",(IF(ISNUMBER(SEARCH("Suppliers respect labour rights (wages, freedom of association etc) (beyond tier 1)",'[2]Most Recent Statements'!J92)),"Yes","No"))))</f>
        <v>No</v>
      </c>
      <c r="AN49" s="176" t="str">
        <f>IF(ISERROR('[2]Most Recent Statements'!J92),"Insufficient data",IF('[2]Most Recent Statements'!J92="Unknown","Insufficient Data",(IF(ISNUMBER(SEARCH("Suppliers protect migrant workers (direct / tier 1)",'[2]Most Recent Statements'!J92)),"Yes","No"))))</f>
        <v>No</v>
      </c>
      <c r="AO49" s="176" t="str">
        <f>IF(ISERROR('[2]Most Recent Statements'!J92),"Insufficient data",IF('[2]Most Recent Statements'!J92="Unknown","Insufficient Data",(IF(ISNUMBER(SEARCH("Suppliers protect migrant workers (beyond tier 1)",'[2]Most Recent Statements'!J92)),"Yes","No"))))</f>
        <v>No</v>
      </c>
      <c r="AP49" s="177" t="str">
        <f>IF(ISERROR('[2]Most Recent Statements'!J92),"Insufficient data",IF('[2]Most Recent Statements'!J92="Unknown","Insufficient Data",(IF(ISNUMBER(SEARCH("migrant",'[2]Most Recent Statements'!J92)),"Yes","No"))))</f>
        <v>No</v>
      </c>
      <c r="AQ49" s="174" t="str">
        <f>IF(OR(ISERROR('[2]Most Recent Statements'!O92),ISERROR('[2]Most Recent Statements'!M92)),"Insufficient data",IF(OR('[2]Most Recent Statements'!O92="Unknown",'[2]Most Recent Statements'!M92="Unknown"),"Insufficient Data",(IF(OR((OR((ISNUMBER(SEARCH("Cancel contracts",'[2]Most Recent Statements'!O92))),(ISNUMBER(SEARCH("Corrective action plan",'[2]Most Recent Statements'!O92))),(ISNUMBER(SEARCH("Worker remediation",'[2]Most Recent Statements'!O92))),(ISNUMBER(SEARCH("Senior management",'[2]Most Recent Statements'!O92))))),(OR((ISNUMBER(SEARCH("Audits",'[2]Most Recent Statements'!M92))),(ISNUMBER(SEARCH("On-site visits",'[2]Most Recent Statements'!M92)))))),"Yes","No"))))</f>
        <v>No</v>
      </c>
      <c r="AR49" s="174" t="str">
        <f t="shared" si="2"/>
        <v>Yes</v>
      </c>
      <c r="AS49" s="175" t="str">
        <f>IF(ISERROR('[2]Most Recent Statements'!O92),"Insufficient data",IF('[2]Most Recent Statements'!O92="Unknown","Insufficient Data",(IF(ISNUMBER(SEARCH("Cancel contracts",'[2]Most Recent Statements'!O92)),"Yes","No"))))</f>
        <v>No</v>
      </c>
      <c r="AT49" s="176" t="str">
        <f>IF(ISERROR('[2]Most Recent Statements'!O92),"Insufficient data",IF('[2]Most Recent Statements'!O92="Unknown","Insufficient Data",(IF(ISNUMBER(SEARCH("Corrective action plan",'[2]Most Recent Statements'!O92)),"Yes","No"))))</f>
        <v>No</v>
      </c>
      <c r="AU49" s="176" t="str">
        <f>IF(ISERROR('[2]Most Recent Statements'!O92),"Insufficient data",IF('[2]Most Recent Statements'!O92="Unknown","Insufficient Data",(IF(ISNUMBER(SEARCH("Senior management",'[2]Most Recent Statements'!O92)),"Yes","No"))))</f>
        <v>No</v>
      </c>
      <c r="AV49" s="177" t="str">
        <f>IF(ISERROR('[2]Most Recent Statements'!O92),"Insufficient data",IF('[2]Most Recent Statements'!O92="Unknown","Insufficient Data",(IF(ISNUMBER(SEARCH("Worker remediation",'[2]Most Recent Statements'!O92)),"Yes","No"))))</f>
        <v>No</v>
      </c>
      <c r="AW49" s="176" t="str">
        <f t="shared" si="3"/>
        <v>No</v>
      </c>
      <c r="AX49" s="175" t="str">
        <f>IF(ISERROR('[2]Most Recent Statements'!M92),"Insufficient data",IF('[2]Most Recent Statements'!M92="Unknown","Insufficient Data",(IF(ISNUMBER(SEARCH("Audits",'[2]Most Recent Statements'!M92)),"Yes","No"))))</f>
        <v>No</v>
      </c>
      <c r="AY49" s="176" t="str">
        <f>IF(ISERROR('[2]Most Recent Statements'!M92),"Insufficient data",IF('[2]Most Recent Statements'!M92="Unknown","Insufficient Data",(IF(ISNUMBER(SEARCH("Audits of suppliers (self- reporting)",'[2]Most Recent Statements'!M92)),"Yes","No"))))</f>
        <v>No</v>
      </c>
      <c r="AZ49" s="176" t="str">
        <f>IF(ISERROR('[2]Most Recent Statements'!M92),"Insufficient data",IF('[2]Most Recent Statements'!M92="Unknown","Insufficient Data",(IF(ISNUMBER(SEARCH("Audits of suppliers (independent)",'[2]Most Recent Statements'!M92)),"Yes","No"))))</f>
        <v>No</v>
      </c>
      <c r="BA49" s="177" t="str">
        <f>IF(ISERROR('[2]Most Recent Statements'!M92),"Insufficient data",IF('[2]Most Recent Statements'!M92="Unknown","Insufficient Data",(IF(ISNUMBER(SEARCH("On-site visits",'[2]Most Recent Statements'!M92)),"Yes","No"))))</f>
        <v>No</v>
      </c>
      <c r="BB49" s="175" t="str">
        <f>IF(ISERROR('[2]Most Recent Statements'!P92),"Insufficient data",IF('[2]Most Recent Statements'!P92="Unknown","Insufficient Data",(IF(OR((ISNUMBER(SEARCH("Hotline",'[2]Most Recent Statements'!P92))),(ISNUMBER(SEARCH("Whistleblower protection",'[2]Most Recent Statements'!P92))),(ISNUMBER(SEARCH("Focal Point",'[2]Most Recent Statements'!P92)))),"Yes","No"))))</f>
        <v>No</v>
      </c>
      <c r="BC49" s="176" t="str">
        <f>IF(ISERROR('[2]Most Recent Statements'!P92),"Insufficient data",IF('[2]Most Recent Statements'!P92="Unknown","Insufficient Data",(IF(ISNUMBER(SEARCH("Hotline",'[2]Most Recent Statements'!P92)),"Yes","No"))))</f>
        <v>No</v>
      </c>
      <c r="BD49" s="176" t="str">
        <f>IF(ISERROR('[2]Most Recent Statements'!P92),"Insufficient data",IF('[2]Most Recent Statements'!P92="Unknown","Insufficient Data",(IF(ISNUMBER(SEARCH("Focal Point",'[2]Most Recent Statements'!P92)),"Yes","No"))))</f>
        <v>No</v>
      </c>
      <c r="BE49" s="177" t="str">
        <f>IF(ISERROR('[2]Most Recent Statements'!P92),"Insufficient data",IF('[2]Most Recent Statements'!P92="Unknown","Insufficient Data",(IF(ISNUMBER(SEARCH("Whistleblower protection",'[2]Most Recent Statements'!P92)),"Yes","No"))))</f>
        <v>No</v>
      </c>
      <c r="BF49" s="175" t="str">
        <f t="shared" si="4"/>
        <v>No</v>
      </c>
      <c r="BG49" s="176" t="str">
        <f>IF(ISERROR('[2]Most Recent Statements'!K92),"Insufficient data",IF('[2]Most Recent Statements'!K92="Unknown","Insufficient Data",(IF(ISNUMBER(SEARCH("Conducting research",'[2]Most Recent Statements'!K92)),"Yes","No"))))</f>
        <v>No</v>
      </c>
      <c r="BH49" s="176" t="str">
        <f>IF(ISERROR('[2]Most Recent Statements'!K92),"Insufficient data",IF('[2]Most Recent Statements'!K92="Unknown","Insufficient Data",(IF(ISNUMBER(SEARCH("Risk-based questionnaires",'[2]Most Recent Statements'!K92)),"Yes","No"))))</f>
        <v>No</v>
      </c>
      <c r="BI49" s="176" t="str">
        <f>IF(ISERROR('[2]Most Recent Statements'!K92),"Insufficient data",IF('[2]Most Recent Statements'!K92="Unknown","Insufficient Data",(IF(ISNUMBER(SEARCH("Use of risk management tool or software",'[2]Most Recent Statements'!K92)),"Yes","No"))))</f>
        <v>No</v>
      </c>
      <c r="BJ49" s="177" t="str">
        <f>IF(ISERROR('[2]Most Recent Statements'!K92),"Insufficient data",IF('[2]Most Recent Statements'!K92="Unknown","Insufficient Data",(IF(ISNUMBER(SEARCH("In Development",'[2]Most Recent Statements'!K92)),"Yes","No"))))</f>
        <v>No</v>
      </c>
      <c r="BK49" s="174" t="str">
        <f>IF(OR(ISERROR('[2]Most Recent Statements'!K92),ISERROR('[2]Most Recent Statements'!L92)),"Insufficient data",IF(OR('[2]Most Recent Statements'!K92="Unknown",'[2]Most Recent Statements'!L92="Unknown"),"Insufficient Data",(IF(AND((OR((ISNUMBER(SEARCH("Conducting research",'[2]Most Recent Statements'!K92))),(ISNUMBER(SEARCH("Risk-based questionnaires",'[2]Most Recent Statements'!K92))),(ISNUMBER(SEARCH("Use of risk management tool or software",'[2]Most Recent Statements'!K92))))),(OR((ISNUMBER(SEARCH("Geographic",'[2]Most Recent Statements'!L92))),(ISNUMBER(SEARCH("Industry",'[2]Most Recent Statements'!L92))),(ISNUMBER(SEARCH("Resource",'[2]Most Recent Statements'!L92))),(ISNUMBER(SEARCH("Workforce",'[2]Most Recent Statements'!L92)))))),"Yes","No"))))</f>
        <v>No</v>
      </c>
      <c r="BL49" s="175" t="str">
        <f>IF(ISERROR('[2]Most Recent Statements'!L92),"Insufficient data",IF('[2]Most Recent Statements'!L92="Unknown","Insufficient Data",(IF(OR((ISNUMBER(SEARCH("Geographic",'[2]Most Recent Statements'!L92))),(ISNUMBER(SEARCH("Industry",'[2]Most Recent Statements'!L92))),(ISNUMBER(SEARCH("Resource",'[2]Most Recent Statements'!L92))),(ISNUMBER(SEARCH("Workforce",'[2]Most Recent Statements'!L92)))),"Yes","No"))))</f>
        <v>Yes</v>
      </c>
      <c r="BM49" s="176" t="str">
        <f>IF(ISERROR('[2]Most Recent Statements'!L92),"Insufficient data",IF('[2]Most Recent Statements'!L92="Unknown","Insufficient Data",(IF(ISNUMBER(SEARCH("Geographic",'[2]Most Recent Statements'!L92)),"Yes","No"))))</f>
        <v>No</v>
      </c>
      <c r="BN49" s="176" t="str">
        <f>IF(ISERROR('[2]Most Recent Statements'!L92),"Insufficient data",IF('[2]Most Recent Statements'!L92="Unknown","Insufficient Data",(IF(ISNUMBER(SEARCH("Industry",'[2]Most Recent Statements'!L92)),"Yes","No"))))</f>
        <v>Yes</v>
      </c>
      <c r="BO49" s="176" t="str">
        <f>IF(ISERROR('[2]Most Recent Statements'!L92),"Insufficient data",IF('[2]Most Recent Statements'!L92="Unknown","Insufficient Data",(IF(ISNUMBER(SEARCH("Workforce",'[2]Most Recent Statements'!L92)),"Yes","No"))))</f>
        <v>Yes</v>
      </c>
      <c r="BP49" s="176" t="str">
        <f>IF(ISERROR('[2]Most Recent Statements'!L92),"Insufficient data",IF('[2]Most Recent Statements'!L92="Unknown","Insufficient Data",(IF(ISNUMBER(SEARCH("Resource",'[2]Most Recent Statements'!L92)),"Yes","No"))))</f>
        <v>No</v>
      </c>
      <c r="BQ49" s="194"/>
      <c r="BR49" s="176" t="str">
        <f>IF(ISERROR('[2]Most Recent Statements'!N92),"Insufficient data",IF('[2]Most Recent Statements'!N92="Unknown","Insufficient Data",(IF(ISNUMBER(SEARCH("Yes",'[2]Most Recent Statements'!N92)),"Yes","No"))))</f>
        <v>No</v>
      </c>
      <c r="BS49" s="175" t="str">
        <f>IF(ISERROR('[2]Most Recent Statements'!Q92),"Insufficient data",IF('[2]Most Recent Statements'!Q92="Unknown","Insufficient Data",(IF(ISNUMBER(SEARCH("Leadership",'[2]Most Recent Statements'!Q92)),"Yes","No"))))</f>
        <v>No</v>
      </c>
      <c r="BT49" s="176" t="str">
        <f>IF(ISERROR('[2]Most Recent Statements'!Q92),"Insufficient data",IF('[2]Most Recent Statements'!Q92="Unknown","Insufficient Data",(IF(ISNUMBER(SEARCH("Suppliers",'[2]Most Recent Statements'!Q92)),"Yes","No"))))</f>
        <v>No</v>
      </c>
      <c r="BU49" s="176" t="str">
        <f>IF(ISERROR('[2]Most Recent Statements'!Q92),"Insufficient data",IF('[2]Most Recent Statements'!Q92="Unknown","Insufficient Data",(IF(ISNUMBER(SEARCH("Recruitment / HR",'[2]Most Recent Statements'!Q92)),"Yes","No"))))</f>
        <v>No</v>
      </c>
      <c r="BV49" s="176" t="str">
        <f>IF(ISERROR('[2]Most Recent Statements'!Q92),"Insufficient data",IF('[2]Most Recent Statements'!Q92="Unknown","Insufficient Data",(IF(ISNUMBER(SEARCH("Procurement / purchasing",'[2]Most Recent Statements'!Q92)),"Yes","No"))))</f>
        <v>No</v>
      </c>
      <c r="BW49" s="176" t="str">
        <f>IF(ISERROR('[2]Most Recent Statements'!Q92),"Insufficient data",IF('[2]Most Recent Statements'!Q92="Unknown","Insufficient Data",(IF(ISNUMBER(SEARCH("Employees (all)",'[2]Most Recent Statements'!Q92)),"Yes","No"))))</f>
        <v>No</v>
      </c>
      <c r="BX49" s="176" t="str">
        <f>IF(ISERROR('[2]Most Recent Statements'!Q92),"Insufficient data",IF('[2]Most Recent Statements'!Q92="Unknown","Insufficient Data",(IF(ISNUMBER(SEARCH("Training provided - not specified",'[2]Most Recent Statements'!Q92)),"Yes","No"))))</f>
        <v>No</v>
      </c>
      <c r="BY49" s="176" t="str">
        <f>IF(ISERROR('[2]Most Recent Statements'!Q92),"Insufficient data",IF('[2]Most Recent Statements'!Q92="Unknown","Insufficient Data",(IF(ISNUMBER(SEARCH("In Development",'[2]Most Recent Statements'!Q92)),"Yes","No"))))</f>
        <v>No</v>
      </c>
      <c r="BZ49" s="177" t="str">
        <f t="shared" si="5"/>
        <v>No</v>
      </c>
      <c r="CA49" s="176" t="str">
        <f t="shared" si="6"/>
        <v>Yes</v>
      </c>
      <c r="CB49" s="176" t="str">
        <f t="shared" si="7"/>
        <v>No</v>
      </c>
      <c r="CC49" s="175" t="str">
        <f>IF(ISERROR('[2]Most Recent Statements'!R92),"Insufficient data",IF('[2]Most Recent Statements'!R92="Unknown","Insufficient Data",(IF(ISNUMBER(SEARCH("Yes",'[2]Most Recent Statements'!R92)),"Yes","No"))))</f>
        <v>No</v>
      </c>
      <c r="CD49" s="176" t="str">
        <f>IF(ISERROR('[2]Most Recent Statements'!S92),"Insufficient data",IF('[2]Most Recent Statements'!S92="Unknown","Insufficient Data",(IF(ISNUMBER(SEARCH("Yes",'[2]Most Recent Statements'!S92)),"Yes","No"))))</f>
        <v>No</v>
      </c>
      <c r="CE49" s="199" t="str">
        <f>IFERROR(VLOOKUP($A49,'[2]Sector Specific Research'!$B$3:$H$81,3,FALSE),"Insufficient Data")</f>
        <v>No</v>
      </c>
      <c r="CF49" s="200" t="str">
        <f>IFERROR(VLOOKUP($A49,'[2]Sector Specific Research'!$B$3:$H$81,4,FALSE),"Insufficient Data")</f>
        <v>No</v>
      </c>
      <c r="CG49" s="200" t="str">
        <f>IFERROR(VLOOKUP($A49,'[2]Sector Specific Research'!$B$3:$H$81,5,FALSE),"Insufficient Data")</f>
        <v>No</v>
      </c>
      <c r="CH49" s="200" t="str">
        <f>IFERROR(VLOOKUP($A49,'[2]Sector Specific Research'!$B$3:$H$81,6,FALSE),"Insufficient Data")</f>
        <v>No</v>
      </c>
      <c r="CI49" s="200" t="str">
        <f>IFERROR(VLOOKUP($A49,'[2]Sector Specific Research'!$B$3:$H$81,7,FALSE),"Insufficient Data")</f>
        <v>No</v>
      </c>
      <c r="CJ49" s="200" t="str">
        <f t="shared" si="8"/>
        <v>No</v>
      </c>
      <c r="CK49" s="175" t="str">
        <f t="shared" si="9"/>
        <v>No</v>
      </c>
      <c r="CL49" s="178" t="str">
        <f t="shared" si="10"/>
        <v>No</v>
      </c>
    </row>
    <row r="50" spans="1:90" ht="16" x14ac:dyDescent="0.2">
      <c r="A50" s="287" t="str">
        <f>TRIM('[2]Most Recent Statements'!A76)</f>
        <v>Federated Hermes Inc</v>
      </c>
      <c r="B50" s="197">
        <f>'[2]Most Recent Statements'!B76</f>
        <v>2019</v>
      </c>
      <c r="C50" s="197">
        <v>575900</v>
      </c>
      <c r="D50" s="198" t="str">
        <f>IF(ISNUMBER(SEARCH("Yes",'[2]Most Recent Statements'!C76)), "Yes", "No")</f>
        <v>Yes</v>
      </c>
      <c r="E50" s="198">
        <f>IFERROR(VLOOKUP(A50,'[2]Entity Coverage'!$C$2:$H$80, 6, FALSE), "Insufficient Data")</f>
        <v>2</v>
      </c>
      <c r="F50" s="198" t="str">
        <f>IF(ISERROR('[2]Most Recent Statements'!E76),"Insufficient data",IF('[2]Most Recent Statements'!E76="Unknown","Insufficient Data",(IF(ISNUMBER(SEARCH("Yes",'[2]Most Recent Statements'!E76)),"Yes","No"))))</f>
        <v>No</v>
      </c>
      <c r="G50" s="175" t="str">
        <f>IFERROR(IF(AND((OR('[2]Most Recent Statements'!F76="Signed by CEO",'[2]Most Recent Statements'!F76="Signed by Director",'[2]Most Recent Statements'!F76="Signed by Managing Director",'[2]Most Recent Statements'!F76="Signed by Chairman")),('[2]Most Recent Statements'!C76="Yes - UK Modern Slavery Act"),('[2]Most Recent Statements'!D76="Yes"),('[2]Most Recent Statements'!G76="Approved by Board")),"Yes","No"),"Insufficient data")</f>
        <v>Yes</v>
      </c>
      <c r="H50" s="176" t="str">
        <f>IF(ISERROR('[2]Most Recent Statements'!F76),"Insufficient data",IF('[2]Most Recent Statements'!F76="Unknown","Insufficient Data",(IF(OR((ISNUMBER(SEARCH("Signed by CEO",'[2]Most Recent Statements'!F76))),(ISNUMBER(SEARCH("Signed by Director",'[2]Most Recent Statements'!F76))),(ISNUMBER(SEARCH("Signed by Chairman",'[2]Most Recent Statements'!F76))),(ISNUMBER(SEARCH("Signed by Managing Director",'[2]Most Recent Statements'!F76)))),"Yes","No"))))</f>
        <v>Yes</v>
      </c>
      <c r="I50" s="176" t="str">
        <f>IF(ISERROR('[2]Most Recent Statements'!G76),"Insufficient data",IF('[2]Most Recent Statements'!G76="Unknown","Insufficient Data",(IF(ISNUMBER(SEARCH("Approved by Board",'[2]Most Recent Statements'!G76)),"Yes","No"))))</f>
        <v>Yes</v>
      </c>
      <c r="J50" s="177" t="str">
        <f>IF(ISERROR('[2]Most Recent Statements'!D76),"Insufficient data",IF('[2]Most Recent Statements'!D76="Unknown","Insufficient Data",(IF(ISNUMBER(SEARCH("Yes",'[2]Most Recent Statements'!D76)),"Yes","No"))))</f>
        <v>Yes</v>
      </c>
      <c r="K50" s="174" t="str">
        <f>IF(ISERROR('[2]Most Recent Statements'!T76),"Insufficient data",IF('[2]Most Recent Statements'!T76="Unknown","Insufficient Data",(IF(ISNUMBER(SEARCH("Yes",'[2]Most Recent Statements'!T76)),"Yes","No"))))</f>
        <v>Yes</v>
      </c>
      <c r="L50" s="174" t="str">
        <f>IF(ISERROR('[2]Most Recent Statements'!H76),"Insufficient data",IF('[2]Most Recent Statements'!H76="Unknown","Insufficient Data",(IF(ISNUMBER(SEARCH("Yes",'[2]Most Recent Statements'!H76)),"Yes","No"))))</f>
        <v>Yes</v>
      </c>
      <c r="M50" s="175" t="str">
        <f>IF(ISERROR('[2]Most Recent Statements'!I76),"Insufficient data",IF('[2]Most Recent Statements'!I76="Unknown","Insufficient Data",(IF(ISNUMBER(SEARCH("No",'[2]Most Recent Statements'!I76)),"No","Yes"))))</f>
        <v>Yes</v>
      </c>
      <c r="N50" s="176" t="str">
        <f>IF(ISERROR('[2]Most Recent Statements'!I76),"Insufficient data",IF('[2]Most Recent Statements'!I76="Unknown","Insufficient Data",(IF(ISNUMBER(SEARCH("Facility/Supplier",'[2]Most Recent Statements'!I76)),"Yes","No"))))</f>
        <v>No</v>
      </c>
      <c r="O50" s="177" t="str">
        <f>IF(ISERROR('[2]Most Recent Statements'!I76),"Insufficient data",IF('[2]Most Recent Statements'!I76="Unknown","Insufficient Data",(IF(ISNUMBER(SEARCH("Geographical",'[2]Most Recent Statements'!I76)),"Yes","No"))))</f>
        <v>Yes</v>
      </c>
      <c r="P50" s="175" t="str">
        <f>IF(ISERROR('[2]Most Recent Statements'!J76),"Insufficient data",IF('[2]Most Recent Statements'!J76="Unknown","Insufficient Data",(IF(OR((ISNUMBER(SEARCH("prohibit",'[2]Most Recent Statements'!J76))),(ISNUMBER(SEARCH("forced",'[2]Most Recent Statements'!J76))),(ISNUMBER(SEARCH("supplier",'[2]Most Recent Statements'!J76)))),"Yes","No"))))</f>
        <v>Yes</v>
      </c>
      <c r="Q50" s="176" t="str">
        <f>IF(ISERROR('[2]Most Recent Statements'!J76),"Insufficient data",IF('[2]Most Recent Statements'!J76="Unknown","Insufficient Data",(IF(ISNUMBER(SEARCH("No",'[2]Most Recent Statements'!J76)),"No","Yes"))))</f>
        <v>Yes</v>
      </c>
      <c r="R50" s="176" t="str">
        <f>IF(ISERROR('[2]Most Recent Statements'!J76),"Insufficient data",IF('[2]Most Recent Statements'!J76="Unknown","Insufficient Data",(IF(ISNUMBER(SEARCH("In Development",'[2]Most Recent Statements'!J76)),"Yes","No"))))</f>
        <v>No</v>
      </c>
      <c r="S50" s="176" t="str">
        <f>IF(ISERROR('[2]Most Recent Statements'!J76),"Insufficient data",IF('[2]Most Recent Statements'!J76="Unknown","Insufficient Data",(IF(OR((ISNUMBER(SEARCH("prohibit",'[2]Most Recent Statements'!J76))),(ISNUMBER(SEARCH("forced",'[2]Most Recent Statements'!J76))),(ISNUMBER(SEARCH("No",'[2]Most Recent Statements'!J76))),(ISNUMBER(SEARCH("supplier",'[2]Most Recent Statements'!J76)))),"No","Yes"))))</f>
        <v>No</v>
      </c>
      <c r="T50" s="172"/>
      <c r="U50" s="172" t="s">
        <v>1054</v>
      </c>
      <c r="V50" s="176"/>
      <c r="W50" s="176" t="str">
        <f>IF(ISERROR('[2]Most Recent Statements'!J76),"Insufficient data",IF('[2]Most Recent Statements'!J76="Unknown","Insufficient Data",(IF(ISNUMBER(SEARCH("recruitment",'[2]Most Recent Statements'!J76)),"Yes","No"))))</f>
        <v>No</v>
      </c>
      <c r="X50" s="176" t="str">
        <f>IF(ISERROR('[2]Most Recent Statements'!J76),"Insufficient data",IF('[2]Most Recent Statements'!J76="Unknown","Insufficient Data",(IF(ISNUMBER(SEARCH("Prohibit charging of recruitment fees to employee (direct / tier 1)",'[2]Most Recent Statements'!J76)),"Yes","No"))))</f>
        <v>No</v>
      </c>
      <c r="Y50" s="176" t="str">
        <f>IF(ISERROR('[2]Most Recent Statements'!J76),"Insufficient data",IF('[2]Most Recent Statements'!J76="Unknown","Insufficient Data",(IF(ISNUMBER(SEARCH("Prohibit charging of recruitment fees to employee (beyond tier 1)",'[2]Most Recent Statements'!J76)),"Yes","No"))))</f>
        <v>No</v>
      </c>
      <c r="Z50" s="176" t="str">
        <f>IF(ISERROR('[2]Most Recent Statements'!J76),"Insufficient data",IF('[2]Most Recent Statements'!J76="Unknown","Insufficient Data",(IF(ISNUMBER(SEARCH("Suppliers comply with laws and company’s policies (direct / tier 1)",'[2]Most Recent Statements'!J76)),"Yes","No"))))</f>
        <v>Yes</v>
      </c>
      <c r="AA50" s="176" t="str">
        <f>IF(ISERROR('[2]Most Recent Statements'!J76),"Insufficient data",IF('[2]Most Recent Statements'!J76="Unknown","Insufficient Data",(IF(ISNUMBER(SEARCH("Suppliers comply with laws and company’s policies (beyond tier 1)",'[2]Most Recent Statements'!J76)),"Yes","No"))))</f>
        <v>No</v>
      </c>
      <c r="AB50" s="176" t="str">
        <f>IF(ISERROR('[2]Most Recent Statements'!J76),"Insufficient data",IF('[2]Most Recent Statements'!J76="Unknown","Insufficient Data",(IF(ISNUMBER(SEARCH("Prohibit use of forced labour (direct / tier 1)",'[2]Most Recent Statements'!J76)),"Yes","No"))))</f>
        <v>Yes</v>
      </c>
      <c r="AC50" s="176" t="str">
        <f>IF(ISERROR('[2]Most Recent Statements'!J76),"Insufficient data",IF('[2]Most Recent Statements'!J76="Unknown","Insufficient Data",(IF(ISNUMBER(SEARCH("Prohibit use of forced labour (beyond tier 1)",'[2]Most Recent Statements'!J76)),"Yes","No"))))</f>
        <v>No</v>
      </c>
      <c r="AD50" s="176" t="str">
        <f>IF(ISERROR('[2]Most Recent Statements'!J76),"Insufficient data",IF('[2]Most Recent Statements'!J76="Unknown","Insufficient Data",(IF(ISNUMBER(SEARCH("Prohibit use of child labour (direct / tier 1)",'[2]Most Recent Statements'!J76)),"Yes","No"))))</f>
        <v>Yes</v>
      </c>
      <c r="AE50" s="176" t="str">
        <f>IF(ISERROR('[2]Most Recent Statements'!J76),"Insufficient data",IF('[2]Most Recent Statements'!J76="Unknown","Insufficient Data",(IF(ISNUMBER(SEARCH("Prohibit use of child labour (beyond tier 1)",'[2]Most Recent Statements'!J76)),"Yes","No"))))</f>
        <v>No</v>
      </c>
      <c r="AF50" s="176" t="str">
        <f>IF(ISERROR('[2]Most Recent Statements'!J76),"Insufficient data",IF('[2]Most Recent Statements'!J76="Unknown","Insufficient Data",(IF(ISNUMBER(SEARCH("Code of conduct or supplier code includes clauses on slavery and human trafficking (direct / tier 1)",'[2]Most Recent Statements'!J76)),"Yes","No"))))</f>
        <v>Yes</v>
      </c>
      <c r="AG50" s="176" t="str">
        <f>IF(ISERROR('[2]Most Recent Statements'!J76),"Insufficient data",IF('[2]Most Recent Statements'!J76="Unknown","Insufficient Data",(IF(ISNUMBER(SEARCH("Code of conduct or supplier code includes clauses on slavery and human trafficking (beyond tier 1)",'[2]Most Recent Statements'!J76)),"Yes","No"))))</f>
        <v>No</v>
      </c>
      <c r="AH50" s="176" t="str">
        <f>IF(ISERROR('[2]Most Recent Statements'!J76),"Insufficient data",IF('[2]Most Recent Statements'!J76="Unknown","Insufficient Data",(IF(ISNUMBER(SEARCH("Contracts include clauses on forced labour (direct / tier 1)",'[2]Most Recent Statements'!J76)),"Yes","No"))))</f>
        <v>No</v>
      </c>
      <c r="AI50" s="176" t="str">
        <f>IF(ISERROR('[2]Most Recent Statements'!J76),"Insufficient data",IF('[2]Most Recent Statements'!J76="Unknown","Insufficient Data",(IF(ISNUMBER(SEARCH("Contracts include clauses on forced labour (beyond tier 1)",'[2]Most Recent Statements'!J76)),"Yes","No"))))</f>
        <v>No</v>
      </c>
      <c r="AJ50" s="176" t="str">
        <f>IF(ISERROR('[2]Most Recent Statements'!J76),"Insufficient data",IF('[2]Most Recent Statements'!J76="Unknown","Insufficient Data",(IF(ISNUMBER(SEARCH("Suppliers produce their own statement (direct / tier 1)",'[2]Most Recent Statements'!J76)),"Yes","No"))))</f>
        <v>No</v>
      </c>
      <c r="AK50" s="176" t="str">
        <f>IF(ISERROR('[2]Most Recent Statements'!J76),"Insufficient data",IF('[2]Most Recent Statements'!J76="Unknown","Insufficient Data",(IF(ISNUMBER(SEARCH("Suppliers produce their own statement (beyond tier 1)",'[2]Most Recent Statements'!J76)),"Yes","No"))))</f>
        <v>No</v>
      </c>
      <c r="AL50" s="176" t="str">
        <f>IF(ISERROR('[2]Most Recent Statements'!J76),"Insufficient data",IF('[2]Most Recent Statements'!J76="Unknown","Insufficient Data",(IF(ISNUMBER(SEARCH("Suppliers respect labour rights (wages, freedom of association etc) (direct / tier 1)",'[2]Most Recent Statements'!J76)),"Yes","No"))))</f>
        <v>No</v>
      </c>
      <c r="AM50" s="176" t="str">
        <f>IF(ISERROR('[2]Most Recent Statements'!J76),"Insufficient data",IF('[2]Most Recent Statements'!J76="Unknown","Insufficient Data",(IF(ISNUMBER(SEARCH("Suppliers respect labour rights (wages, freedom of association etc) (beyond tier 1)",'[2]Most Recent Statements'!J76)),"Yes","No"))))</f>
        <v>No</v>
      </c>
      <c r="AN50" s="176" t="str">
        <f>IF(ISERROR('[2]Most Recent Statements'!J76),"Insufficient data",IF('[2]Most Recent Statements'!J76="Unknown","Insufficient Data",(IF(ISNUMBER(SEARCH("Suppliers protect migrant workers (direct / tier 1)",'[2]Most Recent Statements'!J76)),"Yes","No"))))</f>
        <v>No</v>
      </c>
      <c r="AO50" s="176" t="str">
        <f>IF(ISERROR('[2]Most Recent Statements'!J76),"Insufficient data",IF('[2]Most Recent Statements'!J76="Unknown","Insufficient Data",(IF(ISNUMBER(SEARCH("Suppliers protect migrant workers (beyond tier 1)",'[2]Most Recent Statements'!J76)),"Yes","No"))))</f>
        <v>No</v>
      </c>
      <c r="AP50" s="177" t="str">
        <f>IF(ISERROR('[2]Most Recent Statements'!J76),"Insufficient data",IF('[2]Most Recent Statements'!J76="Unknown","Insufficient Data",(IF(ISNUMBER(SEARCH("migrant",'[2]Most Recent Statements'!J76)),"Yes","No"))))</f>
        <v>No</v>
      </c>
      <c r="AQ50" s="174" t="str">
        <f>IF(OR(ISERROR('[2]Most Recent Statements'!O76),ISERROR('[2]Most Recent Statements'!M76)),"Insufficient data",IF(OR('[2]Most Recent Statements'!O76="Unknown",'[2]Most Recent Statements'!M76="Unknown"),"Insufficient Data",(IF(OR((OR((ISNUMBER(SEARCH("Cancel contracts",'[2]Most Recent Statements'!O76))),(ISNUMBER(SEARCH("Corrective action plan",'[2]Most Recent Statements'!O76))),(ISNUMBER(SEARCH("Worker remediation",'[2]Most Recent Statements'!O76))),(ISNUMBER(SEARCH("Senior management",'[2]Most Recent Statements'!O76))))),(OR((ISNUMBER(SEARCH("Audits",'[2]Most Recent Statements'!M76))),(ISNUMBER(SEARCH("On-site visits",'[2]Most Recent Statements'!M76)))))),"Yes","No"))))</f>
        <v>Yes</v>
      </c>
      <c r="AR50" s="174" t="str">
        <f t="shared" si="2"/>
        <v>Yes</v>
      </c>
      <c r="AS50" s="175" t="str">
        <f>IF(ISERROR('[2]Most Recent Statements'!O76),"Insufficient data",IF('[2]Most Recent Statements'!O76="Unknown","Insufficient Data",(IF(ISNUMBER(SEARCH("Cancel contracts",'[2]Most Recent Statements'!O76)),"Yes","No"))))</f>
        <v>No</v>
      </c>
      <c r="AT50" s="176" t="str">
        <f>IF(ISERROR('[2]Most Recent Statements'!O76),"Insufficient data",IF('[2]Most Recent Statements'!O76="Unknown","Insufficient Data",(IF(ISNUMBER(SEARCH("Corrective action plan",'[2]Most Recent Statements'!O76)),"Yes","No"))))</f>
        <v>Yes</v>
      </c>
      <c r="AU50" s="176" t="str">
        <f>IF(ISERROR('[2]Most Recent Statements'!O76),"Insufficient data",IF('[2]Most Recent Statements'!O76="Unknown","Insufficient Data",(IF(ISNUMBER(SEARCH("Senior management",'[2]Most Recent Statements'!O76)),"Yes","No"))))</f>
        <v>No</v>
      </c>
      <c r="AV50" s="177" t="str">
        <f>IF(ISERROR('[2]Most Recent Statements'!O76),"Insufficient data",IF('[2]Most Recent Statements'!O76="Unknown","Insufficient Data",(IF(ISNUMBER(SEARCH("Worker remediation",'[2]Most Recent Statements'!O76)),"Yes","No"))))</f>
        <v>No</v>
      </c>
      <c r="AW50" s="176" t="str">
        <f t="shared" si="3"/>
        <v>Yes</v>
      </c>
      <c r="AX50" s="175" t="str">
        <f>IF(ISERROR('[2]Most Recent Statements'!M76),"Insufficient data",IF('[2]Most Recent Statements'!M76="Unknown","Insufficient Data",(IF(ISNUMBER(SEARCH("Audits",'[2]Most Recent Statements'!M76)),"Yes","No"))))</f>
        <v>Yes</v>
      </c>
      <c r="AY50" s="176" t="str">
        <f>IF(ISERROR('[2]Most Recent Statements'!M76),"Insufficient data",IF('[2]Most Recent Statements'!M76="Unknown","Insufficient Data",(IF(ISNUMBER(SEARCH("Audits of suppliers (self- reporting)",'[2]Most Recent Statements'!M76)),"Yes","No"))))</f>
        <v>Yes</v>
      </c>
      <c r="AZ50" s="176" t="str">
        <f>IF(ISERROR('[2]Most Recent Statements'!M76),"Insufficient data",IF('[2]Most Recent Statements'!M76="Unknown","Insufficient Data",(IF(ISNUMBER(SEARCH("Audits of suppliers (independent)",'[2]Most Recent Statements'!M76)),"Yes","No"))))</f>
        <v>Yes</v>
      </c>
      <c r="BA50" s="177" t="str">
        <f>IF(ISERROR('[2]Most Recent Statements'!M76),"Insufficient data",IF('[2]Most Recent Statements'!M76="Unknown","Insufficient Data",(IF(ISNUMBER(SEARCH("On-site visits",'[2]Most Recent Statements'!M76)),"Yes","No"))))</f>
        <v>No</v>
      </c>
      <c r="BB50" s="175" t="str">
        <f>IF(ISERROR('[2]Most Recent Statements'!P76),"Insufficient data",IF('[2]Most Recent Statements'!P76="Unknown","Insufficient Data",(IF(OR((ISNUMBER(SEARCH("Hotline",'[2]Most Recent Statements'!P76))),(ISNUMBER(SEARCH("Whistleblower protection",'[2]Most Recent Statements'!P76))),(ISNUMBER(SEARCH("Focal Point",'[2]Most Recent Statements'!P76)))),"Yes","No"))))</f>
        <v>Yes</v>
      </c>
      <c r="BC50" s="176" t="str">
        <f>IF(ISERROR('[2]Most Recent Statements'!P76),"Insufficient data",IF('[2]Most Recent Statements'!P76="Unknown","Insufficient Data",(IF(ISNUMBER(SEARCH("Hotline",'[2]Most Recent Statements'!P76)),"Yes","No"))))</f>
        <v>Yes</v>
      </c>
      <c r="BD50" s="176" t="str">
        <f>IF(ISERROR('[2]Most Recent Statements'!P76),"Insufficient data",IF('[2]Most Recent Statements'!P76="Unknown","Insufficient Data",(IF(ISNUMBER(SEARCH("Focal Point",'[2]Most Recent Statements'!P76)),"Yes","No"))))</f>
        <v>Yes</v>
      </c>
      <c r="BE50" s="177" t="str">
        <f>IF(ISERROR('[2]Most Recent Statements'!P76),"Insufficient data",IF('[2]Most Recent Statements'!P76="Unknown","Insufficient Data",(IF(ISNUMBER(SEARCH("Whistleblower protection",'[2]Most Recent Statements'!P76)),"Yes","No"))))</f>
        <v>Yes</v>
      </c>
      <c r="BF50" s="175" t="str">
        <f t="shared" si="4"/>
        <v>Yes</v>
      </c>
      <c r="BG50" s="176" t="str">
        <f>IF(ISERROR('[2]Most Recent Statements'!K76),"Insufficient data",IF('[2]Most Recent Statements'!K76="Unknown","Insufficient Data",(IF(ISNUMBER(SEARCH("Conducting research",'[2]Most Recent Statements'!K76)),"Yes","No"))))</f>
        <v>Yes</v>
      </c>
      <c r="BH50" s="176" t="str">
        <f>IF(ISERROR('[2]Most Recent Statements'!K76),"Insufficient data",IF('[2]Most Recent Statements'!K76="Unknown","Insufficient Data",(IF(ISNUMBER(SEARCH("Risk-based questionnaires",'[2]Most Recent Statements'!K76)),"Yes","No"))))</f>
        <v>Yes</v>
      </c>
      <c r="BI50" s="176" t="str">
        <f>IF(ISERROR('[2]Most Recent Statements'!K76),"Insufficient data",IF('[2]Most Recent Statements'!K76="Unknown","Insufficient Data",(IF(ISNUMBER(SEARCH("Use of risk management tool or software",'[2]Most Recent Statements'!K76)),"Yes","No"))))</f>
        <v>Yes</v>
      </c>
      <c r="BJ50" s="177" t="str">
        <f>IF(ISERROR('[2]Most Recent Statements'!K76),"Insufficient data",IF('[2]Most Recent Statements'!K76="Unknown","Insufficient Data",(IF(ISNUMBER(SEARCH("In Development",'[2]Most Recent Statements'!K76)),"Yes","No"))))</f>
        <v>No</v>
      </c>
      <c r="BK50" s="174" t="str">
        <f>IF(OR(ISERROR('[2]Most Recent Statements'!K76),ISERROR('[2]Most Recent Statements'!L76)),"Insufficient data",IF(OR('[2]Most Recent Statements'!K76="Unknown",'[2]Most Recent Statements'!L76="Unknown"),"Insufficient Data",(IF(AND((OR((ISNUMBER(SEARCH("Conducting research",'[2]Most Recent Statements'!K76))),(ISNUMBER(SEARCH("Risk-based questionnaires",'[2]Most Recent Statements'!K76))),(ISNUMBER(SEARCH("Use of risk management tool or software",'[2]Most Recent Statements'!K76))))),(OR((ISNUMBER(SEARCH("Geographic",'[2]Most Recent Statements'!L76))),(ISNUMBER(SEARCH("Industry",'[2]Most Recent Statements'!L76))),(ISNUMBER(SEARCH("Resource",'[2]Most Recent Statements'!L76))),(ISNUMBER(SEARCH("Workforce",'[2]Most Recent Statements'!L76)))))),"Yes","No"))))</f>
        <v>Yes</v>
      </c>
      <c r="BL50" s="175" t="str">
        <f>IF(ISERROR('[2]Most Recent Statements'!L76),"Insufficient data",IF('[2]Most Recent Statements'!L76="Unknown","Insufficient Data",(IF(OR((ISNUMBER(SEARCH("Geographic",'[2]Most Recent Statements'!L76))),(ISNUMBER(SEARCH("Industry",'[2]Most Recent Statements'!L76))),(ISNUMBER(SEARCH("Resource",'[2]Most Recent Statements'!L76))),(ISNUMBER(SEARCH("Workforce",'[2]Most Recent Statements'!L76)))),"Yes","No"))))</f>
        <v>Yes</v>
      </c>
      <c r="BM50" s="176" t="str">
        <f>IF(ISERROR('[2]Most Recent Statements'!L76),"Insufficient data",IF('[2]Most Recent Statements'!L76="Unknown","Insufficient Data",(IF(ISNUMBER(SEARCH("Geographic",'[2]Most Recent Statements'!L76)),"Yes","No"))))</f>
        <v>No</v>
      </c>
      <c r="BN50" s="176" t="str">
        <f>IF(ISERROR('[2]Most Recent Statements'!L76),"Insufficient data",IF('[2]Most Recent Statements'!L76="Unknown","Insufficient Data",(IF(ISNUMBER(SEARCH("Industry",'[2]Most Recent Statements'!L76)),"Yes","No"))))</f>
        <v>Yes</v>
      </c>
      <c r="BO50" s="176" t="str">
        <f>IF(ISERROR('[2]Most Recent Statements'!L76),"Insufficient data",IF('[2]Most Recent Statements'!L76="Unknown","Insufficient Data",(IF(ISNUMBER(SEARCH("Workforce",'[2]Most Recent Statements'!L76)),"Yes","No"))))</f>
        <v>Yes</v>
      </c>
      <c r="BP50" s="176" t="str">
        <f>IF(ISERROR('[2]Most Recent Statements'!L76),"Insufficient data",IF('[2]Most Recent Statements'!L76="Unknown","Insufficient Data",(IF(ISNUMBER(SEARCH("Resource",'[2]Most Recent Statements'!L76)),"Yes","No"))))</f>
        <v>Yes</v>
      </c>
      <c r="BQ50" s="177"/>
      <c r="BR50" s="176" t="str">
        <f>IF(ISERROR('[2]Most Recent Statements'!N76),"Insufficient data",IF('[2]Most Recent Statements'!N76="Unknown","Insufficient Data",(IF(ISNUMBER(SEARCH("Yes",'[2]Most Recent Statements'!N76)),"Yes","No"))))</f>
        <v>Yes</v>
      </c>
      <c r="BS50" s="175" t="str">
        <f>IF(ISERROR('[2]Most Recent Statements'!Q76),"Insufficient data",IF('[2]Most Recent Statements'!Q76="Unknown","Insufficient Data",(IF(ISNUMBER(SEARCH("Leadership",'[2]Most Recent Statements'!Q76)),"Yes","No"))))</f>
        <v>No</v>
      </c>
      <c r="BT50" s="176" t="str">
        <f>IF(ISERROR('[2]Most Recent Statements'!Q76),"Insufficient data",IF('[2]Most Recent Statements'!Q76="Unknown","Insufficient Data",(IF(ISNUMBER(SEARCH("Suppliers",'[2]Most Recent Statements'!Q76)),"Yes","No"))))</f>
        <v>No</v>
      </c>
      <c r="BU50" s="176" t="str">
        <f>IF(ISERROR('[2]Most Recent Statements'!Q76),"Insufficient data",IF('[2]Most Recent Statements'!Q76="Unknown","Insufficient Data",(IF(ISNUMBER(SEARCH("Recruitment / HR",'[2]Most Recent Statements'!Q76)),"Yes","No"))))</f>
        <v>No</v>
      </c>
      <c r="BV50" s="176" t="str">
        <f>IF(ISERROR('[2]Most Recent Statements'!Q76),"Insufficient data",IF('[2]Most Recent Statements'!Q76="Unknown","Insufficient Data",(IF(ISNUMBER(SEARCH("Procurement / purchasing",'[2]Most Recent Statements'!Q76)),"Yes","No"))))</f>
        <v>No</v>
      </c>
      <c r="BW50" s="176" t="str">
        <f>IF(ISERROR('[2]Most Recent Statements'!Q76),"Insufficient data",IF('[2]Most Recent Statements'!Q76="Unknown","Insufficient Data",(IF(ISNUMBER(SEARCH("Employees (all)",'[2]Most Recent Statements'!Q76)),"Yes","No"))))</f>
        <v>Yes</v>
      </c>
      <c r="BX50" s="176" t="str">
        <f>IF(ISERROR('[2]Most Recent Statements'!Q76),"Insufficient data",IF('[2]Most Recent Statements'!Q76="Unknown","Insufficient Data",(IF(ISNUMBER(SEARCH("Training provided - not specified",'[2]Most Recent Statements'!Q76)),"Yes","No"))))</f>
        <v>No</v>
      </c>
      <c r="BY50" s="176" t="str">
        <f>IF(ISERROR('[2]Most Recent Statements'!Q76),"Insufficient data",IF('[2]Most Recent Statements'!Q76="Unknown","Insufficient Data",(IF(ISNUMBER(SEARCH("In Development",'[2]Most Recent Statements'!Q76)),"Yes","No"))))</f>
        <v>No</v>
      </c>
      <c r="BZ50" s="177" t="str">
        <f t="shared" si="5"/>
        <v>Yes</v>
      </c>
      <c r="CA50" s="176" t="str">
        <f t="shared" si="6"/>
        <v>Yes</v>
      </c>
      <c r="CB50" s="176" t="str">
        <f t="shared" si="7"/>
        <v>Yes</v>
      </c>
      <c r="CC50" s="175" t="str">
        <f>IF(ISERROR('[2]Most Recent Statements'!R76),"Insufficient data",IF('[2]Most Recent Statements'!R76="Unknown","Insufficient Data",(IF(ISNUMBER(SEARCH("Yes",'[2]Most Recent Statements'!R76)),"Yes","No"))))</f>
        <v>No</v>
      </c>
      <c r="CD50" s="176" t="str">
        <f>IF(ISERROR('[2]Most Recent Statements'!S76),"Insufficient data",IF('[2]Most Recent Statements'!S76="Unknown","Insufficient Data",(IF(ISNUMBER(SEARCH("Yes",'[2]Most Recent Statements'!S76)),"Yes","No"))))</f>
        <v>No</v>
      </c>
      <c r="CE50" s="199" t="str">
        <f>IFERROR(VLOOKUP($A50,'[2]Sector Specific Research'!$B$3:$H$81,3,FALSE),"Insufficient Data")</f>
        <v>Yes</v>
      </c>
      <c r="CF50" s="200" t="str">
        <f>IFERROR(VLOOKUP($A50,'[2]Sector Specific Research'!$B$3:$H$81,4,FALSE),"Insufficient Data")</f>
        <v>Yes</v>
      </c>
      <c r="CG50" s="200" t="str">
        <f>IFERROR(VLOOKUP($A50,'[2]Sector Specific Research'!$B$3:$H$81,5,FALSE),"Insufficient Data")</f>
        <v>Yes</v>
      </c>
      <c r="CH50" s="200" t="str">
        <f>IFERROR(VLOOKUP($A50,'[2]Sector Specific Research'!$B$3:$H$81,6,FALSE),"Insufficient Data")</f>
        <v>Yes</v>
      </c>
      <c r="CI50" s="200" t="str">
        <f>IFERROR(VLOOKUP($A50,'[2]Sector Specific Research'!$B$3:$H$81,7,FALSE),"Insufficient Data")</f>
        <v>Yes</v>
      </c>
      <c r="CJ50" s="200" t="str">
        <f t="shared" si="8"/>
        <v>Yes</v>
      </c>
      <c r="CK50" s="175" t="str">
        <f t="shared" si="9"/>
        <v>Yes</v>
      </c>
      <c r="CL50" s="178" t="str">
        <f t="shared" si="10"/>
        <v>Yes</v>
      </c>
    </row>
    <row r="51" spans="1:90" ht="16" x14ac:dyDescent="0.2">
      <c r="A51" s="287" t="str">
        <f>TRIM('[2]Most Recent Statements'!A68)</f>
        <v>FIL Holdings (UK) Limited</v>
      </c>
      <c r="B51" s="197">
        <f>'[2]Most Recent Statements'!B68</f>
        <v>2019</v>
      </c>
      <c r="C51" s="197">
        <v>301926</v>
      </c>
      <c r="D51" s="198" t="str">
        <f>IF(ISNUMBER(SEARCH("Yes",'[2]Most Recent Statements'!C68)), "Yes", "No")</f>
        <v>Yes</v>
      </c>
      <c r="E51" s="198">
        <f>IFERROR(VLOOKUP(A51,'[2]Entity Coverage'!$C$2:$H$80, 6, FALSE), "Insufficient Data")</f>
        <v>8</v>
      </c>
      <c r="F51" s="198" t="str">
        <f>IF(ISERROR('[2]Most Recent Statements'!E68),"Insufficient data",IF('[2]Most Recent Statements'!E68="Unknown","Insufficient Data",(IF(ISNUMBER(SEARCH("Yes",'[2]Most Recent Statements'!E68)),"Yes","No"))))</f>
        <v>No</v>
      </c>
      <c r="G51" s="175" t="str">
        <f>IFERROR(IF(AND((OR('[2]Most Recent Statements'!F68="Signed by CEO",'[2]Most Recent Statements'!F68="Signed by Director",'[2]Most Recent Statements'!F68="Signed by Managing Director",'[2]Most Recent Statements'!F68="Signed by Chairman")),('[2]Most Recent Statements'!C68="Yes - UK Modern Slavery Act"),('[2]Most Recent Statements'!D68="Yes"),('[2]Most Recent Statements'!G68="Approved by Board")),"Yes","No"),"Insufficient data")</f>
        <v>Yes</v>
      </c>
      <c r="H51" s="176" t="str">
        <f>IF(ISERROR('[2]Most Recent Statements'!F68),"Insufficient data",IF('[2]Most Recent Statements'!F68="Unknown","Insufficient Data",(IF(OR((ISNUMBER(SEARCH("Signed by CEO",'[2]Most Recent Statements'!F68))),(ISNUMBER(SEARCH("Signed by Director",'[2]Most Recent Statements'!F68))),(ISNUMBER(SEARCH("Signed by Chairman",'[2]Most Recent Statements'!F68))),(ISNUMBER(SEARCH("Signed by Managing Director",'[2]Most Recent Statements'!F68)))),"Yes","No"))))</f>
        <v>Yes</v>
      </c>
      <c r="I51" s="176" t="str">
        <f>IF(ISERROR('[2]Most Recent Statements'!G68),"Insufficient data",IF('[2]Most Recent Statements'!G68="Unknown","Insufficient Data",(IF(ISNUMBER(SEARCH("Approved by Board",'[2]Most Recent Statements'!G68)),"Yes","No"))))</f>
        <v>Yes</v>
      </c>
      <c r="J51" s="177" t="str">
        <f>IF(ISERROR('[2]Most Recent Statements'!D68),"Insufficient data",IF('[2]Most Recent Statements'!D68="Unknown","Insufficient Data",(IF(ISNUMBER(SEARCH("Yes",'[2]Most Recent Statements'!D68)),"Yes","No"))))</f>
        <v>Yes</v>
      </c>
      <c r="K51" s="174" t="str">
        <f>IF(ISERROR('[2]Most Recent Statements'!T68),"Insufficient data",IF('[2]Most Recent Statements'!T68="Unknown","Insufficient Data",(IF(ISNUMBER(SEARCH("Yes",'[2]Most Recent Statements'!T68)),"Yes","No"))))</f>
        <v>Yes</v>
      </c>
      <c r="L51" s="174" t="str">
        <f>IF(ISERROR('[2]Most Recent Statements'!H68),"Insufficient data",IF('[2]Most Recent Statements'!H68="Unknown","Insufficient Data",(IF(ISNUMBER(SEARCH("Yes",'[2]Most Recent Statements'!H68)),"Yes","No"))))</f>
        <v>Yes</v>
      </c>
      <c r="M51" s="175" t="str">
        <f>IF(ISERROR('[2]Most Recent Statements'!I68),"Insufficient data",IF('[2]Most Recent Statements'!I68="Unknown","Insufficient Data",(IF(ISNUMBER(SEARCH("No",'[2]Most Recent Statements'!I68)),"No","Yes"))))</f>
        <v>No</v>
      </c>
      <c r="N51" s="176" t="str">
        <f>IF(ISERROR('[2]Most Recent Statements'!I68),"Insufficient data",IF('[2]Most Recent Statements'!I68="Unknown","Insufficient Data",(IF(ISNUMBER(SEARCH("Facility/Supplier",'[2]Most Recent Statements'!I68)),"Yes","No"))))</f>
        <v>No</v>
      </c>
      <c r="O51" s="177" t="str">
        <f>IF(ISERROR('[2]Most Recent Statements'!I68),"Insufficient data",IF('[2]Most Recent Statements'!I68="Unknown","Insufficient Data",(IF(ISNUMBER(SEARCH("Geographical",'[2]Most Recent Statements'!I68)),"Yes","No"))))</f>
        <v>No</v>
      </c>
      <c r="P51" s="175" t="str">
        <f>IF(ISERROR('[2]Most Recent Statements'!J68),"Insufficient data",IF('[2]Most Recent Statements'!J68="Unknown","Insufficient Data",(IF(OR((ISNUMBER(SEARCH("prohibit",'[2]Most Recent Statements'!J68))),(ISNUMBER(SEARCH("forced",'[2]Most Recent Statements'!J68))),(ISNUMBER(SEARCH("supplier",'[2]Most Recent Statements'!J68)))),"Yes","No"))))</f>
        <v>Yes</v>
      </c>
      <c r="Q51" s="176" t="str">
        <f>IF(ISERROR('[2]Most Recent Statements'!J68),"Insufficient data",IF('[2]Most Recent Statements'!J68="Unknown","Insufficient Data",(IF(ISNUMBER(SEARCH("No",'[2]Most Recent Statements'!J68)),"No","Yes"))))</f>
        <v>Yes</v>
      </c>
      <c r="R51" s="176" t="str">
        <f>IF(ISERROR('[2]Most Recent Statements'!J68),"Insufficient data",IF('[2]Most Recent Statements'!J68="Unknown","Insufficient Data",(IF(ISNUMBER(SEARCH("In Development",'[2]Most Recent Statements'!J68)),"Yes","No"))))</f>
        <v>No</v>
      </c>
      <c r="S51" s="176" t="str">
        <f>IF(ISERROR('[2]Most Recent Statements'!J68),"Insufficient data",IF('[2]Most Recent Statements'!J68="Unknown","Insufficient Data",(IF(OR((ISNUMBER(SEARCH("prohibit",'[2]Most Recent Statements'!J68))),(ISNUMBER(SEARCH("forced",'[2]Most Recent Statements'!J68))),(ISNUMBER(SEARCH("No",'[2]Most Recent Statements'!J68))),(ISNUMBER(SEARCH("supplier",'[2]Most Recent Statements'!J68)))),"No","Yes"))))</f>
        <v>No</v>
      </c>
      <c r="T51" s="172"/>
      <c r="U51" s="176" t="str">
        <f>IF(ISERROR('[2]Most Recent Statements'!J68),"Insufficient data",IF('[2]Most Recent Statements'!J68="Unknown","Insufficient Data",(IF(ISNUMBER(SEARCH("(beyond tier 1)",'[2]Most Recent Statements'!J68)),"Yes","No"))))</f>
        <v>No</v>
      </c>
      <c r="V51" s="176"/>
      <c r="W51" s="176" t="str">
        <f>IF(ISERROR('[2]Most Recent Statements'!J68),"Insufficient data",IF('[2]Most Recent Statements'!J68="Unknown","Insufficient Data",(IF(ISNUMBER(SEARCH("recruitment",'[2]Most Recent Statements'!J68)),"Yes","No"))))</f>
        <v>No</v>
      </c>
      <c r="X51" s="176" t="str">
        <f>IF(ISERROR('[2]Most Recent Statements'!J68),"Insufficient data",IF('[2]Most Recent Statements'!J68="Unknown","Insufficient Data",(IF(ISNUMBER(SEARCH("Prohibit charging of recruitment fees to employee (direct / tier 1)",'[2]Most Recent Statements'!J68)),"Yes","No"))))</f>
        <v>No</v>
      </c>
      <c r="Y51" s="176" t="str">
        <f>IF(ISERROR('[2]Most Recent Statements'!J68),"Insufficient data",IF('[2]Most Recent Statements'!J68="Unknown","Insufficient Data",(IF(ISNUMBER(SEARCH("Prohibit charging of recruitment fees to employee (beyond tier 1)",'[2]Most Recent Statements'!J68)),"Yes","No"))))</f>
        <v>No</v>
      </c>
      <c r="Z51" s="176" t="str">
        <f>IF(ISERROR('[2]Most Recent Statements'!J68),"Insufficient data",IF('[2]Most Recent Statements'!J68="Unknown","Insufficient Data",(IF(ISNUMBER(SEARCH("Suppliers comply with laws and company’s policies (direct / tier 1)",'[2]Most Recent Statements'!J68)),"Yes","No"))))</f>
        <v>Yes</v>
      </c>
      <c r="AA51" s="176" t="str">
        <f>IF(ISERROR('[2]Most Recent Statements'!J68),"Insufficient data",IF('[2]Most Recent Statements'!J68="Unknown","Insufficient Data",(IF(ISNUMBER(SEARCH("Suppliers comply with laws and company’s policies (beyond tier 1)",'[2]Most Recent Statements'!J68)),"Yes","No"))))</f>
        <v>No</v>
      </c>
      <c r="AB51" s="176" t="str">
        <f>IF(ISERROR('[2]Most Recent Statements'!J68),"Insufficient data",IF('[2]Most Recent Statements'!J68="Unknown","Insufficient Data",(IF(ISNUMBER(SEARCH("Prohibit use of forced labour (direct / tier 1)",'[2]Most Recent Statements'!J68)),"Yes","No"))))</f>
        <v>Yes</v>
      </c>
      <c r="AC51" s="176" t="str">
        <f>IF(ISERROR('[2]Most Recent Statements'!J68),"Insufficient data",IF('[2]Most Recent Statements'!J68="Unknown","Insufficient Data",(IF(ISNUMBER(SEARCH("Prohibit use of forced labour (beyond tier 1)",'[2]Most Recent Statements'!J68)),"Yes","No"))))</f>
        <v>No</v>
      </c>
      <c r="AD51" s="176" t="str">
        <f>IF(ISERROR('[2]Most Recent Statements'!J68),"Insufficient data",IF('[2]Most Recent Statements'!J68="Unknown","Insufficient Data",(IF(ISNUMBER(SEARCH("Prohibit use of child labour (direct / tier 1)",'[2]Most Recent Statements'!J68)),"Yes","No"))))</f>
        <v>No</v>
      </c>
      <c r="AE51" s="176" t="str">
        <f>IF(ISERROR('[2]Most Recent Statements'!J68),"Insufficient data",IF('[2]Most Recent Statements'!J68="Unknown","Insufficient Data",(IF(ISNUMBER(SEARCH("Prohibit use of child labour (beyond tier 1)",'[2]Most Recent Statements'!J68)),"Yes","No"))))</f>
        <v>No</v>
      </c>
      <c r="AF51" s="176" t="str">
        <f>IF(ISERROR('[2]Most Recent Statements'!J68),"Insufficient data",IF('[2]Most Recent Statements'!J68="Unknown","Insufficient Data",(IF(ISNUMBER(SEARCH("Code of conduct or supplier code includes clauses on slavery and human trafficking (direct / tier 1)",'[2]Most Recent Statements'!J68)),"Yes","No"))))</f>
        <v>Yes</v>
      </c>
      <c r="AG51" s="176" t="str">
        <f>IF(ISERROR('[2]Most Recent Statements'!J68),"Insufficient data",IF('[2]Most Recent Statements'!J68="Unknown","Insufficient Data",(IF(ISNUMBER(SEARCH("Code of conduct or supplier code includes clauses on slavery and human trafficking (beyond tier 1)",'[2]Most Recent Statements'!J68)),"Yes","No"))))</f>
        <v>No</v>
      </c>
      <c r="AH51" s="176" t="str">
        <f>IF(ISERROR('[2]Most Recent Statements'!J68),"Insufficient data",IF('[2]Most Recent Statements'!J68="Unknown","Insufficient Data",(IF(ISNUMBER(SEARCH("Contracts include clauses on forced labour (direct / tier 1)",'[2]Most Recent Statements'!J68)),"Yes","No"))))</f>
        <v>No</v>
      </c>
      <c r="AI51" s="176" t="str">
        <f>IF(ISERROR('[2]Most Recent Statements'!J68),"Insufficient data",IF('[2]Most Recent Statements'!J68="Unknown","Insufficient Data",(IF(ISNUMBER(SEARCH("Contracts include clauses on forced labour (beyond tier 1)",'[2]Most Recent Statements'!J68)),"Yes","No"))))</f>
        <v>No</v>
      </c>
      <c r="AJ51" s="176" t="str">
        <f>IF(ISERROR('[2]Most Recent Statements'!J68),"Insufficient data",IF('[2]Most Recent Statements'!J68="Unknown","Insufficient Data",(IF(ISNUMBER(SEARCH("Suppliers produce their own statement (direct / tier 1)",'[2]Most Recent Statements'!J68)),"Yes","No"))))</f>
        <v>No</v>
      </c>
      <c r="AK51" s="176" t="str">
        <f>IF(ISERROR('[2]Most Recent Statements'!J68),"Insufficient data",IF('[2]Most Recent Statements'!J68="Unknown","Insufficient Data",(IF(ISNUMBER(SEARCH("Suppliers produce their own statement (beyond tier 1)",'[2]Most Recent Statements'!J68)),"Yes","No"))))</f>
        <v>No</v>
      </c>
      <c r="AL51" s="176" t="str">
        <f>IF(ISERROR('[2]Most Recent Statements'!J68),"Insufficient data",IF('[2]Most Recent Statements'!J68="Unknown","Insufficient Data",(IF(ISNUMBER(SEARCH("Suppliers respect labour rights (wages, freedom of association etc) (direct / tier 1)",'[2]Most Recent Statements'!J68)),"Yes","No"))))</f>
        <v>No</v>
      </c>
      <c r="AM51" s="176" t="str">
        <f>IF(ISERROR('[2]Most Recent Statements'!J68),"Insufficient data",IF('[2]Most Recent Statements'!J68="Unknown","Insufficient Data",(IF(ISNUMBER(SEARCH("Suppliers respect labour rights (wages, freedom of association etc) (beyond tier 1)",'[2]Most Recent Statements'!J68)),"Yes","No"))))</f>
        <v>No</v>
      </c>
      <c r="AN51" s="176" t="str">
        <f>IF(ISERROR('[2]Most Recent Statements'!J68),"Insufficient data",IF('[2]Most Recent Statements'!J68="Unknown","Insufficient Data",(IF(ISNUMBER(SEARCH("Suppliers protect migrant workers (direct / tier 1)",'[2]Most Recent Statements'!J68)),"Yes","No"))))</f>
        <v>No</v>
      </c>
      <c r="AO51" s="176" t="str">
        <f>IF(ISERROR('[2]Most Recent Statements'!J68),"Insufficient data",IF('[2]Most Recent Statements'!J68="Unknown","Insufficient Data",(IF(ISNUMBER(SEARCH("Suppliers protect migrant workers (beyond tier 1)",'[2]Most Recent Statements'!J68)),"Yes","No"))))</f>
        <v>No</v>
      </c>
      <c r="AP51" s="177" t="str">
        <f>IF(ISERROR('[2]Most Recent Statements'!J68),"Insufficient data",IF('[2]Most Recent Statements'!J68="Unknown","Insufficient Data",(IF(ISNUMBER(SEARCH("migrant",'[2]Most Recent Statements'!J68)),"Yes","No"))))</f>
        <v>No</v>
      </c>
      <c r="AQ51" s="174" t="str">
        <f>IF(OR(ISERROR('[2]Most Recent Statements'!O68),ISERROR('[2]Most Recent Statements'!M68)),"Insufficient data",IF(OR('[2]Most Recent Statements'!O68="Unknown",'[2]Most Recent Statements'!M68="Unknown"),"Insufficient Data",(IF(OR((OR((ISNUMBER(SEARCH("Cancel contracts",'[2]Most Recent Statements'!O68))),(ISNUMBER(SEARCH("Corrective action plan",'[2]Most Recent Statements'!O68))),(ISNUMBER(SEARCH("Worker remediation",'[2]Most Recent Statements'!O68))),(ISNUMBER(SEARCH("Senior management",'[2]Most Recent Statements'!O68))))),(OR((ISNUMBER(SEARCH("Audits",'[2]Most Recent Statements'!M68))),(ISNUMBER(SEARCH("On-site visits",'[2]Most Recent Statements'!M68)))))),"Yes","No"))))</f>
        <v>Yes</v>
      </c>
      <c r="AR51" s="174" t="str">
        <f t="shared" si="2"/>
        <v>Yes</v>
      </c>
      <c r="AS51" s="175" t="str">
        <f>IF(ISERROR('[2]Most Recent Statements'!O68),"Insufficient data",IF('[2]Most Recent Statements'!O68="Unknown","Insufficient Data",(IF(ISNUMBER(SEARCH("Cancel contracts",'[2]Most Recent Statements'!O68)),"Yes","No"))))</f>
        <v>No</v>
      </c>
      <c r="AT51" s="176" t="str">
        <f>IF(ISERROR('[2]Most Recent Statements'!O68),"Insufficient data",IF('[2]Most Recent Statements'!O68="Unknown","Insufficient Data",(IF(ISNUMBER(SEARCH("Corrective action plan",'[2]Most Recent Statements'!O68)),"Yes","No"))))</f>
        <v>No</v>
      </c>
      <c r="AU51" s="176" t="str">
        <f>IF(ISERROR('[2]Most Recent Statements'!O68),"Insufficient data",IF('[2]Most Recent Statements'!O68="Unknown","Insufficient Data",(IF(ISNUMBER(SEARCH("Senior management",'[2]Most Recent Statements'!O68)),"Yes","No"))))</f>
        <v>Yes</v>
      </c>
      <c r="AV51" s="177" t="str">
        <f>IF(ISERROR('[2]Most Recent Statements'!O68),"Insufficient data",IF('[2]Most Recent Statements'!O68="Unknown","Insufficient Data",(IF(ISNUMBER(SEARCH("Worker remediation",'[2]Most Recent Statements'!O68)),"Yes","No"))))</f>
        <v>No</v>
      </c>
      <c r="AW51" s="176" t="str">
        <f t="shared" si="3"/>
        <v>Yes</v>
      </c>
      <c r="AX51" s="175" t="str">
        <f>IF(ISERROR('[2]Most Recent Statements'!M68),"Insufficient data",IF('[2]Most Recent Statements'!M68="Unknown","Insufficient Data",(IF(ISNUMBER(SEARCH("Audits",'[2]Most Recent Statements'!M68)),"Yes","No"))))</f>
        <v>No</v>
      </c>
      <c r="AY51" s="176" t="str">
        <f>IF(ISERROR('[2]Most Recent Statements'!M68),"Insufficient data",IF('[2]Most Recent Statements'!M68="Unknown","Insufficient Data",(IF(ISNUMBER(SEARCH("Audits of suppliers (self- reporting)",'[2]Most Recent Statements'!M68)),"Yes","No"))))</f>
        <v>No</v>
      </c>
      <c r="AZ51" s="176" t="str">
        <f>IF(ISERROR('[2]Most Recent Statements'!M68),"Insufficient data",IF('[2]Most Recent Statements'!M68="Unknown","Insufficient Data",(IF(ISNUMBER(SEARCH("Audits of suppliers (independent)",'[2]Most Recent Statements'!M68)),"Yes","No"))))</f>
        <v>No</v>
      </c>
      <c r="BA51" s="177" t="str">
        <f>IF(ISERROR('[2]Most Recent Statements'!M68),"Insufficient data",IF('[2]Most Recent Statements'!M68="Unknown","Insufficient Data",(IF(ISNUMBER(SEARCH("On-site visits",'[2]Most Recent Statements'!M68)),"Yes","No"))))</f>
        <v>No</v>
      </c>
      <c r="BB51" s="175" t="str">
        <f>IF(ISERROR('[2]Most Recent Statements'!P68),"Insufficient data",IF('[2]Most Recent Statements'!P68="Unknown","Insufficient Data",(IF(OR((ISNUMBER(SEARCH("Hotline",'[2]Most Recent Statements'!P68))),(ISNUMBER(SEARCH("Whistleblower protection",'[2]Most Recent Statements'!P68))),(ISNUMBER(SEARCH("Focal Point",'[2]Most Recent Statements'!P68)))),"Yes","No"))))</f>
        <v>Yes</v>
      </c>
      <c r="BC51" s="176" t="str">
        <f>IF(ISERROR('[2]Most Recent Statements'!P68),"Insufficient data",IF('[2]Most Recent Statements'!P68="Unknown","Insufficient Data",(IF(ISNUMBER(SEARCH("Hotline",'[2]Most Recent Statements'!P68)),"Yes","No"))))</f>
        <v>No</v>
      </c>
      <c r="BD51" s="176" t="str">
        <f>IF(ISERROR('[2]Most Recent Statements'!P68),"Insufficient data",IF('[2]Most Recent Statements'!P68="Unknown","Insufficient Data",(IF(ISNUMBER(SEARCH("Focal Point",'[2]Most Recent Statements'!P68)),"Yes","No"))))</f>
        <v>No</v>
      </c>
      <c r="BE51" s="177" t="str">
        <f>IF(ISERROR('[2]Most Recent Statements'!P68),"Insufficient data",IF('[2]Most Recent Statements'!P68="Unknown","Insufficient Data",(IF(ISNUMBER(SEARCH("Whistleblower protection",'[2]Most Recent Statements'!P68)),"Yes","No"))))</f>
        <v>Yes</v>
      </c>
      <c r="BF51" s="175" t="str">
        <f t="shared" si="4"/>
        <v>No</v>
      </c>
      <c r="BG51" s="176" t="str">
        <f>IF(ISERROR('[2]Most Recent Statements'!K68),"Insufficient data",IF('[2]Most Recent Statements'!K68="Unknown","Insufficient Data",(IF(ISNUMBER(SEARCH("Conducting research",'[2]Most Recent Statements'!K68)),"Yes","No"))))</f>
        <v>No</v>
      </c>
      <c r="BH51" s="176" t="str">
        <f>IF(ISERROR('[2]Most Recent Statements'!K68),"Insufficient data",IF('[2]Most Recent Statements'!K68="Unknown","Insufficient Data",(IF(ISNUMBER(SEARCH("Risk-based questionnaires",'[2]Most Recent Statements'!K68)),"Yes","No"))))</f>
        <v>No</v>
      </c>
      <c r="BI51" s="176" t="str">
        <f>IF(ISERROR('[2]Most Recent Statements'!K68),"Insufficient data",IF('[2]Most Recent Statements'!K68="Unknown","Insufficient Data",(IF(ISNUMBER(SEARCH("Use of risk management tool or software",'[2]Most Recent Statements'!K68)),"Yes","No"))))</f>
        <v>No</v>
      </c>
      <c r="BJ51" s="177" t="str">
        <f>IF(ISERROR('[2]Most Recent Statements'!K68),"Insufficient data",IF('[2]Most Recent Statements'!K68="Unknown","Insufficient Data",(IF(ISNUMBER(SEARCH("In Development",'[2]Most Recent Statements'!K68)),"Yes","No"))))</f>
        <v>No</v>
      </c>
      <c r="BK51" s="174" t="str">
        <f>IF(OR(ISERROR('[2]Most Recent Statements'!K68),ISERROR('[2]Most Recent Statements'!L68)),"Insufficient data",IF(OR('[2]Most Recent Statements'!K68="Unknown",'[2]Most Recent Statements'!L68="Unknown"),"Insufficient Data",(IF(AND((OR((ISNUMBER(SEARCH("Conducting research",'[2]Most Recent Statements'!K68))),(ISNUMBER(SEARCH("Risk-based questionnaires",'[2]Most Recent Statements'!K68))),(ISNUMBER(SEARCH("Use of risk management tool or software",'[2]Most Recent Statements'!K68))))),(OR((ISNUMBER(SEARCH("Geographic",'[2]Most Recent Statements'!L68))),(ISNUMBER(SEARCH("Industry",'[2]Most Recent Statements'!L68))),(ISNUMBER(SEARCH("Resource",'[2]Most Recent Statements'!L68))),(ISNUMBER(SEARCH("Workforce",'[2]Most Recent Statements'!L68)))))),"Yes","No"))))</f>
        <v>No</v>
      </c>
      <c r="BL51" s="175" t="str">
        <f>IF(ISERROR('[2]Most Recent Statements'!L68),"Insufficient data",IF('[2]Most Recent Statements'!L68="Unknown","Insufficient Data",(IF(OR((ISNUMBER(SEARCH("Geographic",'[2]Most Recent Statements'!L68))),(ISNUMBER(SEARCH("Industry",'[2]Most Recent Statements'!L68))),(ISNUMBER(SEARCH("Resource",'[2]Most Recent Statements'!L68))),(ISNUMBER(SEARCH("Workforce",'[2]Most Recent Statements'!L68)))),"Yes","No"))))</f>
        <v>No</v>
      </c>
      <c r="BM51" s="176" t="str">
        <f>IF(ISERROR('[2]Most Recent Statements'!L68),"Insufficient data",IF('[2]Most Recent Statements'!L68="Unknown","Insufficient Data",(IF(ISNUMBER(SEARCH("Geographic",'[2]Most Recent Statements'!L68)),"Yes","No"))))</f>
        <v>No</v>
      </c>
      <c r="BN51" s="176" t="str">
        <f>IF(ISERROR('[2]Most Recent Statements'!L68),"Insufficient data",IF('[2]Most Recent Statements'!L68="Unknown","Insufficient Data",(IF(ISNUMBER(SEARCH("Industry",'[2]Most Recent Statements'!L68)),"Yes","No"))))</f>
        <v>No</v>
      </c>
      <c r="BO51" s="176" t="str">
        <f>IF(ISERROR('[2]Most Recent Statements'!L68),"Insufficient data",IF('[2]Most Recent Statements'!L68="Unknown","Insufficient Data",(IF(ISNUMBER(SEARCH("Workforce",'[2]Most Recent Statements'!L68)),"Yes","No"))))</f>
        <v>No</v>
      </c>
      <c r="BP51" s="176" t="str">
        <f>IF(ISERROR('[2]Most Recent Statements'!L68),"Insufficient data",IF('[2]Most Recent Statements'!L68="Unknown","Insufficient Data",(IF(ISNUMBER(SEARCH("Resource",'[2]Most Recent Statements'!L68)),"Yes","No"))))</f>
        <v>No</v>
      </c>
      <c r="BQ51" s="177"/>
      <c r="BR51" s="176" t="str">
        <f>IF(ISERROR('[2]Most Recent Statements'!N68),"Insufficient data",IF('[2]Most Recent Statements'!N68="Unknown","Insufficient Data",(IF(ISNUMBER(SEARCH("Yes",'[2]Most Recent Statements'!N68)),"Yes","No"))))</f>
        <v>No</v>
      </c>
      <c r="BS51" s="175" t="str">
        <f>IF(ISERROR('[2]Most Recent Statements'!Q68),"Insufficient data",IF('[2]Most Recent Statements'!Q68="Unknown","Insufficient Data",(IF(ISNUMBER(SEARCH("Leadership",'[2]Most Recent Statements'!Q68)),"Yes","No"))))</f>
        <v>No</v>
      </c>
      <c r="BT51" s="176" t="str">
        <f>IF(ISERROR('[2]Most Recent Statements'!Q68),"Insufficient data",IF('[2]Most Recent Statements'!Q68="Unknown","Insufficient Data",(IF(ISNUMBER(SEARCH("Suppliers",'[2]Most Recent Statements'!Q68)),"Yes","No"))))</f>
        <v>No</v>
      </c>
      <c r="BU51" s="176" t="str">
        <f>IF(ISERROR('[2]Most Recent Statements'!Q68),"Insufficient data",IF('[2]Most Recent Statements'!Q68="Unknown","Insufficient Data",(IF(ISNUMBER(SEARCH("Recruitment / HR",'[2]Most Recent Statements'!Q68)),"Yes","No"))))</f>
        <v>Yes</v>
      </c>
      <c r="BV51" s="176" t="str">
        <f>IF(ISERROR('[2]Most Recent Statements'!Q68),"Insufficient data",IF('[2]Most Recent Statements'!Q68="Unknown","Insufficient Data",(IF(ISNUMBER(SEARCH("Procurement / purchasing",'[2]Most Recent Statements'!Q68)),"Yes","No"))))</f>
        <v>Yes</v>
      </c>
      <c r="BW51" s="176" t="str">
        <f>IF(ISERROR('[2]Most Recent Statements'!Q68),"Insufficient data",IF('[2]Most Recent Statements'!Q68="Unknown","Insufficient Data",(IF(ISNUMBER(SEARCH("Employees (all)",'[2]Most Recent Statements'!Q68)),"Yes","No"))))</f>
        <v>No</v>
      </c>
      <c r="BX51" s="176" t="str">
        <f>IF(ISERROR('[2]Most Recent Statements'!Q68),"Insufficient data",IF('[2]Most Recent Statements'!Q68="Unknown","Insufficient Data",(IF(ISNUMBER(SEARCH("Training provided - not specified",'[2]Most Recent Statements'!Q68)),"Yes","No"))))</f>
        <v>No</v>
      </c>
      <c r="BY51" s="176" t="str">
        <f>IF(ISERROR('[2]Most Recent Statements'!Q68),"Insufficient data",IF('[2]Most Recent Statements'!Q68="Unknown","Insufficient Data",(IF(ISNUMBER(SEARCH("In Development",'[2]Most Recent Statements'!Q68)),"Yes","No"))))</f>
        <v>No</v>
      </c>
      <c r="BZ51" s="177" t="str">
        <f t="shared" si="5"/>
        <v>Yes</v>
      </c>
      <c r="CA51" s="176" t="str">
        <f t="shared" si="6"/>
        <v>Yes</v>
      </c>
      <c r="CB51" s="176" t="str">
        <f t="shared" si="7"/>
        <v>Yes</v>
      </c>
      <c r="CC51" s="175" t="str">
        <f>IF(ISERROR('[2]Most Recent Statements'!R68),"Insufficient data",IF('[2]Most Recent Statements'!R68="Unknown","Insufficient Data",(IF(ISNUMBER(SEARCH("Yes",'[2]Most Recent Statements'!R68)),"Yes","No"))))</f>
        <v>No</v>
      </c>
      <c r="CD51" s="176" t="str">
        <f>IF(ISERROR('[2]Most Recent Statements'!S68),"Insufficient data",IF('[2]Most Recent Statements'!S68="Unknown","Insufficient Data",(IF(ISNUMBER(SEARCH("Yes",'[2]Most Recent Statements'!S68)),"Yes","No"))))</f>
        <v>No</v>
      </c>
      <c r="CE51" s="199" t="str">
        <f>IFERROR(VLOOKUP($A51,'[2]Sector Specific Research'!$B$3:$H$81,3,FALSE),"Insufficient Data")</f>
        <v>Yes</v>
      </c>
      <c r="CF51" s="200" t="str">
        <f>IFERROR(VLOOKUP($A51,'[2]Sector Specific Research'!$B$3:$H$81,4,FALSE),"Insufficient Data")</f>
        <v>No</v>
      </c>
      <c r="CG51" s="200" t="str">
        <f>IFERROR(VLOOKUP($A51,'[2]Sector Specific Research'!$B$3:$H$81,5,FALSE),"Insufficient Data")</f>
        <v>No</v>
      </c>
      <c r="CH51" s="200" t="str">
        <f>IFERROR(VLOOKUP($A51,'[2]Sector Specific Research'!$B$3:$H$81,6,FALSE),"Insufficient Data")</f>
        <v>Yes</v>
      </c>
      <c r="CI51" s="200" t="str">
        <f>IFERROR(VLOOKUP($A51,'[2]Sector Specific Research'!$B$3:$H$81,7,FALSE),"Insufficient Data")</f>
        <v>Yes</v>
      </c>
      <c r="CJ51" s="200" t="str">
        <f t="shared" si="8"/>
        <v>Yes</v>
      </c>
      <c r="CK51" s="175" t="str">
        <f t="shared" si="9"/>
        <v>Yes</v>
      </c>
      <c r="CL51" s="178" t="str">
        <f t="shared" si="10"/>
        <v>No</v>
      </c>
    </row>
    <row r="52" spans="1:90" ht="16" x14ac:dyDescent="0.2">
      <c r="A52" s="287" t="str">
        <f>TRIM('[2]Most Recent Statements'!A54)</f>
        <v>Franklin Templeton Investment Management Limited</v>
      </c>
      <c r="B52" s="197">
        <f>'[2]Most Recent Statements'!B54</f>
        <v>2019</v>
      </c>
      <c r="C52" s="197">
        <v>692600</v>
      </c>
      <c r="D52" s="198" t="str">
        <f>IF(ISNUMBER(SEARCH("Yes",'[2]Most Recent Statements'!C54)), "Yes", "No")</f>
        <v>Yes</v>
      </c>
      <c r="E52" s="198">
        <f>IFERROR(VLOOKUP(A52,'[2]Entity Coverage'!$C$2:$H$80, 6, FALSE), "Insufficient Data")</f>
        <v>2</v>
      </c>
      <c r="F52" s="198" t="str">
        <f>IF(ISERROR('[2]Most Recent Statements'!E54),"Insufficient data",IF('[2]Most Recent Statements'!E54="Unknown","Insufficient Data",(IF(ISNUMBER(SEARCH("Yes",'[2]Most Recent Statements'!E54)),"Yes","No"))))</f>
        <v>No</v>
      </c>
      <c r="G52" s="175" t="str">
        <f>IFERROR(IF(AND((OR('[2]Most Recent Statements'!F54="Signed by CEO",'[2]Most Recent Statements'!F54="Signed by Director",'[2]Most Recent Statements'!F54="Signed by Managing Director",'[2]Most Recent Statements'!F54="Signed by Chairman")),('[2]Most Recent Statements'!C54="Yes - UK Modern Slavery Act"),('[2]Most Recent Statements'!D54="Yes"),('[2]Most Recent Statements'!G54="Approved by Board")),"Yes","No"),"Insufficient data")</f>
        <v>Yes</v>
      </c>
      <c r="H52" s="176" t="str">
        <f>IF(ISERROR('[2]Most Recent Statements'!F54),"Insufficient data",IF('[2]Most Recent Statements'!F54="Unknown","Insufficient Data",(IF(OR((ISNUMBER(SEARCH("Signed by CEO",'[2]Most Recent Statements'!F54))),(ISNUMBER(SEARCH("Signed by Director",'[2]Most Recent Statements'!F54))),(ISNUMBER(SEARCH("Signed by Chairman",'[2]Most Recent Statements'!F54))),(ISNUMBER(SEARCH("Signed by Managing Director",'[2]Most Recent Statements'!F54)))),"Yes","No"))))</f>
        <v>Yes</v>
      </c>
      <c r="I52" s="176" t="str">
        <f>IF(ISERROR('[2]Most Recent Statements'!G54),"Insufficient data",IF('[2]Most Recent Statements'!G54="Unknown","Insufficient Data",(IF(ISNUMBER(SEARCH("Approved by Board",'[2]Most Recent Statements'!G54)),"Yes","No"))))</f>
        <v>Yes</v>
      </c>
      <c r="J52" s="177" t="str">
        <f>IF(ISERROR('[2]Most Recent Statements'!D54),"Insufficient data",IF('[2]Most Recent Statements'!D54="Unknown","Insufficient Data",(IF(ISNUMBER(SEARCH("Yes",'[2]Most Recent Statements'!D54)),"Yes","No"))))</f>
        <v>Yes</v>
      </c>
      <c r="K52" s="174" t="str">
        <f>IF(ISERROR('[2]Most Recent Statements'!T54),"Insufficient data",IF('[2]Most Recent Statements'!T54="Unknown","Insufficient Data",(IF(ISNUMBER(SEARCH("Yes",'[2]Most Recent Statements'!T54)),"Yes","No"))))</f>
        <v>No</v>
      </c>
      <c r="L52" s="174" t="str">
        <f>IF(ISERROR('[2]Most Recent Statements'!H54),"Insufficient data",IF('[2]Most Recent Statements'!H54="Unknown","Insufficient Data",(IF(ISNUMBER(SEARCH("Yes",'[2]Most Recent Statements'!H54)),"Yes","No"))))</f>
        <v>Yes</v>
      </c>
      <c r="M52" s="175" t="str">
        <f>IF(ISERROR('[2]Most Recent Statements'!I54),"Insufficient data",IF('[2]Most Recent Statements'!I54="Unknown","Insufficient Data",(IF(ISNUMBER(SEARCH("No",'[2]Most Recent Statements'!I54)),"No","Yes"))))</f>
        <v>No</v>
      </c>
      <c r="N52" s="176" t="str">
        <f>IF(ISERROR('[2]Most Recent Statements'!I54),"Insufficient data",IF('[2]Most Recent Statements'!I54="Unknown","Insufficient Data",(IF(ISNUMBER(SEARCH("Facility/Supplier",'[2]Most Recent Statements'!I54)),"Yes","No"))))</f>
        <v>No</v>
      </c>
      <c r="O52" s="177" t="str">
        <f>IF(ISERROR('[2]Most Recent Statements'!I54),"Insufficient data",IF('[2]Most Recent Statements'!I54="Unknown","Insufficient Data",(IF(ISNUMBER(SEARCH("Geographical",'[2]Most Recent Statements'!I54)),"Yes","No"))))</f>
        <v>No</v>
      </c>
      <c r="P52" s="175" t="str">
        <f>IF(ISERROR('[2]Most Recent Statements'!J54),"Insufficient data",IF('[2]Most Recent Statements'!J54="Unknown","Insufficient Data",(IF(OR((ISNUMBER(SEARCH("prohibit",'[2]Most Recent Statements'!J54))),(ISNUMBER(SEARCH("forced",'[2]Most Recent Statements'!J54))),(ISNUMBER(SEARCH("supplier",'[2]Most Recent Statements'!J54)))),"Yes","No"))))</f>
        <v>Yes</v>
      </c>
      <c r="Q52" s="176" t="str">
        <f>IF(ISERROR('[2]Most Recent Statements'!J54),"Insufficient data",IF('[2]Most Recent Statements'!J54="Unknown","Insufficient Data",(IF(ISNUMBER(SEARCH("No",'[2]Most Recent Statements'!J54)),"No","Yes"))))</f>
        <v>Yes</v>
      </c>
      <c r="R52" s="176" t="str">
        <f>IF(ISERROR('[2]Most Recent Statements'!J54),"Insufficient data",IF('[2]Most Recent Statements'!J54="Unknown","Insufficient Data",(IF(ISNUMBER(SEARCH("In Development",'[2]Most Recent Statements'!J54)),"Yes","No"))))</f>
        <v>No</v>
      </c>
      <c r="S52" s="176" t="str">
        <f>IF(ISERROR('[2]Most Recent Statements'!J54),"Insufficient data",IF('[2]Most Recent Statements'!J54="Unknown","Insufficient Data",(IF(OR((ISNUMBER(SEARCH("prohibit",'[2]Most Recent Statements'!J54))),(ISNUMBER(SEARCH("forced",'[2]Most Recent Statements'!J54))),(ISNUMBER(SEARCH("No",'[2]Most Recent Statements'!J54))),(ISNUMBER(SEARCH("supplier",'[2]Most Recent Statements'!J54)))),"No","Yes"))))</f>
        <v>No</v>
      </c>
      <c r="T52" s="176"/>
      <c r="U52" s="176" t="str">
        <f>IF(ISERROR('[2]Most Recent Statements'!J54),"Insufficient data",IF('[2]Most Recent Statements'!J54="Unknown","Insufficient Data",(IF(ISNUMBER(SEARCH("(beyond tier 1)",'[2]Most Recent Statements'!J54)),"Yes","No"))))</f>
        <v>No</v>
      </c>
      <c r="V52" s="176"/>
      <c r="W52" s="176" t="str">
        <f>IF(ISERROR('[2]Most Recent Statements'!J54),"Insufficient data",IF('[2]Most Recent Statements'!J54="Unknown","Insufficient Data",(IF(ISNUMBER(SEARCH("recruitment",'[2]Most Recent Statements'!J54)),"Yes","No"))))</f>
        <v>No</v>
      </c>
      <c r="X52" s="176" t="str">
        <f>IF(ISERROR('[2]Most Recent Statements'!J54),"Insufficient data",IF('[2]Most Recent Statements'!J54="Unknown","Insufficient Data",(IF(ISNUMBER(SEARCH("Prohibit charging of recruitment fees to employee (direct / tier 1)",'[2]Most Recent Statements'!J54)),"Yes","No"))))</f>
        <v>No</v>
      </c>
      <c r="Y52" s="176" t="str">
        <f>IF(ISERROR('[2]Most Recent Statements'!J54),"Insufficient data",IF('[2]Most Recent Statements'!J54="Unknown","Insufficient Data",(IF(ISNUMBER(SEARCH("Prohibit charging of recruitment fees to employee (beyond tier 1)",'[2]Most Recent Statements'!J54)),"Yes","No"))))</f>
        <v>No</v>
      </c>
      <c r="Z52" s="176" t="str">
        <f>IF(ISERROR('[2]Most Recent Statements'!J54),"Insufficient data",IF('[2]Most Recent Statements'!J54="Unknown","Insufficient Data",(IF(ISNUMBER(SEARCH("Suppliers comply with laws and company’s policies (direct / tier 1)",'[2]Most Recent Statements'!J54)),"Yes","No"))))</f>
        <v>No</v>
      </c>
      <c r="AA52" s="176" t="str">
        <f>IF(ISERROR('[2]Most Recent Statements'!J54),"Insufficient data",IF('[2]Most Recent Statements'!J54="Unknown","Insufficient Data",(IF(ISNUMBER(SEARCH("Suppliers comply with laws and company’s policies (beyond tier 1)",'[2]Most Recent Statements'!J54)),"Yes","No"))))</f>
        <v>No</v>
      </c>
      <c r="AB52" s="176" t="str">
        <f>IF(ISERROR('[2]Most Recent Statements'!J54),"Insufficient data",IF('[2]Most Recent Statements'!J54="Unknown","Insufficient Data",(IF(ISNUMBER(SEARCH("Prohibit use of forced labour (direct / tier 1)",'[2]Most Recent Statements'!J54)),"Yes","No"))))</f>
        <v>No</v>
      </c>
      <c r="AC52" s="176" t="str">
        <f>IF(ISERROR('[2]Most Recent Statements'!J54),"Insufficient data",IF('[2]Most Recent Statements'!J54="Unknown","Insufficient Data",(IF(ISNUMBER(SEARCH("Prohibit use of forced labour (beyond tier 1)",'[2]Most Recent Statements'!J54)),"Yes","No"))))</f>
        <v>No</v>
      </c>
      <c r="AD52" s="176" t="str">
        <f>IF(ISERROR('[2]Most Recent Statements'!J54),"Insufficient data",IF('[2]Most Recent Statements'!J54="Unknown","Insufficient Data",(IF(ISNUMBER(SEARCH("Prohibit use of child labour (direct / tier 1)",'[2]Most Recent Statements'!J54)),"Yes","No"))))</f>
        <v>No</v>
      </c>
      <c r="AE52" s="176" t="str">
        <f>IF(ISERROR('[2]Most Recent Statements'!J54),"Insufficient data",IF('[2]Most Recent Statements'!J54="Unknown","Insufficient Data",(IF(ISNUMBER(SEARCH("Prohibit use of child labour (beyond tier 1)",'[2]Most Recent Statements'!J54)),"Yes","No"))))</f>
        <v>No</v>
      </c>
      <c r="AF52" s="176" t="str">
        <f>IF(ISERROR('[2]Most Recent Statements'!J54),"Insufficient data",IF('[2]Most Recent Statements'!J54="Unknown","Insufficient Data",(IF(ISNUMBER(SEARCH("Code of conduct or supplier code includes clauses on slavery and human trafficking (direct / tier 1)",'[2]Most Recent Statements'!J54)),"Yes","No"))))</f>
        <v>No</v>
      </c>
      <c r="AG52" s="176" t="str">
        <f>IF(ISERROR('[2]Most Recent Statements'!J54),"Insufficient data",IF('[2]Most Recent Statements'!J54="Unknown","Insufficient Data",(IF(ISNUMBER(SEARCH("Code of conduct or supplier code includes clauses on slavery and human trafficking (beyond tier 1)",'[2]Most Recent Statements'!J54)),"Yes","No"))))</f>
        <v>No</v>
      </c>
      <c r="AH52" s="176" t="str">
        <f>IF(ISERROR('[2]Most Recent Statements'!J54),"Insufficient data",IF('[2]Most Recent Statements'!J54="Unknown","Insufficient Data",(IF(ISNUMBER(SEARCH("Contracts include clauses on forced labour (direct / tier 1)",'[2]Most Recent Statements'!J54)),"Yes","No"))))</f>
        <v>Yes</v>
      </c>
      <c r="AI52" s="176" t="str">
        <f>IF(ISERROR('[2]Most Recent Statements'!J54),"Insufficient data",IF('[2]Most Recent Statements'!J54="Unknown","Insufficient Data",(IF(ISNUMBER(SEARCH("Contracts include clauses on forced labour (beyond tier 1)",'[2]Most Recent Statements'!J54)),"Yes","No"))))</f>
        <v>No</v>
      </c>
      <c r="AJ52" s="176" t="str">
        <f>IF(ISERROR('[2]Most Recent Statements'!J54),"Insufficient data",IF('[2]Most Recent Statements'!J54="Unknown","Insufficient Data",(IF(ISNUMBER(SEARCH("Suppliers produce their own statement (direct / tier 1)",'[2]Most Recent Statements'!J54)),"Yes","No"))))</f>
        <v>No</v>
      </c>
      <c r="AK52" s="176" t="str">
        <f>IF(ISERROR('[2]Most Recent Statements'!J54),"Insufficient data",IF('[2]Most Recent Statements'!J54="Unknown","Insufficient Data",(IF(ISNUMBER(SEARCH("Suppliers produce their own statement (beyond tier 1)",'[2]Most Recent Statements'!J54)),"Yes","No"))))</f>
        <v>No</v>
      </c>
      <c r="AL52" s="176" t="str">
        <f>IF(ISERROR('[2]Most Recent Statements'!J54),"Insufficient data",IF('[2]Most Recent Statements'!J54="Unknown","Insufficient Data",(IF(ISNUMBER(SEARCH("Suppliers respect labour rights (wages, freedom of association etc) (direct / tier 1)",'[2]Most Recent Statements'!J54)),"Yes","No"))))</f>
        <v>No</v>
      </c>
      <c r="AM52" s="176" t="str">
        <f>IF(ISERROR('[2]Most Recent Statements'!J54),"Insufficient data",IF('[2]Most Recent Statements'!J54="Unknown","Insufficient Data",(IF(ISNUMBER(SEARCH("Suppliers respect labour rights (wages, freedom of association etc) (beyond tier 1)",'[2]Most Recent Statements'!J54)),"Yes","No"))))</f>
        <v>No</v>
      </c>
      <c r="AN52" s="176" t="str">
        <f>IF(ISERROR('[2]Most Recent Statements'!J54),"Insufficient data",IF('[2]Most Recent Statements'!J54="Unknown","Insufficient Data",(IF(ISNUMBER(SEARCH("Suppliers protect migrant workers (direct / tier 1)",'[2]Most Recent Statements'!J54)),"Yes","No"))))</f>
        <v>No</v>
      </c>
      <c r="AO52" s="176" t="str">
        <f>IF(ISERROR('[2]Most Recent Statements'!J54),"Insufficient data",IF('[2]Most Recent Statements'!J54="Unknown","Insufficient Data",(IF(ISNUMBER(SEARCH("Suppliers protect migrant workers (beyond tier 1)",'[2]Most Recent Statements'!J54)),"Yes","No"))))</f>
        <v>No</v>
      </c>
      <c r="AP52" s="177" t="str">
        <f>IF(ISERROR('[2]Most Recent Statements'!J54),"Insufficient data",IF('[2]Most Recent Statements'!J54="Unknown","Insufficient Data",(IF(ISNUMBER(SEARCH("migrant",'[2]Most Recent Statements'!J54)),"Yes","No"))))</f>
        <v>No</v>
      </c>
      <c r="AQ52" s="174" t="str">
        <f>IF(OR(ISERROR('[2]Most Recent Statements'!O54),ISERROR('[2]Most Recent Statements'!M54)),"Insufficient data",IF(OR('[2]Most Recent Statements'!O54="Unknown",'[2]Most Recent Statements'!M54="Unknown"),"Insufficient Data",(IF(OR((OR((ISNUMBER(SEARCH("Cancel contracts",'[2]Most Recent Statements'!O54))),(ISNUMBER(SEARCH("Corrective action plan",'[2]Most Recent Statements'!O54))),(ISNUMBER(SEARCH("Worker remediation",'[2]Most Recent Statements'!O54))),(ISNUMBER(SEARCH("Senior management",'[2]Most Recent Statements'!O54))))),(OR((ISNUMBER(SEARCH("Audits",'[2]Most Recent Statements'!M54))),(ISNUMBER(SEARCH("On-site visits",'[2]Most Recent Statements'!M54)))))),"Yes","No"))))</f>
        <v>No</v>
      </c>
      <c r="AR52" s="174" t="str">
        <f t="shared" si="2"/>
        <v>Yes</v>
      </c>
      <c r="AS52" s="175" t="str">
        <f>IF(ISERROR('[2]Most Recent Statements'!O54),"Insufficient data",IF('[2]Most Recent Statements'!O54="Unknown","Insufficient Data",(IF(ISNUMBER(SEARCH("Cancel contracts",'[2]Most Recent Statements'!O54)),"Yes","No"))))</f>
        <v>No</v>
      </c>
      <c r="AT52" s="176" t="str">
        <f>IF(ISERROR('[2]Most Recent Statements'!O54),"Insufficient data",IF('[2]Most Recent Statements'!O54="Unknown","Insufficient Data",(IF(ISNUMBER(SEARCH("Corrective action plan",'[2]Most Recent Statements'!O54)),"Yes","No"))))</f>
        <v>No</v>
      </c>
      <c r="AU52" s="176" t="str">
        <f>IF(ISERROR('[2]Most Recent Statements'!O54),"Insufficient data",IF('[2]Most Recent Statements'!O54="Unknown","Insufficient Data",(IF(ISNUMBER(SEARCH("Senior management",'[2]Most Recent Statements'!O54)),"Yes","No"))))</f>
        <v>No</v>
      </c>
      <c r="AV52" s="177" t="str">
        <f>IF(ISERROR('[2]Most Recent Statements'!O54),"Insufficient data",IF('[2]Most Recent Statements'!O54="Unknown","Insufficient Data",(IF(ISNUMBER(SEARCH("Worker remediation",'[2]Most Recent Statements'!O54)),"Yes","No"))))</f>
        <v>No</v>
      </c>
      <c r="AW52" s="176" t="str">
        <f t="shared" si="3"/>
        <v>No</v>
      </c>
      <c r="AX52" s="175" t="str">
        <f>IF(ISERROR('[2]Most Recent Statements'!M54),"Insufficient data",IF('[2]Most Recent Statements'!M54="Unknown","Insufficient Data",(IF(ISNUMBER(SEARCH("Audits",'[2]Most Recent Statements'!M54)),"Yes","No"))))</f>
        <v>No</v>
      </c>
      <c r="AY52" s="176" t="str">
        <f>IF(ISERROR('[2]Most Recent Statements'!M54),"Insufficient data",IF('[2]Most Recent Statements'!M54="Unknown","Insufficient Data",(IF(ISNUMBER(SEARCH("Audits of suppliers (self- reporting)",'[2]Most Recent Statements'!M54)),"Yes","No"))))</f>
        <v>No</v>
      </c>
      <c r="AZ52" s="176" t="str">
        <f>IF(ISERROR('[2]Most Recent Statements'!M54),"Insufficient data",IF('[2]Most Recent Statements'!M54="Unknown","Insufficient Data",(IF(ISNUMBER(SEARCH("Audits of suppliers (independent)",'[2]Most Recent Statements'!M54)),"Yes","No"))))</f>
        <v>No</v>
      </c>
      <c r="BA52" s="177" t="str">
        <f>IF(ISERROR('[2]Most Recent Statements'!M54),"Insufficient data",IF('[2]Most Recent Statements'!M54="Unknown","Insufficient Data",(IF(ISNUMBER(SEARCH("On-site visits",'[2]Most Recent Statements'!M54)),"Yes","No"))))</f>
        <v>No</v>
      </c>
      <c r="BB52" s="175" t="str">
        <f>IF(ISERROR('[2]Most Recent Statements'!P54),"Insufficient data",IF('[2]Most Recent Statements'!P54="Unknown","Insufficient Data",(IF(OR((ISNUMBER(SEARCH("Hotline",'[2]Most Recent Statements'!P54))),(ISNUMBER(SEARCH("Whistleblower protection",'[2]Most Recent Statements'!P54))),(ISNUMBER(SEARCH("Focal Point",'[2]Most Recent Statements'!P54)))),"Yes","No"))))</f>
        <v>No</v>
      </c>
      <c r="BC52" s="176" t="str">
        <f>IF(ISERROR('[2]Most Recent Statements'!P54),"Insufficient data",IF('[2]Most Recent Statements'!P54="Unknown","Insufficient Data",(IF(ISNUMBER(SEARCH("Hotline",'[2]Most Recent Statements'!P54)),"Yes","No"))))</f>
        <v>No</v>
      </c>
      <c r="BD52" s="176" t="str">
        <f>IF(ISERROR('[2]Most Recent Statements'!P54),"Insufficient data",IF('[2]Most Recent Statements'!P54="Unknown","Insufficient Data",(IF(ISNUMBER(SEARCH("Focal Point",'[2]Most Recent Statements'!P54)),"Yes","No"))))</f>
        <v>No</v>
      </c>
      <c r="BE52" s="177" t="str">
        <f>IF(ISERROR('[2]Most Recent Statements'!P54),"Insufficient data",IF('[2]Most Recent Statements'!P54="Unknown","Insufficient Data",(IF(ISNUMBER(SEARCH("Whistleblower protection",'[2]Most Recent Statements'!P54)),"Yes","No"))))</f>
        <v>No</v>
      </c>
      <c r="BF52" s="175" t="str">
        <f t="shared" si="4"/>
        <v>No</v>
      </c>
      <c r="BG52" s="176" t="str">
        <f>IF(ISERROR('[2]Most Recent Statements'!K54),"Insufficient data",IF('[2]Most Recent Statements'!K54="Unknown","Insufficient Data",(IF(ISNUMBER(SEARCH("Conducting research",'[2]Most Recent Statements'!K54)),"Yes","No"))))</f>
        <v>No</v>
      </c>
      <c r="BH52" s="176" t="str">
        <f>IF(ISERROR('[2]Most Recent Statements'!K54),"Insufficient data",IF('[2]Most Recent Statements'!K54="Unknown","Insufficient Data",(IF(ISNUMBER(SEARCH("Risk-based questionnaires",'[2]Most Recent Statements'!K54)),"Yes","No"))))</f>
        <v>No</v>
      </c>
      <c r="BI52" s="176" t="str">
        <f>IF(ISERROR('[2]Most Recent Statements'!K54),"Insufficient data",IF('[2]Most Recent Statements'!K54="Unknown","Insufficient Data",(IF(ISNUMBER(SEARCH("Use of risk management tool or software",'[2]Most Recent Statements'!K54)),"Yes","No"))))</f>
        <v>No</v>
      </c>
      <c r="BJ52" s="177" t="str">
        <f>IF(ISERROR('[2]Most Recent Statements'!K54),"Insufficient data",IF('[2]Most Recent Statements'!K54="Unknown","Insufficient Data",(IF(ISNUMBER(SEARCH("In Development",'[2]Most Recent Statements'!K54)),"Yes","No"))))</f>
        <v>No</v>
      </c>
      <c r="BK52" s="174" t="str">
        <f>IF(OR(ISERROR('[2]Most Recent Statements'!K54),ISERROR('[2]Most Recent Statements'!L54)),"Insufficient data",IF(OR('[2]Most Recent Statements'!K54="Unknown",'[2]Most Recent Statements'!L54="Unknown"),"Insufficient Data",(IF(AND((OR((ISNUMBER(SEARCH("Conducting research",'[2]Most Recent Statements'!K54))),(ISNUMBER(SEARCH("Risk-based questionnaires",'[2]Most Recent Statements'!K54))),(ISNUMBER(SEARCH("Use of risk management tool or software",'[2]Most Recent Statements'!K54))))),(OR((ISNUMBER(SEARCH("Geographic",'[2]Most Recent Statements'!L54))),(ISNUMBER(SEARCH("Industry",'[2]Most Recent Statements'!L54))),(ISNUMBER(SEARCH("Resource",'[2]Most Recent Statements'!L54))),(ISNUMBER(SEARCH("Workforce",'[2]Most Recent Statements'!L54)))))),"Yes","No"))))</f>
        <v>No</v>
      </c>
      <c r="BL52" s="175" t="str">
        <f>IF(ISERROR('[2]Most Recent Statements'!L54),"Insufficient data",IF('[2]Most Recent Statements'!L54="Unknown","Insufficient Data",(IF(OR((ISNUMBER(SEARCH("Geographic",'[2]Most Recent Statements'!L54))),(ISNUMBER(SEARCH("Industry",'[2]Most Recent Statements'!L54))),(ISNUMBER(SEARCH("Resource",'[2]Most Recent Statements'!L54))),(ISNUMBER(SEARCH("Workforce",'[2]Most Recent Statements'!L54)))),"Yes","No"))))</f>
        <v>No</v>
      </c>
      <c r="BM52" s="176" t="str">
        <f>IF(ISERROR('[2]Most Recent Statements'!L54),"Insufficient data",IF('[2]Most Recent Statements'!L54="Unknown","Insufficient Data",(IF(ISNUMBER(SEARCH("Geographic",'[2]Most Recent Statements'!L54)),"Yes","No"))))</f>
        <v>No</v>
      </c>
      <c r="BN52" s="176" t="str">
        <f>IF(ISERROR('[2]Most Recent Statements'!L54),"Insufficient data",IF('[2]Most Recent Statements'!L54="Unknown","Insufficient Data",(IF(ISNUMBER(SEARCH("Industry",'[2]Most Recent Statements'!L54)),"Yes","No"))))</f>
        <v>No</v>
      </c>
      <c r="BO52" s="176" t="str">
        <f>IF(ISERROR('[2]Most Recent Statements'!L54),"Insufficient data",IF('[2]Most Recent Statements'!L54="Unknown","Insufficient Data",(IF(ISNUMBER(SEARCH("Workforce",'[2]Most Recent Statements'!L54)),"Yes","No"))))</f>
        <v>No</v>
      </c>
      <c r="BP52" s="176" t="str">
        <f>IF(ISERROR('[2]Most Recent Statements'!L54),"Insufficient data",IF('[2]Most Recent Statements'!L54="Unknown","Insufficient Data",(IF(ISNUMBER(SEARCH("Resource",'[2]Most Recent Statements'!L54)),"Yes","No"))))</f>
        <v>No</v>
      </c>
      <c r="BQ52" s="177"/>
      <c r="BR52" s="176" t="str">
        <f>IF(ISERROR('[2]Most Recent Statements'!N54),"Insufficient data",IF('[2]Most Recent Statements'!N54="Unknown","Insufficient Data",(IF(ISNUMBER(SEARCH("Yes",'[2]Most Recent Statements'!N54)),"Yes","No"))))</f>
        <v>No</v>
      </c>
      <c r="BS52" s="175" t="str">
        <f>IF(ISERROR('[2]Most Recent Statements'!Q54),"Insufficient data",IF('[2]Most Recent Statements'!Q54="Unknown","Insufficient Data",(IF(ISNUMBER(SEARCH("Leadership",'[2]Most Recent Statements'!Q54)),"Yes","No"))))</f>
        <v>No</v>
      </c>
      <c r="BT52" s="176" t="str">
        <f>IF(ISERROR('[2]Most Recent Statements'!Q54),"Insufficient data",IF('[2]Most Recent Statements'!Q54="Unknown","Insufficient Data",(IF(ISNUMBER(SEARCH("Suppliers",'[2]Most Recent Statements'!Q54)),"Yes","No"))))</f>
        <v>No</v>
      </c>
      <c r="BU52" s="176" t="str">
        <f>IF(ISERROR('[2]Most Recent Statements'!Q54),"Insufficient data",IF('[2]Most Recent Statements'!Q54="Unknown","Insufficient Data",(IF(ISNUMBER(SEARCH("Recruitment / HR",'[2]Most Recent Statements'!Q54)),"Yes","No"))))</f>
        <v>No</v>
      </c>
      <c r="BV52" s="176" t="str">
        <f>IF(ISERROR('[2]Most Recent Statements'!Q54),"Insufficient data",IF('[2]Most Recent Statements'!Q54="Unknown","Insufficient Data",(IF(ISNUMBER(SEARCH("Procurement / purchasing",'[2]Most Recent Statements'!Q54)),"Yes","No"))))</f>
        <v>No</v>
      </c>
      <c r="BW52" s="176" t="str">
        <f>IF(ISERROR('[2]Most Recent Statements'!Q54),"Insufficient data",IF('[2]Most Recent Statements'!Q54="Unknown","Insufficient Data",(IF(ISNUMBER(SEARCH("Employees (all)",'[2]Most Recent Statements'!Q54)),"Yes","No"))))</f>
        <v>No</v>
      </c>
      <c r="BX52" s="176" t="str">
        <f>IF(ISERROR('[2]Most Recent Statements'!Q54),"Insufficient data",IF('[2]Most Recent Statements'!Q54="Unknown","Insufficient Data",(IF(ISNUMBER(SEARCH("Training provided - not specified",'[2]Most Recent Statements'!Q54)),"Yes","No"))))</f>
        <v>No</v>
      </c>
      <c r="BY52" s="176" t="str">
        <f>IF(ISERROR('[2]Most Recent Statements'!Q54),"Insufficient data",IF('[2]Most Recent Statements'!Q54="Unknown","Insufficient Data",(IF(ISNUMBER(SEARCH("In Development",'[2]Most Recent Statements'!Q54)),"Yes","No"))))</f>
        <v>No</v>
      </c>
      <c r="BZ52" s="177" t="str">
        <f t="shared" si="5"/>
        <v>No</v>
      </c>
      <c r="CA52" s="176" t="str">
        <f t="shared" si="6"/>
        <v>Yes</v>
      </c>
      <c r="CB52" s="176" t="str">
        <f t="shared" si="7"/>
        <v>No</v>
      </c>
      <c r="CC52" s="175" t="str">
        <f>IF(ISERROR('[2]Most Recent Statements'!R54),"Insufficient data",IF('[2]Most Recent Statements'!R54="Unknown","Insufficient Data",(IF(ISNUMBER(SEARCH("Yes",'[2]Most Recent Statements'!R54)),"Yes","No"))))</f>
        <v>No</v>
      </c>
      <c r="CD52" s="176" t="str">
        <f>IF(ISERROR('[2]Most Recent Statements'!S54),"Insufficient data",IF('[2]Most Recent Statements'!S54="Unknown","Insufficient Data",(IF(ISNUMBER(SEARCH("Yes",'[2]Most Recent Statements'!S54)),"Yes","No"))))</f>
        <v>No</v>
      </c>
      <c r="CE52" s="199" t="str">
        <f>IFERROR(VLOOKUP($A52,'[2]Sector Specific Research'!$B$3:$H$81,3,FALSE),"Insufficient Data")</f>
        <v>No</v>
      </c>
      <c r="CF52" s="200" t="str">
        <f>IFERROR(VLOOKUP($A52,'[2]Sector Specific Research'!$B$3:$H$81,4,FALSE),"Insufficient Data")</f>
        <v>No</v>
      </c>
      <c r="CG52" s="200" t="str">
        <f>IFERROR(VLOOKUP($A52,'[2]Sector Specific Research'!$B$3:$H$81,5,FALSE),"Insufficient Data")</f>
        <v>No</v>
      </c>
      <c r="CH52" s="200" t="str">
        <f>IFERROR(VLOOKUP($A52,'[2]Sector Specific Research'!$B$3:$H$81,6,FALSE),"Insufficient Data")</f>
        <v>No</v>
      </c>
      <c r="CI52" s="200" t="str">
        <f>IFERROR(VLOOKUP($A52,'[2]Sector Specific Research'!$B$3:$H$81,7,FALSE),"Insufficient Data")</f>
        <v>No</v>
      </c>
      <c r="CJ52" s="200" t="str">
        <f t="shared" si="8"/>
        <v>No</v>
      </c>
      <c r="CK52" s="175" t="str">
        <f t="shared" si="9"/>
        <v>No</v>
      </c>
      <c r="CL52" s="178" t="str">
        <f t="shared" si="10"/>
        <v>No</v>
      </c>
    </row>
    <row r="53" spans="1:90" ht="16" x14ac:dyDescent="0.2">
      <c r="A53" s="287" t="str">
        <f>TRIM('[2]Most Recent Statements'!A82)</f>
        <v>GAM (UK) Ltd</v>
      </c>
      <c r="B53" s="197">
        <f>'[2]Most Recent Statements'!B82</f>
        <v>2018</v>
      </c>
      <c r="C53" s="197">
        <v>133439</v>
      </c>
      <c r="D53" s="198" t="str">
        <f>IF(ISNUMBER(SEARCH("Yes",'[2]Most Recent Statements'!C82)), "Yes", "No")</f>
        <v>Yes</v>
      </c>
      <c r="E53" s="198">
        <f>IFERROR(VLOOKUP(A53,'[2]Entity Coverage'!$C$2:$H$80, 6, FALSE), "Insufficient Data")</f>
        <v>2</v>
      </c>
      <c r="F53" s="198" t="str">
        <f>IF(ISERROR('[2]Most Recent Statements'!E82),"Insufficient data",IF('[2]Most Recent Statements'!E82="Unknown","Insufficient Data",(IF(ISNUMBER(SEARCH("Yes",'[2]Most Recent Statements'!E82)),"Yes","No"))))</f>
        <v>No</v>
      </c>
      <c r="G53" s="175" t="str">
        <f>IFERROR(IF(AND((OR('[2]Most Recent Statements'!F82="Signed by CEO",'[2]Most Recent Statements'!F82="Signed by Director",'[2]Most Recent Statements'!F82="Signed by Managing Director",'[2]Most Recent Statements'!F82="Signed by Chairman")),('[2]Most Recent Statements'!C82="Yes - UK Modern Slavery Act"),('[2]Most Recent Statements'!D82="Yes"),('[2]Most Recent Statements'!G82="Approved by Board")),"Yes","No"),"Insufficient data")</f>
        <v>No</v>
      </c>
      <c r="H53" s="176" t="str">
        <f>IF(ISERROR('[2]Most Recent Statements'!F82),"Insufficient data",IF('[2]Most Recent Statements'!F82="Unknown","Insufficient Data",(IF(OR((ISNUMBER(SEARCH("Signed by CEO",'[2]Most Recent Statements'!F82))),(ISNUMBER(SEARCH("Signed by Director",'[2]Most Recent Statements'!F82))),(ISNUMBER(SEARCH("Signed by Chairman",'[2]Most Recent Statements'!F82))),(ISNUMBER(SEARCH("Signed by Managing Director",'[2]Most Recent Statements'!F82)))),"Yes","No"))))</f>
        <v>No</v>
      </c>
      <c r="I53" s="176" t="str">
        <f>IF(ISERROR('[2]Most Recent Statements'!G82),"Insufficient data",IF('[2]Most Recent Statements'!G82="Unknown","Insufficient Data",(IF(ISNUMBER(SEARCH("Approved by Board",'[2]Most Recent Statements'!G82)),"Yes","No"))))</f>
        <v>Yes</v>
      </c>
      <c r="J53" s="177" t="str">
        <f>IF(ISERROR('[2]Most Recent Statements'!D82),"Insufficient data",IF('[2]Most Recent Statements'!D82="Unknown","Insufficient Data",(IF(ISNUMBER(SEARCH("Yes",'[2]Most Recent Statements'!D82)),"Yes","No"))))</f>
        <v>Yes</v>
      </c>
      <c r="K53" s="174" t="str">
        <f>IF(ISERROR('[2]Most Recent Statements'!T82),"Insufficient data",IF('[2]Most Recent Statements'!T82="Unknown","Insufficient Data",(IF(ISNUMBER(SEARCH("Yes",'[2]Most Recent Statements'!T82)),"Yes","No"))))</f>
        <v>No</v>
      </c>
      <c r="L53" s="174" t="str">
        <f>IF(ISERROR('[2]Most Recent Statements'!H82),"Insufficient data",IF('[2]Most Recent Statements'!H82="Unknown","Insufficient Data",(IF(ISNUMBER(SEARCH("Yes",'[2]Most Recent Statements'!H82)),"Yes","No"))))</f>
        <v>Yes</v>
      </c>
      <c r="M53" s="175" t="str">
        <f>IF(ISERROR('[2]Most Recent Statements'!I82),"Insufficient data",IF('[2]Most Recent Statements'!I82="Unknown","Insufficient Data",(IF(ISNUMBER(SEARCH("No",'[2]Most Recent Statements'!I82)),"No","Yes"))))</f>
        <v>No</v>
      </c>
      <c r="N53" s="176" t="str">
        <f>IF(ISERROR('[2]Most Recent Statements'!I82),"Insufficient data",IF('[2]Most Recent Statements'!I82="Unknown","Insufficient Data",(IF(ISNUMBER(SEARCH("Facility/Supplier",'[2]Most Recent Statements'!I82)),"Yes","No"))))</f>
        <v>No</v>
      </c>
      <c r="O53" s="177" t="str">
        <f>IF(ISERROR('[2]Most Recent Statements'!I82),"Insufficient data",IF('[2]Most Recent Statements'!I82="Unknown","Insufficient Data",(IF(ISNUMBER(SEARCH("Geographical",'[2]Most Recent Statements'!I82)),"Yes","No"))))</f>
        <v>No</v>
      </c>
      <c r="P53" s="175" t="str">
        <f>IF(ISERROR('[2]Most Recent Statements'!J82),"Insufficient data",IF('[2]Most Recent Statements'!J82="Unknown","Insufficient Data",(IF(OR((ISNUMBER(SEARCH("prohibit",'[2]Most Recent Statements'!J82))),(ISNUMBER(SEARCH("forced",'[2]Most Recent Statements'!J82))),(ISNUMBER(SEARCH("supplier",'[2]Most Recent Statements'!J82)))),"Yes","No"))))</f>
        <v>No</v>
      </c>
      <c r="Q53" s="176" t="str">
        <f>IF(ISERROR('[2]Most Recent Statements'!J82),"Insufficient data",IF('[2]Most Recent Statements'!J82="Unknown","Insufficient Data",(IF(ISNUMBER(SEARCH("No",'[2]Most Recent Statements'!J82)),"No","Yes"))))</f>
        <v>No</v>
      </c>
      <c r="R53" s="176" t="str">
        <f>IF(ISERROR('[2]Most Recent Statements'!J82),"Insufficient data",IF('[2]Most Recent Statements'!J82="Unknown","Insufficient Data",(IF(ISNUMBER(SEARCH("In Development",'[2]Most Recent Statements'!J82)),"Yes","No"))))</f>
        <v>No</v>
      </c>
      <c r="S53" s="176" t="str">
        <f>IF(ISERROR('[2]Most Recent Statements'!J82),"Insufficient data",IF('[2]Most Recent Statements'!J82="Unknown","Insufficient Data",(IF(OR((ISNUMBER(SEARCH("prohibit",'[2]Most Recent Statements'!J82))),(ISNUMBER(SEARCH("forced",'[2]Most Recent Statements'!J82))),(ISNUMBER(SEARCH("No",'[2]Most Recent Statements'!J82))),(ISNUMBER(SEARCH("supplier",'[2]Most Recent Statements'!J82)))),"No","Yes"))))</f>
        <v>No</v>
      </c>
      <c r="T53" s="174"/>
      <c r="U53" s="176" t="str">
        <f>IF(ISERROR('[2]Most Recent Statements'!J82),"Insufficient data",IF('[2]Most Recent Statements'!J82="Unknown","Insufficient Data",(IF(ISNUMBER(SEARCH("(beyond tier 1)",'[2]Most Recent Statements'!J82)),"Yes","No"))))</f>
        <v>No</v>
      </c>
      <c r="V53" s="174"/>
      <c r="W53" s="176" t="str">
        <f>IF(ISERROR('[2]Most Recent Statements'!J82),"Insufficient data",IF('[2]Most Recent Statements'!J82="Unknown","Insufficient Data",(IF(ISNUMBER(SEARCH("recruitment",'[2]Most Recent Statements'!J82)),"Yes","No"))))</f>
        <v>No</v>
      </c>
      <c r="X53" s="176" t="str">
        <f>IF(ISERROR('[2]Most Recent Statements'!J82),"Insufficient data",IF('[2]Most Recent Statements'!J82="Unknown","Insufficient Data",(IF(ISNUMBER(SEARCH("Prohibit charging of recruitment fees to employee (direct / tier 1)",'[2]Most Recent Statements'!J82)),"Yes","No"))))</f>
        <v>No</v>
      </c>
      <c r="Y53" s="176" t="str">
        <f>IF(ISERROR('[2]Most Recent Statements'!J82),"Insufficient data",IF('[2]Most Recent Statements'!J82="Unknown","Insufficient Data",(IF(ISNUMBER(SEARCH("Prohibit charging of recruitment fees to employee (beyond tier 1)",'[2]Most Recent Statements'!J82)),"Yes","No"))))</f>
        <v>No</v>
      </c>
      <c r="Z53" s="176" t="str">
        <f>IF(ISERROR('[2]Most Recent Statements'!J82),"Insufficient data",IF('[2]Most Recent Statements'!J82="Unknown","Insufficient Data",(IF(ISNUMBER(SEARCH("Suppliers comply with laws and company’s policies (direct / tier 1)",'[2]Most Recent Statements'!J82)),"Yes","No"))))</f>
        <v>No</v>
      </c>
      <c r="AA53" s="176" t="str">
        <f>IF(ISERROR('[2]Most Recent Statements'!J82),"Insufficient data",IF('[2]Most Recent Statements'!J82="Unknown","Insufficient Data",(IF(ISNUMBER(SEARCH("Suppliers comply with laws and company’s policies (beyond tier 1)",'[2]Most Recent Statements'!J82)),"Yes","No"))))</f>
        <v>No</v>
      </c>
      <c r="AB53" s="176" t="str">
        <f>IF(ISERROR('[2]Most Recent Statements'!J82),"Insufficient data",IF('[2]Most Recent Statements'!J82="Unknown","Insufficient Data",(IF(ISNUMBER(SEARCH("Prohibit use of forced labour (direct / tier 1)",'[2]Most Recent Statements'!J82)),"Yes","No"))))</f>
        <v>No</v>
      </c>
      <c r="AC53" s="176" t="str">
        <f>IF(ISERROR('[2]Most Recent Statements'!J82),"Insufficient data",IF('[2]Most Recent Statements'!J82="Unknown","Insufficient Data",(IF(ISNUMBER(SEARCH("Prohibit use of forced labour (beyond tier 1)",'[2]Most Recent Statements'!J82)),"Yes","No"))))</f>
        <v>No</v>
      </c>
      <c r="AD53" s="176" t="str">
        <f>IF(ISERROR('[2]Most Recent Statements'!J82),"Insufficient data",IF('[2]Most Recent Statements'!J82="Unknown","Insufficient Data",(IF(ISNUMBER(SEARCH("Prohibit use of child labour (direct / tier 1)",'[2]Most Recent Statements'!J82)),"Yes","No"))))</f>
        <v>No</v>
      </c>
      <c r="AE53" s="176" t="str">
        <f>IF(ISERROR('[2]Most Recent Statements'!J82),"Insufficient data",IF('[2]Most Recent Statements'!J82="Unknown","Insufficient Data",(IF(ISNUMBER(SEARCH("Prohibit use of child labour (beyond tier 1)",'[2]Most Recent Statements'!J82)),"Yes","No"))))</f>
        <v>No</v>
      </c>
      <c r="AF53" s="176" t="str">
        <f>IF(ISERROR('[2]Most Recent Statements'!J82),"Insufficient data",IF('[2]Most Recent Statements'!J82="Unknown","Insufficient Data",(IF(ISNUMBER(SEARCH("Code of conduct or supplier code includes clauses on slavery and human trafficking (direct / tier 1)",'[2]Most Recent Statements'!J82)),"Yes","No"))))</f>
        <v>No</v>
      </c>
      <c r="AG53" s="176" t="str">
        <f>IF(ISERROR('[2]Most Recent Statements'!J82),"Insufficient data",IF('[2]Most Recent Statements'!J82="Unknown","Insufficient Data",(IF(ISNUMBER(SEARCH("Code of conduct or supplier code includes clauses on slavery and human trafficking (beyond tier 1)",'[2]Most Recent Statements'!J82)),"Yes","No"))))</f>
        <v>No</v>
      </c>
      <c r="AH53" s="176" t="str">
        <f>IF(ISERROR('[2]Most Recent Statements'!J82),"Insufficient data",IF('[2]Most Recent Statements'!J82="Unknown","Insufficient Data",(IF(ISNUMBER(SEARCH("Contracts include clauses on forced labour (direct / tier 1)",'[2]Most Recent Statements'!J82)),"Yes","No"))))</f>
        <v>No</v>
      </c>
      <c r="AI53" s="176" t="str">
        <f>IF(ISERROR('[2]Most Recent Statements'!J82),"Insufficient data",IF('[2]Most Recent Statements'!J82="Unknown","Insufficient Data",(IF(ISNUMBER(SEARCH("Contracts include clauses on forced labour (beyond tier 1)",'[2]Most Recent Statements'!J82)),"Yes","No"))))</f>
        <v>No</v>
      </c>
      <c r="AJ53" s="176" t="str">
        <f>IF(ISERROR('[2]Most Recent Statements'!J82),"Insufficient data",IF('[2]Most Recent Statements'!J82="Unknown","Insufficient Data",(IF(ISNUMBER(SEARCH("Suppliers produce their own statement (direct / tier 1)",'[2]Most Recent Statements'!J82)),"Yes","No"))))</f>
        <v>No</v>
      </c>
      <c r="AK53" s="176" t="str">
        <f>IF(ISERROR('[2]Most Recent Statements'!J82),"Insufficient data",IF('[2]Most Recent Statements'!J82="Unknown","Insufficient Data",(IF(ISNUMBER(SEARCH("Suppliers produce their own statement (beyond tier 1)",'[2]Most Recent Statements'!J82)),"Yes","No"))))</f>
        <v>No</v>
      </c>
      <c r="AL53" s="176" t="str">
        <f>IF(ISERROR('[2]Most Recent Statements'!J82),"Insufficient data",IF('[2]Most Recent Statements'!J82="Unknown","Insufficient Data",(IF(ISNUMBER(SEARCH("Suppliers respect labour rights (wages, freedom of association etc) (direct / tier 1)",'[2]Most Recent Statements'!J82)),"Yes","No"))))</f>
        <v>No</v>
      </c>
      <c r="AM53" s="176" t="str">
        <f>IF(ISERROR('[2]Most Recent Statements'!J82),"Insufficient data",IF('[2]Most Recent Statements'!J82="Unknown","Insufficient Data",(IF(ISNUMBER(SEARCH("Suppliers respect labour rights (wages, freedom of association etc) (beyond tier 1)",'[2]Most Recent Statements'!J82)),"Yes","No"))))</f>
        <v>No</v>
      </c>
      <c r="AN53" s="176" t="str">
        <f>IF(ISERROR('[2]Most Recent Statements'!J82),"Insufficient data",IF('[2]Most Recent Statements'!J82="Unknown","Insufficient Data",(IF(ISNUMBER(SEARCH("Suppliers protect migrant workers (direct / tier 1)",'[2]Most Recent Statements'!J82)),"Yes","No"))))</f>
        <v>No</v>
      </c>
      <c r="AO53" s="176" t="str">
        <f>IF(ISERROR('[2]Most Recent Statements'!J82),"Insufficient data",IF('[2]Most Recent Statements'!J82="Unknown","Insufficient Data",(IF(ISNUMBER(SEARCH("Suppliers protect migrant workers (beyond tier 1)",'[2]Most Recent Statements'!J82)),"Yes","No"))))</f>
        <v>No</v>
      </c>
      <c r="AP53" s="177" t="str">
        <f>IF(ISERROR('[2]Most Recent Statements'!J82),"Insufficient data",IF('[2]Most Recent Statements'!J82="Unknown","Insufficient Data",(IF(ISNUMBER(SEARCH("migrant",'[2]Most Recent Statements'!J82)),"Yes","No"))))</f>
        <v>No</v>
      </c>
      <c r="AQ53" s="174" t="str">
        <f>IF(OR(ISERROR('[2]Most Recent Statements'!O82),ISERROR('[2]Most Recent Statements'!M82)),"Insufficient data",IF(OR('[2]Most Recent Statements'!O82="Unknown",'[2]Most Recent Statements'!M82="Unknown"),"Insufficient Data",(IF(OR((OR((ISNUMBER(SEARCH("Cancel contracts",'[2]Most Recent Statements'!O82))),(ISNUMBER(SEARCH("Corrective action plan",'[2]Most Recent Statements'!O82))),(ISNUMBER(SEARCH("Worker remediation",'[2]Most Recent Statements'!O82))),(ISNUMBER(SEARCH("Senior management",'[2]Most Recent Statements'!O82))))),(OR((ISNUMBER(SEARCH("Audits",'[2]Most Recent Statements'!M82))),(ISNUMBER(SEARCH("On-site visits",'[2]Most Recent Statements'!M82)))))),"Yes","No"))))</f>
        <v>Yes</v>
      </c>
      <c r="AR53" s="174" t="str">
        <f t="shared" si="2"/>
        <v>Yes</v>
      </c>
      <c r="AS53" s="175" t="str">
        <f>IF(ISERROR('[2]Most Recent Statements'!O82),"Insufficient data",IF('[2]Most Recent Statements'!O82="Unknown","Insufficient Data",(IF(ISNUMBER(SEARCH("Cancel contracts",'[2]Most Recent Statements'!O82)),"Yes","No"))))</f>
        <v>No</v>
      </c>
      <c r="AT53" s="176" t="str">
        <f>IF(ISERROR('[2]Most Recent Statements'!O82),"Insufficient data",IF('[2]Most Recent Statements'!O82="Unknown","Insufficient Data",(IF(ISNUMBER(SEARCH("Corrective action plan",'[2]Most Recent Statements'!O82)),"Yes","No"))))</f>
        <v>No</v>
      </c>
      <c r="AU53" s="176" t="str">
        <f>IF(ISERROR('[2]Most Recent Statements'!O82),"Insufficient data",IF('[2]Most Recent Statements'!O82="Unknown","Insufficient Data",(IF(ISNUMBER(SEARCH("Senior management",'[2]Most Recent Statements'!O82)),"Yes","No"))))</f>
        <v>Yes</v>
      </c>
      <c r="AV53" s="177" t="str">
        <f>IF(ISERROR('[2]Most Recent Statements'!O82),"Insufficient data",IF('[2]Most Recent Statements'!O82="Unknown","Insufficient Data",(IF(ISNUMBER(SEARCH("Worker remediation",'[2]Most Recent Statements'!O82)),"Yes","No"))))</f>
        <v>No</v>
      </c>
      <c r="AW53" s="176" t="str">
        <f t="shared" si="3"/>
        <v>Yes</v>
      </c>
      <c r="AX53" s="175" t="str">
        <f>IF(ISERROR('[2]Most Recent Statements'!M82),"Insufficient data",IF('[2]Most Recent Statements'!M82="Unknown","Insufficient Data",(IF(ISNUMBER(SEARCH("Audits",'[2]Most Recent Statements'!M82)),"Yes","No"))))</f>
        <v>No</v>
      </c>
      <c r="AY53" s="176" t="str">
        <f>IF(ISERROR('[2]Most Recent Statements'!M82),"Insufficient data",IF('[2]Most Recent Statements'!M82="Unknown","Insufficient Data",(IF(ISNUMBER(SEARCH("Audits of suppliers (self- reporting)",'[2]Most Recent Statements'!M82)),"Yes","No"))))</f>
        <v>No</v>
      </c>
      <c r="AZ53" s="176" t="str">
        <f>IF(ISERROR('[2]Most Recent Statements'!M82),"Insufficient data",IF('[2]Most Recent Statements'!M82="Unknown","Insufficient Data",(IF(ISNUMBER(SEARCH("Audits of suppliers (independent)",'[2]Most Recent Statements'!M82)),"Yes","No"))))</f>
        <v>No</v>
      </c>
      <c r="BA53" s="177" t="str">
        <f>IF(ISERROR('[2]Most Recent Statements'!M82),"Insufficient data",IF('[2]Most Recent Statements'!M82="Unknown","Insufficient Data",(IF(ISNUMBER(SEARCH("On-site visits",'[2]Most Recent Statements'!M82)),"Yes","No"))))</f>
        <v>No</v>
      </c>
      <c r="BB53" s="175" t="str">
        <f>IF(ISERROR('[2]Most Recent Statements'!P82),"Insufficient data",IF('[2]Most Recent Statements'!P82="Unknown","Insufficient Data",(IF(OR((ISNUMBER(SEARCH("Hotline",'[2]Most Recent Statements'!P82))),(ISNUMBER(SEARCH("Whistleblower protection",'[2]Most Recent Statements'!P82))),(ISNUMBER(SEARCH("Focal Point",'[2]Most Recent Statements'!P82)))),"Yes","No"))))</f>
        <v>Yes</v>
      </c>
      <c r="BC53" s="176" t="str">
        <f>IF(ISERROR('[2]Most Recent Statements'!P82),"Insufficient data",IF('[2]Most Recent Statements'!P82="Unknown","Insufficient Data",(IF(ISNUMBER(SEARCH("Hotline",'[2]Most Recent Statements'!P82)),"Yes","No"))))</f>
        <v>No</v>
      </c>
      <c r="BD53" s="176" t="str">
        <f>IF(ISERROR('[2]Most Recent Statements'!P82),"Insufficient data",IF('[2]Most Recent Statements'!P82="Unknown","Insufficient Data",(IF(ISNUMBER(SEARCH("Focal Point",'[2]Most Recent Statements'!P82)),"Yes","No"))))</f>
        <v>Yes</v>
      </c>
      <c r="BE53" s="177" t="str">
        <f>IF(ISERROR('[2]Most Recent Statements'!P82),"Insufficient data",IF('[2]Most Recent Statements'!P82="Unknown","Insufficient Data",(IF(ISNUMBER(SEARCH("Whistleblower protection",'[2]Most Recent Statements'!P82)),"Yes","No"))))</f>
        <v>No</v>
      </c>
      <c r="BF53" s="175" t="str">
        <f t="shared" si="4"/>
        <v>Yes</v>
      </c>
      <c r="BG53" s="176" t="str">
        <f>IF(ISERROR('[2]Most Recent Statements'!K82),"Insufficient data",IF('[2]Most Recent Statements'!K82="Unknown","Insufficient Data",(IF(ISNUMBER(SEARCH("Conducting research",'[2]Most Recent Statements'!K82)),"Yes","No"))))</f>
        <v>No</v>
      </c>
      <c r="BH53" s="176" t="str">
        <f>IF(ISERROR('[2]Most Recent Statements'!K82),"Insufficient data",IF('[2]Most Recent Statements'!K82="Unknown","Insufficient Data",(IF(ISNUMBER(SEARCH("Risk-based questionnaires",'[2]Most Recent Statements'!K82)),"Yes","No"))))</f>
        <v>Yes</v>
      </c>
      <c r="BI53" s="176" t="str">
        <f>IF(ISERROR('[2]Most Recent Statements'!K82),"Insufficient data",IF('[2]Most Recent Statements'!K82="Unknown","Insufficient Data",(IF(ISNUMBER(SEARCH("Use of risk management tool or software",'[2]Most Recent Statements'!K82)),"Yes","No"))))</f>
        <v>No</v>
      </c>
      <c r="BJ53" s="177" t="str">
        <f>IF(ISERROR('[2]Most Recent Statements'!K82),"Insufficient data",IF('[2]Most Recent Statements'!K82="Unknown","Insufficient Data",(IF(ISNUMBER(SEARCH("In Development",'[2]Most Recent Statements'!K82)),"Yes","No"))))</f>
        <v>No</v>
      </c>
      <c r="BK53" s="174" t="str">
        <f>IF(OR(ISERROR('[2]Most Recent Statements'!K82),ISERROR('[2]Most Recent Statements'!L82)),"Insufficient data",IF(OR('[2]Most Recent Statements'!K82="Unknown",'[2]Most Recent Statements'!L82="Unknown"),"Insufficient Data",(IF(AND((OR((ISNUMBER(SEARCH("Conducting research",'[2]Most Recent Statements'!K82))),(ISNUMBER(SEARCH("Risk-based questionnaires",'[2]Most Recent Statements'!K82))),(ISNUMBER(SEARCH("Use of risk management tool or software",'[2]Most Recent Statements'!K82))))),(OR((ISNUMBER(SEARCH("Geographic",'[2]Most Recent Statements'!L82))),(ISNUMBER(SEARCH("Industry",'[2]Most Recent Statements'!L82))),(ISNUMBER(SEARCH("Resource",'[2]Most Recent Statements'!L82))),(ISNUMBER(SEARCH("Workforce",'[2]Most Recent Statements'!L82)))))),"Yes","No"))))</f>
        <v>No</v>
      </c>
      <c r="BL53" s="175" t="str">
        <f>IF(ISERROR('[2]Most Recent Statements'!L82),"Insufficient data",IF('[2]Most Recent Statements'!L82="Unknown","Insufficient Data",(IF(OR((ISNUMBER(SEARCH("Geographic",'[2]Most Recent Statements'!L82))),(ISNUMBER(SEARCH("Industry",'[2]Most Recent Statements'!L82))),(ISNUMBER(SEARCH("Resource",'[2]Most Recent Statements'!L82))),(ISNUMBER(SEARCH("Workforce",'[2]Most Recent Statements'!L82)))),"Yes","No"))))</f>
        <v>No</v>
      </c>
      <c r="BM53" s="176" t="str">
        <f>IF(ISERROR('[2]Most Recent Statements'!L82),"Insufficient data",IF('[2]Most Recent Statements'!L82="Unknown","Insufficient Data",(IF(ISNUMBER(SEARCH("Geographic",'[2]Most Recent Statements'!L82)),"Yes","No"))))</f>
        <v>No</v>
      </c>
      <c r="BN53" s="176" t="str">
        <f>IF(ISERROR('[2]Most Recent Statements'!L82),"Insufficient data",IF('[2]Most Recent Statements'!L82="Unknown","Insufficient Data",(IF(ISNUMBER(SEARCH("Industry",'[2]Most Recent Statements'!L82)),"Yes","No"))))</f>
        <v>No</v>
      </c>
      <c r="BO53" s="176" t="str">
        <f>IF(ISERROR('[2]Most Recent Statements'!L82),"Insufficient data",IF('[2]Most Recent Statements'!L82="Unknown","Insufficient Data",(IF(ISNUMBER(SEARCH("Workforce",'[2]Most Recent Statements'!L82)),"Yes","No"))))</f>
        <v>No</v>
      </c>
      <c r="BP53" s="176" t="str">
        <f>IF(ISERROR('[2]Most Recent Statements'!L82),"Insufficient data",IF('[2]Most Recent Statements'!L82="Unknown","Insufficient Data",(IF(ISNUMBER(SEARCH("Resource",'[2]Most Recent Statements'!L82)),"Yes","No"))))</f>
        <v>No</v>
      </c>
      <c r="BQ53" s="194"/>
      <c r="BR53" s="176" t="str">
        <f>IF(ISERROR('[2]Most Recent Statements'!N82),"Insufficient data",IF('[2]Most Recent Statements'!N82="Unknown","Insufficient Data",(IF(ISNUMBER(SEARCH("Yes",'[2]Most Recent Statements'!N82)),"Yes","No"))))</f>
        <v>No</v>
      </c>
      <c r="BS53" s="175" t="str">
        <f>IF(ISERROR('[2]Most Recent Statements'!Q82),"Insufficient data",IF('[2]Most Recent Statements'!Q82="Unknown","Insufficient Data",(IF(ISNUMBER(SEARCH("Leadership",'[2]Most Recent Statements'!Q82)),"Yes","No"))))</f>
        <v>No</v>
      </c>
      <c r="BT53" s="176" t="str">
        <f>IF(ISERROR('[2]Most Recent Statements'!Q82),"Insufficient data",IF('[2]Most Recent Statements'!Q82="Unknown","Insufficient Data",(IF(ISNUMBER(SEARCH("Suppliers",'[2]Most Recent Statements'!Q82)),"Yes","No"))))</f>
        <v>No</v>
      </c>
      <c r="BU53" s="176" t="str">
        <f>IF(ISERROR('[2]Most Recent Statements'!Q82),"Insufficient data",IF('[2]Most Recent Statements'!Q82="Unknown","Insufficient Data",(IF(ISNUMBER(SEARCH("Recruitment / HR",'[2]Most Recent Statements'!Q82)),"Yes","No"))))</f>
        <v>No</v>
      </c>
      <c r="BV53" s="176" t="str">
        <f>IF(ISERROR('[2]Most Recent Statements'!Q82),"Insufficient data",IF('[2]Most Recent Statements'!Q82="Unknown","Insufficient Data",(IF(ISNUMBER(SEARCH("Procurement / purchasing",'[2]Most Recent Statements'!Q82)),"Yes","No"))))</f>
        <v>Yes</v>
      </c>
      <c r="BW53" s="176" t="str">
        <f>IF(ISERROR('[2]Most Recent Statements'!Q82),"Insufficient data",IF('[2]Most Recent Statements'!Q82="Unknown","Insufficient Data",(IF(ISNUMBER(SEARCH("Employees (all)",'[2]Most Recent Statements'!Q82)),"Yes","No"))))</f>
        <v>No</v>
      </c>
      <c r="BX53" s="176" t="str">
        <f>IF(ISERROR('[2]Most Recent Statements'!Q82),"Insufficient data",IF('[2]Most Recent Statements'!Q82="Unknown","Insufficient Data",(IF(ISNUMBER(SEARCH("Training provided - not specified",'[2]Most Recent Statements'!Q82)),"Yes","No"))))</f>
        <v>No</v>
      </c>
      <c r="BY53" s="176" t="str">
        <f>IF(ISERROR('[2]Most Recent Statements'!Q82),"Insufficient data",IF('[2]Most Recent Statements'!Q82="Unknown","Insufficient Data",(IF(ISNUMBER(SEARCH("In Development",'[2]Most Recent Statements'!Q82)),"Yes","No"))))</f>
        <v>No</v>
      </c>
      <c r="BZ53" s="177" t="str">
        <f t="shared" si="5"/>
        <v>Yes</v>
      </c>
      <c r="CA53" s="176" t="str">
        <f t="shared" si="6"/>
        <v>Yes</v>
      </c>
      <c r="CB53" s="176" t="str">
        <f t="shared" si="7"/>
        <v>Yes</v>
      </c>
      <c r="CC53" s="175" t="str">
        <f>IF(ISERROR('[2]Most Recent Statements'!R82),"Insufficient data",IF('[2]Most Recent Statements'!R82="Unknown","Insufficient Data",(IF(ISNUMBER(SEARCH("Yes",'[2]Most Recent Statements'!R82)),"Yes","No"))))</f>
        <v>No</v>
      </c>
      <c r="CD53" s="176" t="str">
        <f>IF(ISERROR('[2]Most Recent Statements'!S82),"Insufficient data",IF('[2]Most Recent Statements'!S82="Unknown","Insufficient Data",(IF(ISNUMBER(SEARCH("Yes",'[2]Most Recent Statements'!S82)),"Yes","No"))))</f>
        <v>No</v>
      </c>
      <c r="CE53" s="199" t="str">
        <f>IFERROR(VLOOKUP($A53,'[2]Sector Specific Research'!$B$3:$H$81,3,FALSE),"Insufficient Data")</f>
        <v>No</v>
      </c>
      <c r="CF53" s="200" t="str">
        <f>IFERROR(VLOOKUP($A53,'[2]Sector Specific Research'!$B$3:$H$81,4,FALSE),"Insufficient Data")</f>
        <v>No</v>
      </c>
      <c r="CG53" s="200" t="str">
        <f>IFERROR(VLOOKUP($A53,'[2]Sector Specific Research'!$B$3:$H$81,5,FALSE),"Insufficient Data")</f>
        <v>No</v>
      </c>
      <c r="CH53" s="200" t="str">
        <f>IFERROR(VLOOKUP($A53,'[2]Sector Specific Research'!$B$3:$H$81,6,FALSE),"Insufficient Data")</f>
        <v>No</v>
      </c>
      <c r="CI53" s="200" t="str">
        <f>IFERROR(VLOOKUP($A53,'[2]Sector Specific Research'!$B$3:$H$81,7,FALSE),"Insufficient Data")</f>
        <v>No</v>
      </c>
      <c r="CJ53" s="200" t="str">
        <f t="shared" si="8"/>
        <v>No</v>
      </c>
      <c r="CK53" s="175" t="str">
        <f t="shared" si="9"/>
        <v>Yes</v>
      </c>
      <c r="CL53" s="178" t="str">
        <f t="shared" si="10"/>
        <v>No</v>
      </c>
    </row>
    <row r="54" spans="1:90" ht="16" x14ac:dyDescent="0.2">
      <c r="A54" s="287" t="str">
        <f>TRIM('[2]Most Recent Statements'!A85)</f>
        <v>HSBC Holdings plc</v>
      </c>
      <c r="B54" s="197">
        <f>'[2]Most Recent Statements'!B85</f>
        <v>2019</v>
      </c>
      <c r="C54" s="197">
        <v>517100</v>
      </c>
      <c r="D54" s="198" t="str">
        <f>IF(ISNUMBER(SEARCH("Yes",'[2]Most Recent Statements'!C85)), "Yes", "No")</f>
        <v>Yes</v>
      </c>
      <c r="E54" s="198">
        <f>IFERROR(VLOOKUP(A54,'[2]Entity Coverage'!$C$2:$H$80, 6, FALSE), "Insufficient Data")</f>
        <v>2</v>
      </c>
      <c r="F54" s="198" t="str">
        <f>IF(ISERROR('[2]Most Recent Statements'!E85),"Insufficient data",IF('[2]Most Recent Statements'!E85="Unknown","Insufficient Data",(IF(ISNUMBER(SEARCH("Yes",'[2]Most Recent Statements'!E85)),"Yes","No"))))</f>
        <v>Yes</v>
      </c>
      <c r="G54" s="175" t="str">
        <f>IFERROR(IF(AND((OR('[2]Most Recent Statements'!F85="Signed by CEO",'[2]Most Recent Statements'!F85="Signed by Director",'[2]Most Recent Statements'!F85="Signed by Managing Director",'[2]Most Recent Statements'!F85="Signed by Chairman")),('[2]Most Recent Statements'!C85="Yes - UK Modern Slavery Act"),('[2]Most Recent Statements'!D85="Yes"),('[2]Most Recent Statements'!G85="Approved by Board")),"Yes","No"),"Insufficient data")</f>
        <v>No</v>
      </c>
      <c r="H54" s="176" t="str">
        <f>IF(ISERROR('[2]Most Recent Statements'!F85),"Insufficient data",IF('[2]Most Recent Statements'!F85="Unknown","Insufficient Data",(IF(OR((ISNUMBER(SEARCH("Signed by CEO",'[2]Most Recent Statements'!F85))),(ISNUMBER(SEARCH("Signed by Director",'[2]Most Recent Statements'!F85))),(ISNUMBER(SEARCH("Signed by Chairman",'[2]Most Recent Statements'!F85))),(ISNUMBER(SEARCH("Signed by Managing Director",'[2]Most Recent Statements'!F85)))),"Yes","No"))))</f>
        <v>Yes</v>
      </c>
      <c r="I54" s="176" t="str">
        <f>IF(ISERROR('[2]Most Recent Statements'!G85),"Insufficient data",IF('[2]Most Recent Statements'!G85="Unknown","Insufficient Data",(IF(ISNUMBER(SEARCH("Approved by Board",'[2]Most Recent Statements'!G85)),"Yes","No"))))</f>
        <v>No</v>
      </c>
      <c r="J54" s="177" t="str">
        <f>IF(ISERROR('[2]Most Recent Statements'!D85),"Insufficient data",IF('[2]Most Recent Statements'!D85="Unknown","Insufficient Data",(IF(ISNUMBER(SEARCH("Yes",'[2]Most Recent Statements'!D85)),"Yes","No"))))</f>
        <v>Yes</v>
      </c>
      <c r="K54" s="174" t="str">
        <f>IF(ISERROR('[2]Most Recent Statements'!T85),"Insufficient data",IF('[2]Most Recent Statements'!T85="Unknown","Insufficient Data",(IF(ISNUMBER(SEARCH("Yes",'[2]Most Recent Statements'!T85)),"Yes","No"))))</f>
        <v>Yes</v>
      </c>
      <c r="L54" s="174" t="str">
        <f>IF(ISERROR('[2]Most Recent Statements'!H85),"Insufficient data",IF('[2]Most Recent Statements'!H85="Unknown","Insufficient Data",(IF(ISNUMBER(SEARCH("Yes",'[2]Most Recent Statements'!H85)),"Yes","No"))))</f>
        <v>Yes</v>
      </c>
      <c r="M54" s="175" t="str">
        <f>IF(ISERROR('[2]Most Recent Statements'!I85),"Insufficient data",IF('[2]Most Recent Statements'!I85="Unknown","Insufficient Data",(IF(ISNUMBER(SEARCH("No",'[2]Most Recent Statements'!I85)),"No","Yes"))))</f>
        <v>No</v>
      </c>
      <c r="N54" s="176" t="str">
        <f>IF(ISERROR('[2]Most Recent Statements'!I85),"Insufficient data",IF('[2]Most Recent Statements'!I85="Unknown","Insufficient Data",(IF(ISNUMBER(SEARCH("Facility/Supplier",'[2]Most Recent Statements'!I85)),"Yes","No"))))</f>
        <v>No</v>
      </c>
      <c r="O54" s="177" t="str">
        <f>IF(ISERROR('[2]Most Recent Statements'!I85),"Insufficient data",IF('[2]Most Recent Statements'!I85="Unknown","Insufficient Data",(IF(ISNUMBER(SEARCH("Geographical",'[2]Most Recent Statements'!I85)),"Yes","No"))))</f>
        <v>No</v>
      </c>
      <c r="P54" s="175" t="str">
        <f>IF(ISERROR('[2]Most Recent Statements'!J85),"Insufficient data",IF('[2]Most Recent Statements'!J85="Unknown","Insufficient Data",(IF(OR((ISNUMBER(SEARCH("prohibit",'[2]Most Recent Statements'!J85))),(ISNUMBER(SEARCH("forced",'[2]Most Recent Statements'!J85))),(ISNUMBER(SEARCH("supplier",'[2]Most Recent Statements'!J85)))),"Yes","No"))))</f>
        <v>Yes</v>
      </c>
      <c r="Q54" s="176" t="str">
        <f>IF(ISERROR('[2]Most Recent Statements'!J85),"Insufficient data",IF('[2]Most Recent Statements'!J85="Unknown","Insufficient Data",(IF(ISNUMBER(SEARCH("No",'[2]Most Recent Statements'!J85)),"No","Yes"))))</f>
        <v>Yes</v>
      </c>
      <c r="R54" s="176" t="str">
        <f>IF(ISERROR('[2]Most Recent Statements'!J85),"Insufficient data",IF('[2]Most Recent Statements'!J85="Unknown","Insufficient Data",(IF(ISNUMBER(SEARCH("In Development",'[2]Most Recent Statements'!J85)),"Yes","No"))))</f>
        <v>No</v>
      </c>
      <c r="S54" s="176" t="str">
        <f>IF(ISERROR('[2]Most Recent Statements'!J85),"Insufficient data",IF('[2]Most Recent Statements'!J85="Unknown","Insufficient Data",(IF(OR((ISNUMBER(SEARCH("prohibit",'[2]Most Recent Statements'!J85))),(ISNUMBER(SEARCH("forced",'[2]Most Recent Statements'!J85))),(ISNUMBER(SEARCH("No",'[2]Most Recent Statements'!J85))),(ISNUMBER(SEARCH("supplier",'[2]Most Recent Statements'!J85)))),"No","Yes"))))</f>
        <v>No</v>
      </c>
      <c r="T54" s="174"/>
      <c r="U54" s="176" t="str">
        <f>IF(ISERROR('[2]Most Recent Statements'!J85),"Insufficient data",IF('[2]Most Recent Statements'!J85="Unknown","Insufficient Data",(IF(ISNUMBER(SEARCH("(beyond tier 1)",'[2]Most Recent Statements'!J85)),"Yes","No"))))</f>
        <v>No</v>
      </c>
      <c r="V54" s="174"/>
      <c r="W54" s="176" t="str">
        <f>IF(ISERROR('[2]Most Recent Statements'!J85),"Insufficient data",IF('[2]Most Recent Statements'!J85="Unknown","Insufficient Data",(IF(ISNUMBER(SEARCH("recruitment",'[2]Most Recent Statements'!J85)),"Yes","No"))))</f>
        <v>No</v>
      </c>
      <c r="X54" s="176" t="str">
        <f>IF(ISERROR('[2]Most Recent Statements'!J85),"Insufficient data",IF('[2]Most Recent Statements'!J85="Unknown","Insufficient Data",(IF(ISNUMBER(SEARCH("Prohibit charging of recruitment fees to employee (direct / tier 1)",'[2]Most Recent Statements'!J85)),"Yes","No"))))</f>
        <v>No</v>
      </c>
      <c r="Y54" s="176" t="str">
        <f>IF(ISERROR('[2]Most Recent Statements'!J85),"Insufficient data",IF('[2]Most Recent Statements'!J85="Unknown","Insufficient Data",(IF(ISNUMBER(SEARCH("Prohibit charging of recruitment fees to employee (beyond tier 1)",'[2]Most Recent Statements'!J85)),"Yes","No"))))</f>
        <v>No</v>
      </c>
      <c r="Z54" s="176" t="str">
        <f>IF(ISERROR('[2]Most Recent Statements'!J85),"Insufficient data",IF('[2]Most Recent Statements'!J85="Unknown","Insufficient Data",(IF(ISNUMBER(SEARCH("Suppliers comply with laws and company’s policies (direct / tier 1)",'[2]Most Recent Statements'!J85)),"Yes","No"))))</f>
        <v>Yes</v>
      </c>
      <c r="AA54" s="176" t="str">
        <f>IF(ISERROR('[2]Most Recent Statements'!J85),"Insufficient data",IF('[2]Most Recent Statements'!J85="Unknown","Insufficient Data",(IF(ISNUMBER(SEARCH("Suppliers comply with laws and company’s policies (beyond tier 1)",'[2]Most Recent Statements'!J85)),"Yes","No"))))</f>
        <v>No</v>
      </c>
      <c r="AB54" s="176" t="str">
        <f>IF(ISERROR('[2]Most Recent Statements'!J85),"Insufficient data",IF('[2]Most Recent Statements'!J85="Unknown","Insufficient Data",(IF(ISNUMBER(SEARCH("Prohibit use of forced labour (direct / tier 1)",'[2]Most Recent Statements'!J85)),"Yes","No"))))</f>
        <v>Yes</v>
      </c>
      <c r="AC54" s="176" t="str">
        <f>IF(ISERROR('[2]Most Recent Statements'!J85),"Insufficient data",IF('[2]Most Recent Statements'!J85="Unknown","Insufficient Data",(IF(ISNUMBER(SEARCH("Prohibit use of forced labour (beyond tier 1)",'[2]Most Recent Statements'!J85)),"Yes","No"))))</f>
        <v>No</v>
      </c>
      <c r="AD54" s="176" t="str">
        <f>IF(ISERROR('[2]Most Recent Statements'!J85),"Insufficient data",IF('[2]Most Recent Statements'!J85="Unknown","Insufficient Data",(IF(ISNUMBER(SEARCH("Prohibit use of child labour (direct / tier 1)",'[2]Most Recent Statements'!J85)),"Yes","No"))))</f>
        <v>Yes</v>
      </c>
      <c r="AE54" s="176" t="str">
        <f>IF(ISERROR('[2]Most Recent Statements'!J85),"Insufficient data",IF('[2]Most Recent Statements'!J85="Unknown","Insufficient Data",(IF(ISNUMBER(SEARCH("Prohibit use of child labour (beyond tier 1)",'[2]Most Recent Statements'!J85)),"Yes","No"))))</f>
        <v>No</v>
      </c>
      <c r="AF54" s="176" t="str">
        <f>IF(ISERROR('[2]Most Recent Statements'!J85),"Insufficient data",IF('[2]Most Recent Statements'!J85="Unknown","Insufficient Data",(IF(ISNUMBER(SEARCH("Code of conduct or supplier code includes clauses on slavery and human trafficking (direct / tier 1)",'[2]Most Recent Statements'!J85)),"Yes","No"))))</f>
        <v>Yes</v>
      </c>
      <c r="AG54" s="176" t="str">
        <f>IF(ISERROR('[2]Most Recent Statements'!J85),"Insufficient data",IF('[2]Most Recent Statements'!J85="Unknown","Insufficient Data",(IF(ISNUMBER(SEARCH("Code of conduct or supplier code includes clauses on slavery and human trafficking (beyond tier 1)",'[2]Most Recent Statements'!J85)),"Yes","No"))))</f>
        <v>No</v>
      </c>
      <c r="AH54" s="176" t="str">
        <f>IF(ISERROR('[2]Most Recent Statements'!J85),"Insufficient data",IF('[2]Most Recent Statements'!J85="Unknown","Insufficient Data",(IF(ISNUMBER(SEARCH("Contracts include clauses on forced labour (direct / tier 1)",'[2]Most Recent Statements'!J85)),"Yes","No"))))</f>
        <v>Yes</v>
      </c>
      <c r="AI54" s="176" t="str">
        <f>IF(ISERROR('[2]Most Recent Statements'!J85),"Insufficient data",IF('[2]Most Recent Statements'!J85="Unknown","Insufficient Data",(IF(ISNUMBER(SEARCH("Contracts include clauses on forced labour (beyond tier 1)",'[2]Most Recent Statements'!J85)),"Yes","No"))))</f>
        <v>No</v>
      </c>
      <c r="AJ54" s="176" t="str">
        <f>IF(ISERROR('[2]Most Recent Statements'!J85),"Insufficient data",IF('[2]Most Recent Statements'!J85="Unknown","Insufficient Data",(IF(ISNUMBER(SEARCH("Suppliers produce their own statement (direct / tier 1)",'[2]Most Recent Statements'!J85)),"Yes","No"))))</f>
        <v>No</v>
      </c>
      <c r="AK54" s="176" t="str">
        <f>IF(ISERROR('[2]Most Recent Statements'!J85),"Insufficient data",IF('[2]Most Recent Statements'!J85="Unknown","Insufficient Data",(IF(ISNUMBER(SEARCH("Suppliers produce their own statement (beyond tier 1)",'[2]Most Recent Statements'!J85)),"Yes","No"))))</f>
        <v>No</v>
      </c>
      <c r="AL54" s="176" t="str">
        <f>IF(ISERROR('[2]Most Recent Statements'!J85),"Insufficient data",IF('[2]Most Recent Statements'!J85="Unknown","Insufficient Data",(IF(ISNUMBER(SEARCH("Suppliers respect labour rights (wages, freedom of association etc) (direct / tier 1)",'[2]Most Recent Statements'!J85)),"Yes","No"))))</f>
        <v>No</v>
      </c>
      <c r="AM54" s="176" t="str">
        <f>IF(ISERROR('[2]Most Recent Statements'!J85),"Insufficient data",IF('[2]Most Recent Statements'!J85="Unknown","Insufficient Data",(IF(ISNUMBER(SEARCH("Suppliers respect labour rights (wages, freedom of association etc) (beyond tier 1)",'[2]Most Recent Statements'!J85)),"Yes","No"))))</f>
        <v>No</v>
      </c>
      <c r="AN54" s="176" t="str">
        <f>IF(ISERROR('[2]Most Recent Statements'!J85),"Insufficient data",IF('[2]Most Recent Statements'!J85="Unknown","Insufficient Data",(IF(ISNUMBER(SEARCH("Suppliers protect migrant workers (direct / tier 1)",'[2]Most Recent Statements'!J85)),"Yes","No"))))</f>
        <v>No</v>
      </c>
      <c r="AO54" s="176" t="str">
        <f>IF(ISERROR('[2]Most Recent Statements'!J85),"Insufficient data",IF('[2]Most Recent Statements'!J85="Unknown","Insufficient Data",(IF(ISNUMBER(SEARCH("Suppliers protect migrant workers (beyond tier 1)",'[2]Most Recent Statements'!J85)),"Yes","No"))))</f>
        <v>No</v>
      </c>
      <c r="AP54" s="177" t="str">
        <f>IF(ISERROR('[2]Most Recent Statements'!J85),"Insufficient data",IF('[2]Most Recent Statements'!J85="Unknown","Insufficient Data",(IF(ISNUMBER(SEARCH("migrant",'[2]Most Recent Statements'!J85)),"Yes","No"))))</f>
        <v>No</v>
      </c>
      <c r="AQ54" s="174" t="str">
        <f>IF(OR(ISERROR('[2]Most Recent Statements'!O85),ISERROR('[2]Most Recent Statements'!M85)),"Insufficient data",IF(OR('[2]Most Recent Statements'!O85="Unknown",'[2]Most Recent Statements'!M85="Unknown"),"Insufficient Data",(IF(OR((OR((ISNUMBER(SEARCH("Cancel contracts",'[2]Most Recent Statements'!O85))),(ISNUMBER(SEARCH("Corrective action plan",'[2]Most Recent Statements'!O85))),(ISNUMBER(SEARCH("Worker remediation",'[2]Most Recent Statements'!O85))),(ISNUMBER(SEARCH("Senior management",'[2]Most Recent Statements'!O85))))),(OR((ISNUMBER(SEARCH("Audits",'[2]Most Recent Statements'!M85))),(ISNUMBER(SEARCH("On-site visits",'[2]Most Recent Statements'!M85)))))),"Yes","No"))))</f>
        <v>Yes</v>
      </c>
      <c r="AR54" s="174" t="str">
        <f t="shared" si="2"/>
        <v>Yes</v>
      </c>
      <c r="AS54" s="175" t="str">
        <f>IF(ISERROR('[2]Most Recent Statements'!O85),"Insufficient data",IF('[2]Most Recent Statements'!O85="Unknown","Insufficient Data",(IF(ISNUMBER(SEARCH("Cancel contracts",'[2]Most Recent Statements'!O85)),"Yes","No"))))</f>
        <v>Yes</v>
      </c>
      <c r="AT54" s="176" t="str">
        <f>IF(ISERROR('[2]Most Recent Statements'!O85),"Insufficient data",IF('[2]Most Recent Statements'!O85="Unknown","Insufficient Data",(IF(ISNUMBER(SEARCH("Corrective action plan",'[2]Most Recent Statements'!O85)),"Yes","No"))))</f>
        <v>Yes</v>
      </c>
      <c r="AU54" s="176" t="str">
        <f>IF(ISERROR('[2]Most Recent Statements'!O85),"Insufficient data",IF('[2]Most Recent Statements'!O85="Unknown","Insufficient Data",(IF(ISNUMBER(SEARCH("Senior management",'[2]Most Recent Statements'!O85)),"Yes","No"))))</f>
        <v>No</v>
      </c>
      <c r="AV54" s="177" t="str">
        <f>IF(ISERROR('[2]Most Recent Statements'!O85),"Insufficient data",IF('[2]Most Recent Statements'!O85="Unknown","Insufficient Data",(IF(ISNUMBER(SEARCH("Worker remediation",'[2]Most Recent Statements'!O85)),"Yes","No"))))</f>
        <v>No</v>
      </c>
      <c r="AW54" s="176" t="str">
        <f t="shared" si="3"/>
        <v>Yes</v>
      </c>
      <c r="AX54" s="175" t="str">
        <f>IF(ISERROR('[2]Most Recent Statements'!M85),"Insufficient data",IF('[2]Most Recent Statements'!M85="Unknown","Insufficient Data",(IF(ISNUMBER(SEARCH("Audits",'[2]Most Recent Statements'!M85)),"Yes","No"))))</f>
        <v>Yes</v>
      </c>
      <c r="AY54" s="176" t="str">
        <f>IF(ISERROR('[2]Most Recent Statements'!M85),"Insufficient data",IF('[2]Most Recent Statements'!M85="Unknown","Insufficient Data",(IF(ISNUMBER(SEARCH("Audits of suppliers (self- reporting)",'[2]Most Recent Statements'!M85)),"Yes","No"))))</f>
        <v>Yes</v>
      </c>
      <c r="AZ54" s="176" t="str">
        <f>IF(ISERROR('[2]Most Recent Statements'!M85),"Insufficient data",IF('[2]Most Recent Statements'!M85="Unknown","Insufficient Data",(IF(ISNUMBER(SEARCH("Audits of suppliers (independent)",'[2]Most Recent Statements'!M85)),"Yes","No"))))</f>
        <v>No</v>
      </c>
      <c r="BA54" s="177" t="str">
        <f>IF(ISERROR('[2]Most Recent Statements'!M85),"Insufficient data",IF('[2]Most Recent Statements'!M85="Unknown","Insufficient Data",(IF(ISNUMBER(SEARCH("On-site visits",'[2]Most Recent Statements'!M85)),"Yes","No"))))</f>
        <v>No</v>
      </c>
      <c r="BB54" s="175" t="str">
        <f>IF(ISERROR('[2]Most Recent Statements'!P85),"Insufficient data",IF('[2]Most Recent Statements'!P85="Unknown","Insufficient Data",(IF(OR((ISNUMBER(SEARCH("Hotline",'[2]Most Recent Statements'!P85))),(ISNUMBER(SEARCH("Whistleblower protection",'[2]Most Recent Statements'!P85))),(ISNUMBER(SEARCH("Focal Point",'[2]Most Recent Statements'!P85)))),"Yes","No"))))</f>
        <v>Yes</v>
      </c>
      <c r="BC54" s="176" t="str">
        <f>IF(ISERROR('[2]Most Recent Statements'!P85),"Insufficient data",IF('[2]Most Recent Statements'!P85="Unknown","Insufficient Data",(IF(ISNUMBER(SEARCH("Hotline",'[2]Most Recent Statements'!P85)),"Yes","No"))))</f>
        <v>Yes</v>
      </c>
      <c r="BD54" s="176" t="str">
        <f>IF(ISERROR('[2]Most Recent Statements'!P85),"Insufficient data",IF('[2]Most Recent Statements'!P85="Unknown","Insufficient Data",(IF(ISNUMBER(SEARCH("Focal Point",'[2]Most Recent Statements'!P85)),"Yes","No"))))</f>
        <v>Yes</v>
      </c>
      <c r="BE54" s="177" t="str">
        <f>IF(ISERROR('[2]Most Recent Statements'!P85),"Insufficient data",IF('[2]Most Recent Statements'!P85="Unknown","Insufficient Data",(IF(ISNUMBER(SEARCH("Whistleblower protection",'[2]Most Recent Statements'!P85)),"Yes","No"))))</f>
        <v>Yes</v>
      </c>
      <c r="BF54" s="175" t="str">
        <f t="shared" si="4"/>
        <v>Yes</v>
      </c>
      <c r="BG54" s="176" t="str">
        <f>IF(ISERROR('[2]Most Recent Statements'!K85),"Insufficient data",IF('[2]Most Recent Statements'!K85="Unknown","Insufficient Data",(IF(ISNUMBER(SEARCH("Conducting research",'[2]Most Recent Statements'!K85)),"Yes","No"))))</f>
        <v>Yes</v>
      </c>
      <c r="BH54" s="176" t="str">
        <f>IF(ISERROR('[2]Most Recent Statements'!K85),"Insufficient data",IF('[2]Most Recent Statements'!K85="Unknown","Insufficient Data",(IF(ISNUMBER(SEARCH("Risk-based questionnaires",'[2]Most Recent Statements'!K85)),"Yes","No"))))</f>
        <v>Yes</v>
      </c>
      <c r="BI54" s="176" t="str">
        <f>IF(ISERROR('[2]Most Recent Statements'!K85),"Insufficient data",IF('[2]Most Recent Statements'!K85="Unknown","Insufficient Data",(IF(ISNUMBER(SEARCH("Use of risk management tool or software",'[2]Most Recent Statements'!K85)),"Yes","No"))))</f>
        <v>No</v>
      </c>
      <c r="BJ54" s="177" t="str">
        <f>IF(ISERROR('[2]Most Recent Statements'!K85),"Insufficient data",IF('[2]Most Recent Statements'!K85="Unknown","Insufficient Data",(IF(ISNUMBER(SEARCH("In Development",'[2]Most Recent Statements'!K85)),"Yes","No"))))</f>
        <v>No</v>
      </c>
      <c r="BK54" s="174" t="str">
        <f>IF(OR(ISERROR('[2]Most Recent Statements'!K85),ISERROR('[2]Most Recent Statements'!L85)),"Insufficient data",IF(OR('[2]Most Recent Statements'!K85="Unknown",'[2]Most Recent Statements'!L85="Unknown"),"Insufficient Data",(IF(AND((OR((ISNUMBER(SEARCH("Conducting research",'[2]Most Recent Statements'!K85))),(ISNUMBER(SEARCH("Risk-based questionnaires",'[2]Most Recent Statements'!K85))),(ISNUMBER(SEARCH("Use of risk management tool or software",'[2]Most Recent Statements'!K85))))),(OR((ISNUMBER(SEARCH("Geographic",'[2]Most Recent Statements'!L85))),(ISNUMBER(SEARCH("Industry",'[2]Most Recent Statements'!L85))),(ISNUMBER(SEARCH("Resource",'[2]Most Recent Statements'!L85))),(ISNUMBER(SEARCH("Workforce",'[2]Most Recent Statements'!L85)))))),"Yes","No"))))</f>
        <v>Yes</v>
      </c>
      <c r="BL54" s="175" t="str">
        <f>IF(ISERROR('[2]Most Recent Statements'!L85),"Insufficient data",IF('[2]Most Recent Statements'!L85="Unknown","Insufficient Data",(IF(OR((ISNUMBER(SEARCH("Geographic",'[2]Most Recent Statements'!L85))),(ISNUMBER(SEARCH("Industry",'[2]Most Recent Statements'!L85))),(ISNUMBER(SEARCH("Resource",'[2]Most Recent Statements'!L85))),(ISNUMBER(SEARCH("Workforce",'[2]Most Recent Statements'!L85)))),"Yes","No"))))</f>
        <v>Yes</v>
      </c>
      <c r="BM54" s="176" t="str">
        <f>IF(ISERROR('[2]Most Recent Statements'!L85),"Insufficient data",IF('[2]Most Recent Statements'!L85="Unknown","Insufficient Data",(IF(ISNUMBER(SEARCH("Geographic",'[2]Most Recent Statements'!L85)),"Yes","No"))))</f>
        <v>No</v>
      </c>
      <c r="BN54" s="176" t="str">
        <f>IF(ISERROR('[2]Most Recent Statements'!L85),"Insufficient data",IF('[2]Most Recent Statements'!L85="Unknown","Insufficient Data",(IF(ISNUMBER(SEARCH("Industry",'[2]Most Recent Statements'!L85)),"Yes","No"))))</f>
        <v>Yes</v>
      </c>
      <c r="BO54" s="176" t="str">
        <f>IF(ISERROR('[2]Most Recent Statements'!L85),"Insufficient data",IF('[2]Most Recent Statements'!L85="Unknown","Insufficient Data",(IF(ISNUMBER(SEARCH("Workforce",'[2]Most Recent Statements'!L85)),"Yes","No"))))</f>
        <v>Yes</v>
      </c>
      <c r="BP54" s="176" t="str">
        <f>IF(ISERROR('[2]Most Recent Statements'!L85),"Insufficient data",IF('[2]Most Recent Statements'!L85="Unknown","Insufficient Data",(IF(ISNUMBER(SEARCH("Resource",'[2]Most Recent Statements'!L85)),"Yes","No"))))</f>
        <v>No</v>
      </c>
      <c r="BQ54" s="194"/>
      <c r="BR54" s="176" t="str">
        <f>IF(ISERROR('[2]Most Recent Statements'!N85),"Insufficient data",IF('[2]Most Recent Statements'!N85="Unknown","Insufficient Data",(IF(ISNUMBER(SEARCH("Yes",'[2]Most Recent Statements'!N85)),"Yes","No"))))</f>
        <v>No</v>
      </c>
      <c r="BS54" s="175" t="str">
        <f>IF(ISERROR('[2]Most Recent Statements'!Q85),"Insufficient data",IF('[2]Most Recent Statements'!Q85="Unknown","Insufficient Data",(IF(ISNUMBER(SEARCH("Leadership",'[2]Most Recent Statements'!Q85)),"Yes","No"))))</f>
        <v>Yes</v>
      </c>
      <c r="BT54" s="176" t="str">
        <f>IF(ISERROR('[2]Most Recent Statements'!Q85),"Insufficient data",IF('[2]Most Recent Statements'!Q85="Unknown","Insufficient Data",(IF(ISNUMBER(SEARCH("Suppliers",'[2]Most Recent Statements'!Q85)),"Yes","No"))))</f>
        <v>No</v>
      </c>
      <c r="BU54" s="176" t="str">
        <f>IF(ISERROR('[2]Most Recent Statements'!Q85),"Insufficient data",IF('[2]Most Recent Statements'!Q85="Unknown","Insufficient Data",(IF(ISNUMBER(SEARCH("Recruitment / HR",'[2]Most Recent Statements'!Q85)),"Yes","No"))))</f>
        <v>No</v>
      </c>
      <c r="BV54" s="176" t="str">
        <f>IF(ISERROR('[2]Most Recent Statements'!Q85),"Insufficient data",IF('[2]Most Recent Statements'!Q85="Unknown","Insufficient Data",(IF(ISNUMBER(SEARCH("Procurement / purchasing",'[2]Most Recent Statements'!Q85)),"Yes","No"))))</f>
        <v>No</v>
      </c>
      <c r="BW54" s="176" t="str">
        <f>IF(ISERROR('[2]Most Recent Statements'!Q85),"Insufficient data",IF('[2]Most Recent Statements'!Q85="Unknown","Insufficient Data",(IF(ISNUMBER(SEARCH("Employees (all)",'[2]Most Recent Statements'!Q85)),"Yes","No"))))</f>
        <v>Yes</v>
      </c>
      <c r="BX54" s="176" t="str">
        <f>IF(ISERROR('[2]Most Recent Statements'!Q85),"Insufficient data",IF('[2]Most Recent Statements'!Q85="Unknown","Insufficient Data",(IF(ISNUMBER(SEARCH("Training provided - not specified",'[2]Most Recent Statements'!Q85)),"Yes","No"))))</f>
        <v>No</v>
      </c>
      <c r="BY54" s="176" t="str">
        <f>IF(ISERROR('[2]Most Recent Statements'!Q85),"Insufficient data",IF('[2]Most Recent Statements'!Q85="Unknown","Insufficient Data",(IF(ISNUMBER(SEARCH("In Development",'[2]Most Recent Statements'!Q85)),"Yes","No"))))</f>
        <v>No</v>
      </c>
      <c r="BZ54" s="177" t="str">
        <f t="shared" si="5"/>
        <v>Yes</v>
      </c>
      <c r="CA54" s="176" t="str">
        <f t="shared" si="6"/>
        <v>Yes</v>
      </c>
      <c r="CB54" s="176" t="str">
        <f t="shared" si="7"/>
        <v>Yes</v>
      </c>
      <c r="CC54" s="175" t="str">
        <f>IF(ISERROR('[2]Most Recent Statements'!R85),"Insufficient data",IF('[2]Most Recent Statements'!R85="Unknown","Insufficient Data",(IF(ISNUMBER(SEARCH("Yes",'[2]Most Recent Statements'!R85)),"Yes","No"))))</f>
        <v>No</v>
      </c>
      <c r="CD54" s="176" t="str">
        <f>IF(ISERROR('[2]Most Recent Statements'!S85),"Insufficient data",IF('[2]Most Recent Statements'!S85="Unknown","Insufficient Data",(IF(ISNUMBER(SEARCH("Yes",'[2]Most Recent Statements'!S85)),"Yes","No"))))</f>
        <v>No</v>
      </c>
      <c r="CE54" s="199" t="str">
        <f>IFERROR(VLOOKUP($A54,'[2]Sector Specific Research'!$B$3:$H$81,3,FALSE),"Insufficient Data")</f>
        <v>Yes</v>
      </c>
      <c r="CF54" s="200" t="str">
        <f>IFERROR(VLOOKUP($A54,'[2]Sector Specific Research'!$B$3:$H$81,4,FALSE),"Insufficient Data")</f>
        <v>No</v>
      </c>
      <c r="CG54" s="200" t="str">
        <f>IFERROR(VLOOKUP($A54,'[2]Sector Specific Research'!$B$3:$H$81,5,FALSE),"Insufficient Data")</f>
        <v>No</v>
      </c>
      <c r="CH54" s="200" t="str">
        <f>IFERROR(VLOOKUP($A54,'[2]Sector Specific Research'!$B$3:$H$81,6,FALSE),"Insufficient Data")</f>
        <v>Yes</v>
      </c>
      <c r="CI54" s="200" t="str">
        <f>IFERROR(VLOOKUP($A54,'[2]Sector Specific Research'!$B$3:$H$81,7,FALSE),"Insufficient Data")</f>
        <v>Yes</v>
      </c>
      <c r="CJ54" s="200" t="str">
        <f t="shared" si="8"/>
        <v>Yes</v>
      </c>
      <c r="CK54" s="175" t="str">
        <f t="shared" si="9"/>
        <v>Yes</v>
      </c>
      <c r="CL54" s="178" t="str">
        <f t="shared" si="10"/>
        <v>Yes</v>
      </c>
    </row>
    <row r="55" spans="1:90" ht="16" x14ac:dyDescent="0.2">
      <c r="A55" s="287" t="str">
        <f>TRIM('[2]Most Recent Statements'!A13)</f>
        <v>Invesco</v>
      </c>
      <c r="B55" s="197">
        <f>'[2]Most Recent Statements'!B13</f>
        <v>2019</v>
      </c>
      <c r="C55" s="202">
        <v>1195300</v>
      </c>
      <c r="D55" s="198" t="str">
        <f>IF(ISNUMBER(SEARCH("Yes",'[2]Most Recent Statements'!C13)), "Yes", "No")</f>
        <v>Yes</v>
      </c>
      <c r="E55" s="198">
        <f>IFERROR(VLOOKUP(A55,'[2]Entity Coverage'!$C$2:$H$80, 6, FALSE), "Insufficient Data")</f>
        <v>4</v>
      </c>
      <c r="F55" s="198" t="str">
        <f>IF(ISERROR('[2]Most Recent Statements'!E13),"Insufficient data",IF('[2]Most Recent Statements'!E13="Unknown","Insufficient Data",(IF(ISNUMBER(SEARCH("Yes",'[2]Most Recent Statements'!E13)),"Yes","No"))))</f>
        <v>Yes</v>
      </c>
      <c r="G55" s="175" t="str">
        <f>IFERROR(IF(AND((OR('[2]Most Recent Statements'!F13="Signed by CEO",'[2]Most Recent Statements'!F13="Signed by Director",'[2]Most Recent Statements'!F13="Signed by Managing Director",'[2]Most Recent Statements'!F13="Signed by Chairman")),('[2]Most Recent Statements'!C13="Yes - UK Modern Slavery Act"),('[2]Most Recent Statements'!D13="Yes"),('[2]Most Recent Statements'!G13="Approved by Board")),"Yes","No"),"Insufficient data")</f>
        <v>No</v>
      </c>
      <c r="H55" s="176" t="str">
        <f>IF(ISERROR('[2]Most Recent Statements'!F13),"Insufficient data",IF('[2]Most Recent Statements'!F13="Unknown","Insufficient Data",(IF(OR((ISNUMBER(SEARCH("Signed by CEO",'[2]Most Recent Statements'!F13))),(ISNUMBER(SEARCH("Signed by Director",'[2]Most Recent Statements'!F13))),(ISNUMBER(SEARCH("Signed by Chairman",'[2]Most Recent Statements'!F13))),(ISNUMBER(SEARCH("Signed by Managing Director",'[2]Most Recent Statements'!F13)))),"Yes","No"))))</f>
        <v>No</v>
      </c>
      <c r="I55" s="176" t="str">
        <f>IF(ISERROR('[2]Most Recent Statements'!G13),"Insufficient data",IF('[2]Most Recent Statements'!G13="Unknown","Insufficient Data",(IF(ISNUMBER(SEARCH("Approved by Board",'[2]Most Recent Statements'!G13)),"Yes","No"))))</f>
        <v>Yes</v>
      </c>
      <c r="J55" s="177" t="str">
        <f>IF(ISERROR('[2]Most Recent Statements'!D13),"Insufficient data",IF('[2]Most Recent Statements'!D13="Unknown","Insufficient Data",(IF(ISNUMBER(SEARCH("Yes",'[2]Most Recent Statements'!D13)),"Yes","No"))))</f>
        <v>Yes</v>
      </c>
      <c r="K55" s="174" t="str">
        <f>IF(ISERROR('[2]Most Recent Statements'!T13),"Insufficient data",IF('[2]Most Recent Statements'!T13="Unknown","Insufficient Data",(IF(ISNUMBER(SEARCH("Yes",'[2]Most Recent Statements'!T13)),"Yes","No"))))</f>
        <v>No</v>
      </c>
      <c r="L55" s="174" t="str">
        <f>IF(ISERROR('[2]Most Recent Statements'!H13),"Insufficient data",IF('[2]Most Recent Statements'!H13="Unknown","Insufficient Data",(IF(ISNUMBER(SEARCH("Yes",'[2]Most Recent Statements'!H13)),"Yes","No"))))</f>
        <v>Yes</v>
      </c>
      <c r="M55" s="175" t="str">
        <f>IF(ISERROR('[2]Most Recent Statements'!I13),"Insufficient data",IF('[2]Most Recent Statements'!I13="Unknown","Insufficient Data",(IF(ISNUMBER(SEARCH("No",'[2]Most Recent Statements'!I13)),"No","Yes"))))</f>
        <v>No</v>
      </c>
      <c r="N55" s="176" t="str">
        <f>IF(ISERROR('[2]Most Recent Statements'!I13),"Insufficient data",IF('[2]Most Recent Statements'!I13="Unknown","Insufficient Data",(IF(ISNUMBER(SEARCH("Facility/Supplier",'[2]Most Recent Statements'!I13)),"Yes","No"))))</f>
        <v>No</v>
      </c>
      <c r="O55" s="177" t="str">
        <f>IF(ISERROR('[2]Most Recent Statements'!I13),"Insufficient data",IF('[2]Most Recent Statements'!I13="Unknown","Insufficient Data",(IF(ISNUMBER(SEARCH("Geographical",'[2]Most Recent Statements'!I13)),"Yes","No"))))</f>
        <v>No</v>
      </c>
      <c r="P55" s="175" t="str">
        <f>IF(ISERROR('[2]Most Recent Statements'!J13),"Insufficient data",IF('[2]Most Recent Statements'!J13="Unknown","Insufficient Data",(IF(OR((ISNUMBER(SEARCH("prohibit",'[2]Most Recent Statements'!J13))),(ISNUMBER(SEARCH("forced",'[2]Most Recent Statements'!J13))),(ISNUMBER(SEARCH("supplier",'[2]Most Recent Statements'!J13)))),"Yes","No"))))</f>
        <v>Yes</v>
      </c>
      <c r="Q55" s="176" t="str">
        <f>IF(ISERROR('[2]Most Recent Statements'!J13),"Insufficient data",IF('[2]Most Recent Statements'!J13="Unknown","Insufficient Data",(IF(ISNUMBER(SEARCH("No",'[2]Most Recent Statements'!J13)),"No","Yes"))))</f>
        <v>Yes</v>
      </c>
      <c r="R55" s="176" t="str">
        <f>IF(ISERROR('[2]Most Recent Statements'!J13),"Insufficient data",IF('[2]Most Recent Statements'!J13="Unknown","Insufficient Data",(IF(ISNUMBER(SEARCH("In Development",'[2]Most Recent Statements'!J13)),"Yes","No"))))</f>
        <v>No</v>
      </c>
      <c r="S55" s="176" t="str">
        <f>IF(ISERROR('[2]Most Recent Statements'!J13),"Insufficient data",IF('[2]Most Recent Statements'!J13="Unknown","Insufficient Data",(IF(OR((ISNUMBER(SEARCH("prohibit",'[2]Most Recent Statements'!J13))),(ISNUMBER(SEARCH("forced",'[2]Most Recent Statements'!J13))),(ISNUMBER(SEARCH("No",'[2]Most Recent Statements'!J13))),(ISNUMBER(SEARCH("supplier",'[2]Most Recent Statements'!J13)))),"No","Yes"))))</f>
        <v>No</v>
      </c>
      <c r="T55" s="176"/>
      <c r="U55" s="176" t="str">
        <f>IF(ISERROR('[2]Most Recent Statements'!J13),"Insufficient data",IF('[2]Most Recent Statements'!J13="Unknown","Insufficient Data",(IF(ISNUMBER(SEARCH("(beyond tier 1)",'[2]Most Recent Statements'!J13)),"Yes","No"))))</f>
        <v>No</v>
      </c>
      <c r="V55" s="176"/>
      <c r="W55" s="176" t="str">
        <f>IF(ISERROR('[2]Most Recent Statements'!J13),"Insufficient data",IF('[2]Most Recent Statements'!J13="Unknown","Insufficient Data",(IF(ISNUMBER(SEARCH("recruitment",'[2]Most Recent Statements'!J13)),"Yes","No"))))</f>
        <v>No</v>
      </c>
      <c r="X55" s="176" t="str">
        <f>IF(ISERROR('[2]Most Recent Statements'!J13),"Insufficient data",IF('[2]Most Recent Statements'!J13="Unknown","Insufficient Data",(IF(ISNUMBER(SEARCH("Prohibit charging of recruitment fees to employee (direct / tier 1)",'[2]Most Recent Statements'!J13)),"Yes","No"))))</f>
        <v>No</v>
      </c>
      <c r="Y55" s="176" t="str">
        <f>IF(ISERROR('[2]Most Recent Statements'!J13),"Insufficient data",IF('[2]Most Recent Statements'!J13="Unknown","Insufficient Data",(IF(ISNUMBER(SEARCH("Prohibit charging of recruitment fees to employee (beyond tier 1)",'[2]Most Recent Statements'!J13)),"Yes","No"))))</f>
        <v>No</v>
      </c>
      <c r="Z55" s="176" t="str">
        <f>IF(ISERROR('[2]Most Recent Statements'!J13),"Insufficient data",IF('[2]Most Recent Statements'!J13="Unknown","Insufficient Data",(IF(ISNUMBER(SEARCH("Suppliers comply with laws and company’s policies (direct / tier 1)",'[2]Most Recent Statements'!J13)),"Yes","No"))))</f>
        <v>Yes</v>
      </c>
      <c r="AA55" s="176" t="str">
        <f>IF(ISERROR('[2]Most Recent Statements'!J13),"Insufficient data",IF('[2]Most Recent Statements'!J13="Unknown","Insufficient Data",(IF(ISNUMBER(SEARCH("Suppliers comply with laws and company’s policies (beyond tier 1)",'[2]Most Recent Statements'!J13)),"Yes","No"))))</f>
        <v>No</v>
      </c>
      <c r="AB55" s="176" t="str">
        <f>IF(ISERROR('[2]Most Recent Statements'!J13),"Insufficient data",IF('[2]Most Recent Statements'!J13="Unknown","Insufficient Data",(IF(ISNUMBER(SEARCH("Prohibit use of forced labour (direct / tier 1)",'[2]Most Recent Statements'!J13)),"Yes","No"))))</f>
        <v>No</v>
      </c>
      <c r="AC55" s="176" t="str">
        <f>IF(ISERROR('[2]Most Recent Statements'!J13),"Insufficient data",IF('[2]Most Recent Statements'!J13="Unknown","Insufficient Data",(IF(ISNUMBER(SEARCH("Prohibit use of forced labour (beyond tier 1)",'[2]Most Recent Statements'!J13)),"Yes","No"))))</f>
        <v>No</v>
      </c>
      <c r="AD55" s="176" t="str">
        <f>IF(ISERROR('[2]Most Recent Statements'!J13),"Insufficient data",IF('[2]Most Recent Statements'!J13="Unknown","Insufficient Data",(IF(ISNUMBER(SEARCH("Prohibit use of child labour (direct / tier 1)",'[2]Most Recent Statements'!J13)),"Yes","No"))))</f>
        <v>No</v>
      </c>
      <c r="AE55" s="176" t="str">
        <f>IF(ISERROR('[2]Most Recent Statements'!J13),"Insufficient data",IF('[2]Most Recent Statements'!J13="Unknown","Insufficient Data",(IF(ISNUMBER(SEARCH("Prohibit use of child labour (beyond tier 1)",'[2]Most Recent Statements'!J13)),"Yes","No"))))</f>
        <v>No</v>
      </c>
      <c r="AF55" s="176" t="str">
        <f>IF(ISERROR('[2]Most Recent Statements'!J13),"Insufficient data",IF('[2]Most Recent Statements'!J13="Unknown","Insufficient Data",(IF(ISNUMBER(SEARCH("Code of conduct or supplier code includes clauses on slavery and human trafficking (direct / tier 1)",'[2]Most Recent Statements'!J13)),"Yes","No"))))</f>
        <v>No</v>
      </c>
      <c r="AG55" s="176" t="str">
        <f>IF(ISERROR('[2]Most Recent Statements'!J13),"Insufficient data",IF('[2]Most Recent Statements'!J13="Unknown","Insufficient Data",(IF(ISNUMBER(SEARCH("Code of conduct or supplier code includes clauses on slavery and human trafficking (beyond tier 1)",'[2]Most Recent Statements'!J13)),"Yes","No"))))</f>
        <v>No</v>
      </c>
      <c r="AH55" s="176" t="str">
        <f>IF(ISERROR('[2]Most Recent Statements'!J13),"Insufficient data",IF('[2]Most Recent Statements'!J13="Unknown","Insufficient Data",(IF(ISNUMBER(SEARCH("Contracts include clauses on forced labour (direct / tier 1)",'[2]Most Recent Statements'!J13)),"Yes","No"))))</f>
        <v>No</v>
      </c>
      <c r="AI55" s="176" t="str">
        <f>IF(ISERROR('[2]Most Recent Statements'!J13),"Insufficient data",IF('[2]Most Recent Statements'!J13="Unknown","Insufficient Data",(IF(ISNUMBER(SEARCH("Contracts include clauses on forced labour (beyond tier 1)",'[2]Most Recent Statements'!J13)),"Yes","No"))))</f>
        <v>No</v>
      </c>
      <c r="AJ55" s="176" t="str">
        <f>IF(ISERROR('[2]Most Recent Statements'!J13),"Insufficient data",IF('[2]Most Recent Statements'!J13="Unknown","Insufficient Data",(IF(ISNUMBER(SEARCH("Suppliers produce their own statement (direct / tier 1)",'[2]Most Recent Statements'!J13)),"Yes","No"))))</f>
        <v>No</v>
      </c>
      <c r="AK55" s="176" t="str">
        <f>IF(ISERROR('[2]Most Recent Statements'!J13),"Insufficient data",IF('[2]Most Recent Statements'!J13="Unknown","Insufficient Data",(IF(ISNUMBER(SEARCH("Suppliers produce their own statement (beyond tier 1)",'[2]Most Recent Statements'!J13)),"Yes","No"))))</f>
        <v>No</v>
      </c>
      <c r="AL55" s="176" t="str">
        <f>IF(ISERROR('[2]Most Recent Statements'!J13),"Insufficient data",IF('[2]Most Recent Statements'!J13="Unknown","Insufficient Data",(IF(ISNUMBER(SEARCH("Suppliers respect labour rights (wages, freedom of association etc) (direct / tier 1)",'[2]Most Recent Statements'!J13)),"Yes","No"))))</f>
        <v>No</v>
      </c>
      <c r="AM55" s="176" t="str">
        <f>IF(ISERROR('[2]Most Recent Statements'!J13),"Insufficient data",IF('[2]Most Recent Statements'!J13="Unknown","Insufficient Data",(IF(ISNUMBER(SEARCH("Suppliers respect labour rights (wages, freedom of association etc) (beyond tier 1)",'[2]Most Recent Statements'!J13)),"Yes","No"))))</f>
        <v>No</v>
      </c>
      <c r="AN55" s="176" t="str">
        <f>IF(ISERROR('[2]Most Recent Statements'!J13),"Insufficient data",IF('[2]Most Recent Statements'!J13="Unknown","Insufficient Data",(IF(ISNUMBER(SEARCH("Suppliers protect migrant workers (direct / tier 1)",'[2]Most Recent Statements'!J13)),"Yes","No"))))</f>
        <v>No</v>
      </c>
      <c r="AO55" s="176" t="str">
        <f>IF(ISERROR('[2]Most Recent Statements'!J13),"Insufficient data",IF('[2]Most Recent Statements'!J13="Unknown","Insufficient Data",(IF(ISNUMBER(SEARCH("Suppliers protect migrant workers (beyond tier 1)",'[2]Most Recent Statements'!J13)),"Yes","No"))))</f>
        <v>No</v>
      </c>
      <c r="AP55" s="177" t="str">
        <f>IF(ISERROR('[2]Most Recent Statements'!J13),"Insufficient data",IF('[2]Most Recent Statements'!J13="Unknown","Insufficient Data",(IF(ISNUMBER(SEARCH("migrant",'[2]Most Recent Statements'!J13)),"Yes","No"))))</f>
        <v>No</v>
      </c>
      <c r="AQ55" s="174" t="str">
        <f>IF(OR(ISERROR('[2]Most Recent Statements'!O13),ISERROR('[2]Most Recent Statements'!M13)),"Insufficient data",IF(OR('[2]Most Recent Statements'!O13="Unknown",'[2]Most Recent Statements'!M13="Unknown"),"Insufficient Data",(IF(OR((OR((ISNUMBER(SEARCH("Cancel contracts",'[2]Most Recent Statements'!O13))),(ISNUMBER(SEARCH("Corrective action plan",'[2]Most Recent Statements'!O13))),(ISNUMBER(SEARCH("Worker remediation",'[2]Most Recent Statements'!O13))),(ISNUMBER(SEARCH("Senior management",'[2]Most Recent Statements'!O13))))),(OR((ISNUMBER(SEARCH("Audits",'[2]Most Recent Statements'!M13))),(ISNUMBER(SEARCH("On-site visits",'[2]Most Recent Statements'!M13)))))),"Yes","No"))))</f>
        <v>Yes</v>
      </c>
      <c r="AR55" s="174" t="str">
        <f t="shared" si="2"/>
        <v>Yes</v>
      </c>
      <c r="AS55" s="175" t="str">
        <f>IF(ISERROR('[2]Most Recent Statements'!O13),"Insufficient data",IF('[2]Most Recent Statements'!O13="Unknown","Insufficient Data",(IF(ISNUMBER(SEARCH("Cancel contracts",'[2]Most Recent Statements'!O13)),"Yes","No"))))</f>
        <v>No</v>
      </c>
      <c r="AT55" s="176" t="str">
        <f>IF(ISERROR('[2]Most Recent Statements'!O13),"Insufficient data",IF('[2]Most Recent Statements'!O13="Unknown","Insufficient Data",(IF(ISNUMBER(SEARCH("Corrective action plan",'[2]Most Recent Statements'!O13)),"Yes","No"))))</f>
        <v>No</v>
      </c>
      <c r="AU55" s="176" t="str">
        <f>IF(ISERROR('[2]Most Recent Statements'!O13),"Insufficient data",IF('[2]Most Recent Statements'!O13="Unknown","Insufficient Data",(IF(ISNUMBER(SEARCH("Senior management",'[2]Most Recent Statements'!O13)),"Yes","No"))))</f>
        <v>No</v>
      </c>
      <c r="AV55" s="177" t="str">
        <f>IF(ISERROR('[2]Most Recent Statements'!O13),"Insufficient data",IF('[2]Most Recent Statements'!O13="Unknown","Insufficient Data",(IF(ISNUMBER(SEARCH("Worker remediation",'[2]Most Recent Statements'!O13)),"Yes","No"))))</f>
        <v>No</v>
      </c>
      <c r="AW55" s="176" t="str">
        <f t="shared" si="3"/>
        <v>No</v>
      </c>
      <c r="AX55" s="175" t="str">
        <f>IF(ISERROR('[2]Most Recent Statements'!M13),"Insufficient data",IF('[2]Most Recent Statements'!M13="Unknown","Insufficient Data",(IF(ISNUMBER(SEARCH("Audits",'[2]Most Recent Statements'!M13)),"Yes","No"))))</f>
        <v>Yes</v>
      </c>
      <c r="AY55" s="176" t="str">
        <f>IF(ISERROR('[2]Most Recent Statements'!M13),"Insufficient data",IF('[2]Most Recent Statements'!M13="Unknown","Insufficient Data",(IF(ISNUMBER(SEARCH("Audits of suppliers (self- reporting)",'[2]Most Recent Statements'!M13)),"Yes","No"))))</f>
        <v>Yes</v>
      </c>
      <c r="AZ55" s="176" t="str">
        <f>IF(ISERROR('[2]Most Recent Statements'!M13),"Insufficient data",IF('[2]Most Recent Statements'!M13="Unknown","Insufficient Data",(IF(ISNUMBER(SEARCH("Audits of suppliers (independent)",'[2]Most Recent Statements'!M13)),"Yes","No"))))</f>
        <v>No</v>
      </c>
      <c r="BA55" s="177" t="str">
        <f>IF(ISERROR('[2]Most Recent Statements'!M13),"Insufficient data",IF('[2]Most Recent Statements'!M13="Unknown","Insufficient Data",(IF(ISNUMBER(SEARCH("On-site visits",'[2]Most Recent Statements'!M13)),"Yes","No"))))</f>
        <v>No</v>
      </c>
      <c r="BB55" s="175" t="str">
        <f>IF(ISERROR('[2]Most Recent Statements'!P13),"Insufficient data",IF('[2]Most Recent Statements'!P13="Unknown","Insufficient Data",(IF(OR((ISNUMBER(SEARCH("Hotline",'[2]Most Recent Statements'!P13))),(ISNUMBER(SEARCH("Whistleblower protection",'[2]Most Recent Statements'!P13))),(ISNUMBER(SEARCH("Focal Point",'[2]Most Recent Statements'!P13)))),"Yes","No"))))</f>
        <v>Yes</v>
      </c>
      <c r="BC55" s="176" t="str">
        <f>IF(ISERROR('[2]Most Recent Statements'!P13),"Insufficient data",IF('[2]Most Recent Statements'!P13="Unknown","Insufficient Data",(IF(ISNUMBER(SEARCH("Hotline",'[2]Most Recent Statements'!P13)),"Yes","No"))))</f>
        <v>Yes</v>
      </c>
      <c r="BD55" s="176" t="str">
        <f>IF(ISERROR('[2]Most Recent Statements'!P13),"Insufficient data",IF('[2]Most Recent Statements'!P13="Unknown","Insufficient Data",(IF(ISNUMBER(SEARCH("Focal Point",'[2]Most Recent Statements'!P13)),"Yes","No"))))</f>
        <v>No</v>
      </c>
      <c r="BE55" s="177" t="str">
        <f>IF(ISERROR('[2]Most Recent Statements'!P13),"Insufficient data",IF('[2]Most Recent Statements'!P13="Unknown","Insufficient Data",(IF(ISNUMBER(SEARCH("Whistleblower protection",'[2]Most Recent Statements'!P13)),"Yes","No"))))</f>
        <v>Yes</v>
      </c>
      <c r="BF55" s="175" t="str">
        <f t="shared" si="4"/>
        <v>No</v>
      </c>
      <c r="BG55" s="176" t="str">
        <f>IF(ISERROR('[2]Most Recent Statements'!K13),"Insufficient data",IF('[2]Most Recent Statements'!K13="Unknown","Insufficient Data",(IF(ISNUMBER(SEARCH("Conducting research",'[2]Most Recent Statements'!K13)),"Yes","No"))))</f>
        <v>No</v>
      </c>
      <c r="BH55" s="176" t="str">
        <f>IF(ISERROR('[2]Most Recent Statements'!K13),"Insufficient data",IF('[2]Most Recent Statements'!K13="Unknown","Insufficient Data",(IF(ISNUMBER(SEARCH("Risk-based questionnaires",'[2]Most Recent Statements'!K13)),"Yes","No"))))</f>
        <v>No</v>
      </c>
      <c r="BI55" s="176" t="str">
        <f>IF(ISERROR('[2]Most Recent Statements'!K13),"Insufficient data",IF('[2]Most Recent Statements'!K13="Unknown","Insufficient Data",(IF(ISNUMBER(SEARCH("Use of risk management tool or software",'[2]Most Recent Statements'!K13)),"Yes","No"))))</f>
        <v>No</v>
      </c>
      <c r="BJ55" s="177" t="str">
        <f>IF(ISERROR('[2]Most Recent Statements'!K13),"Insufficient data",IF('[2]Most Recent Statements'!K13="Unknown","Insufficient Data",(IF(ISNUMBER(SEARCH("In Development",'[2]Most Recent Statements'!K13)),"Yes","No"))))</f>
        <v>No</v>
      </c>
      <c r="BK55" s="174" t="str">
        <f>IF(OR(ISERROR('[2]Most Recent Statements'!K13),ISERROR('[2]Most Recent Statements'!L13)),"Insufficient data",IF(OR('[2]Most Recent Statements'!K13="Unknown",'[2]Most Recent Statements'!L13="Unknown"),"Insufficient Data",(IF(AND((OR((ISNUMBER(SEARCH("Conducting research",'[2]Most Recent Statements'!K13))),(ISNUMBER(SEARCH("Risk-based questionnaires",'[2]Most Recent Statements'!K13))),(ISNUMBER(SEARCH("Use of risk management tool or software",'[2]Most Recent Statements'!K13))))),(OR((ISNUMBER(SEARCH("Geographic",'[2]Most Recent Statements'!L13))),(ISNUMBER(SEARCH("Industry",'[2]Most Recent Statements'!L13))),(ISNUMBER(SEARCH("Resource",'[2]Most Recent Statements'!L13))),(ISNUMBER(SEARCH("Workforce",'[2]Most Recent Statements'!L13)))))),"Yes","No"))))</f>
        <v>No</v>
      </c>
      <c r="BL55" s="175" t="str">
        <f>IF(ISERROR('[2]Most Recent Statements'!L13),"Insufficient data",IF('[2]Most Recent Statements'!L13="Unknown","Insufficient Data",(IF(OR((ISNUMBER(SEARCH("Geographic",'[2]Most Recent Statements'!L13))),(ISNUMBER(SEARCH("Industry",'[2]Most Recent Statements'!L13))),(ISNUMBER(SEARCH("Resource",'[2]Most Recent Statements'!L13))),(ISNUMBER(SEARCH("Workforce",'[2]Most Recent Statements'!L13)))),"Yes","No"))))</f>
        <v>No</v>
      </c>
      <c r="BM55" s="176" t="str">
        <f>IF(ISERROR('[2]Most Recent Statements'!L13),"Insufficient data",IF('[2]Most Recent Statements'!L13="Unknown","Insufficient Data",(IF(ISNUMBER(SEARCH("Geographic",'[2]Most Recent Statements'!L13)),"Yes","No"))))</f>
        <v>No</v>
      </c>
      <c r="BN55" s="176" t="str">
        <f>IF(ISERROR('[2]Most Recent Statements'!L13),"Insufficient data",IF('[2]Most Recent Statements'!L13="Unknown","Insufficient Data",(IF(ISNUMBER(SEARCH("Industry",'[2]Most Recent Statements'!L13)),"Yes","No"))))</f>
        <v>No</v>
      </c>
      <c r="BO55" s="176" t="str">
        <f>IF(ISERROR('[2]Most Recent Statements'!L13),"Insufficient data",IF('[2]Most Recent Statements'!L13="Unknown","Insufficient Data",(IF(ISNUMBER(SEARCH("Workforce",'[2]Most Recent Statements'!L13)),"Yes","No"))))</f>
        <v>No</v>
      </c>
      <c r="BP55" s="176" t="str">
        <f>IF(ISERROR('[2]Most Recent Statements'!L13),"Insufficient data",IF('[2]Most Recent Statements'!L13="Unknown","Insufficient Data",(IF(ISNUMBER(SEARCH("Resource",'[2]Most Recent Statements'!L13)),"Yes","No"))))</f>
        <v>No</v>
      </c>
      <c r="BQ55" s="177"/>
      <c r="BR55" s="176" t="str">
        <f>IF(ISERROR('[2]Most Recent Statements'!N13),"Insufficient data",IF('[2]Most Recent Statements'!N13="Unknown","Insufficient Data",(IF(ISNUMBER(SEARCH("Yes",'[2]Most Recent Statements'!N13)),"Yes","No"))))</f>
        <v>No</v>
      </c>
      <c r="BS55" s="175" t="str">
        <f>IF(ISERROR('[2]Most Recent Statements'!Q13),"Insufficient data",IF('[2]Most Recent Statements'!Q13="Unknown","Insufficient Data",(IF(ISNUMBER(SEARCH("Leadership",'[2]Most Recent Statements'!Q13)),"Yes","No"))))</f>
        <v>No</v>
      </c>
      <c r="BT55" s="176" t="str">
        <f>IF(ISERROR('[2]Most Recent Statements'!Q13),"Insufficient data",IF('[2]Most Recent Statements'!Q13="Unknown","Insufficient Data",(IF(ISNUMBER(SEARCH("Suppliers",'[2]Most Recent Statements'!Q13)),"Yes","No"))))</f>
        <v>No</v>
      </c>
      <c r="BU55" s="176" t="str">
        <f>IF(ISERROR('[2]Most Recent Statements'!Q13),"Insufficient data",IF('[2]Most Recent Statements'!Q13="Unknown","Insufficient Data",(IF(ISNUMBER(SEARCH("Recruitment / HR",'[2]Most Recent Statements'!Q13)),"Yes","No"))))</f>
        <v>No</v>
      </c>
      <c r="BV55" s="176" t="str">
        <f>IF(ISERROR('[2]Most Recent Statements'!Q13),"Insufficient data",IF('[2]Most Recent Statements'!Q13="Unknown","Insufficient Data",(IF(ISNUMBER(SEARCH("Procurement / purchasing",'[2]Most Recent Statements'!Q13)),"Yes","No"))))</f>
        <v>No</v>
      </c>
      <c r="BW55" s="176" t="str">
        <f>IF(ISERROR('[2]Most Recent Statements'!Q13),"Insufficient data",IF('[2]Most Recent Statements'!Q13="Unknown","Insufficient Data",(IF(ISNUMBER(SEARCH("Employees (all)",'[2]Most Recent Statements'!Q13)),"Yes","No"))))</f>
        <v>No</v>
      </c>
      <c r="BX55" s="176" t="str">
        <f>IF(ISERROR('[2]Most Recent Statements'!Q13),"Insufficient data",IF('[2]Most Recent Statements'!Q13="Unknown","Insufficient Data",(IF(ISNUMBER(SEARCH("Training provided - not specified",'[2]Most Recent Statements'!Q13)),"Yes","No"))))</f>
        <v>Yes</v>
      </c>
      <c r="BY55" s="176" t="str">
        <f>IF(ISERROR('[2]Most Recent Statements'!Q13),"Insufficient data",IF('[2]Most Recent Statements'!Q13="Unknown","Insufficient Data",(IF(ISNUMBER(SEARCH("In Development",'[2]Most Recent Statements'!Q13)),"Yes","No"))))</f>
        <v>No</v>
      </c>
      <c r="BZ55" s="177" t="str">
        <f t="shared" si="5"/>
        <v>Yes</v>
      </c>
      <c r="CA55" s="176" t="str">
        <f t="shared" si="6"/>
        <v>Yes</v>
      </c>
      <c r="CB55" s="176" t="str">
        <f t="shared" si="7"/>
        <v>Yes</v>
      </c>
      <c r="CC55" s="175" t="str">
        <f>IF(ISERROR('[2]Most Recent Statements'!R13),"Insufficient data",IF('[2]Most Recent Statements'!R13="Unknown","Insufficient Data",(IF(ISNUMBER(SEARCH("Yes",'[2]Most Recent Statements'!R13)),"Yes","No"))))</f>
        <v>No</v>
      </c>
      <c r="CD55" s="176" t="str">
        <f>IF(ISERROR('[2]Most Recent Statements'!S13),"Insufficient data",IF('[2]Most Recent Statements'!S13="Unknown","Insufficient Data",(IF(ISNUMBER(SEARCH("Yes",'[2]Most Recent Statements'!S13)),"Yes","No"))))</f>
        <v>No</v>
      </c>
      <c r="CE55" s="199" t="str">
        <f>IFERROR(VLOOKUP($A55,'[2]Sector Specific Research'!$B$3:$H$81,3,FALSE),"Insufficient Data")</f>
        <v>No</v>
      </c>
      <c r="CF55" s="200" t="str">
        <f>IFERROR(VLOOKUP($A55,'[2]Sector Specific Research'!$B$3:$H$81,4,FALSE),"Insufficient Data")</f>
        <v>No</v>
      </c>
      <c r="CG55" s="200" t="str">
        <f>IFERROR(VLOOKUP($A55,'[2]Sector Specific Research'!$B$3:$H$81,5,FALSE),"Insufficient Data")</f>
        <v>Yes</v>
      </c>
      <c r="CH55" s="200" t="str">
        <f>IFERROR(VLOOKUP($A55,'[2]Sector Specific Research'!$B$3:$H$81,6,FALSE),"Insufficient Data")</f>
        <v>No</v>
      </c>
      <c r="CI55" s="200" t="str">
        <f>IFERROR(VLOOKUP($A55,'[2]Sector Specific Research'!$B$3:$H$81,7,FALSE),"Insufficient Data")</f>
        <v>Yes</v>
      </c>
      <c r="CJ55" s="200" t="str">
        <f t="shared" si="8"/>
        <v>Yes</v>
      </c>
      <c r="CK55" s="175" t="str">
        <f t="shared" si="9"/>
        <v>No</v>
      </c>
      <c r="CL55" s="178" t="str">
        <f t="shared" si="10"/>
        <v>Yes</v>
      </c>
    </row>
    <row r="56" spans="1:90" ht="16" x14ac:dyDescent="0.2">
      <c r="A56" s="287" t="str">
        <f>TRIM('[2]Most Recent Statements'!A14)</f>
        <v>Investec</v>
      </c>
      <c r="B56" s="197">
        <f>'[2]Most Recent Statements'!B14</f>
        <v>2019</v>
      </c>
      <c r="C56" s="197">
        <v>143029</v>
      </c>
      <c r="D56" s="198" t="str">
        <f>IF(ISNUMBER(SEARCH("Yes",'[2]Most Recent Statements'!C14)), "Yes", "No")</f>
        <v>Yes</v>
      </c>
      <c r="E56" s="198">
        <f>IFERROR(VLOOKUP(A56,'[2]Entity Coverage'!$C$2:$H$80, 6, FALSE), "Insufficient Data")</f>
        <v>8</v>
      </c>
      <c r="F56" s="198" t="str">
        <f>IF(ISERROR('[2]Most Recent Statements'!E14),"Insufficient data",IF('[2]Most Recent Statements'!E14="Unknown","Insufficient Data",(IF(ISNUMBER(SEARCH("Yes",'[2]Most Recent Statements'!E14)),"Yes","No"))))</f>
        <v>No</v>
      </c>
      <c r="G56" s="175" t="str">
        <f>IFERROR(IF(AND((OR('[2]Most Recent Statements'!F14="Signed by CEO",'[2]Most Recent Statements'!F14="Signed by Director",'[2]Most Recent Statements'!F14="Signed by Managing Director",'[2]Most Recent Statements'!F14="Signed by Chairman")),('[2]Most Recent Statements'!C14="Yes - UK Modern Slavery Act"),('[2]Most Recent Statements'!D14="Yes"),('[2]Most Recent Statements'!G14="Approved by Board")),"Yes","No"),"Insufficient data")</f>
        <v>No</v>
      </c>
      <c r="H56" s="176" t="str">
        <f>IF(ISERROR('[2]Most Recent Statements'!F14),"Insufficient data",IF('[2]Most Recent Statements'!F14="Unknown","Insufficient Data",(IF(OR((ISNUMBER(SEARCH("Signed by CEO",'[2]Most Recent Statements'!F14))),(ISNUMBER(SEARCH("Signed by Director",'[2]Most Recent Statements'!F14))),(ISNUMBER(SEARCH("Signed by Chairman",'[2]Most Recent Statements'!F14))),(ISNUMBER(SEARCH("Signed by Managing Director",'[2]Most Recent Statements'!F14)))),"Yes","No"))))</f>
        <v>No</v>
      </c>
      <c r="I56" s="176" t="str">
        <f>IF(ISERROR('[2]Most Recent Statements'!G14),"Insufficient data",IF('[2]Most Recent Statements'!G14="Unknown","Insufficient Data",(IF(ISNUMBER(SEARCH("Approved by Board",'[2]Most Recent Statements'!G14)),"Yes","No"))))</f>
        <v>Yes</v>
      </c>
      <c r="J56" s="177" t="str">
        <f>IF(ISERROR('[2]Most Recent Statements'!D14),"Insufficient data",IF('[2]Most Recent Statements'!D14="Unknown","Insufficient Data",(IF(ISNUMBER(SEARCH("Yes",'[2]Most Recent Statements'!D14)),"Yes","No"))))</f>
        <v>Yes</v>
      </c>
      <c r="K56" s="174" t="str">
        <f>IF(ISERROR('[2]Most Recent Statements'!T14),"Insufficient data",IF('[2]Most Recent Statements'!T14="Unknown","Insufficient Data",(IF(ISNUMBER(SEARCH("Yes",'[2]Most Recent Statements'!T14)),"Yes","No"))))</f>
        <v>No</v>
      </c>
      <c r="L56" s="174" t="str">
        <f>IF(ISERROR('[2]Most Recent Statements'!H14),"Insufficient data",IF('[2]Most Recent Statements'!H14="Unknown","Insufficient Data",(IF(ISNUMBER(SEARCH("Yes",'[2]Most Recent Statements'!H14)),"Yes","No"))))</f>
        <v>Yes</v>
      </c>
      <c r="M56" s="175" t="str">
        <f>IF(ISERROR('[2]Most Recent Statements'!I14),"Insufficient data",IF('[2]Most Recent Statements'!I14="Unknown","Insufficient Data",(IF(ISNUMBER(SEARCH("No",'[2]Most Recent Statements'!I14)),"No","Yes"))))</f>
        <v>No</v>
      </c>
      <c r="N56" s="176" t="str">
        <f>IF(ISERROR('[2]Most Recent Statements'!I14),"Insufficient data",IF('[2]Most Recent Statements'!I14="Unknown","Insufficient Data",(IF(ISNUMBER(SEARCH("Facility/Supplier",'[2]Most Recent Statements'!I14)),"Yes","No"))))</f>
        <v>No</v>
      </c>
      <c r="O56" s="177" t="str">
        <f>IF(ISERROR('[2]Most Recent Statements'!I14),"Insufficient data",IF('[2]Most Recent Statements'!I14="Unknown","Insufficient Data",(IF(ISNUMBER(SEARCH("Geographical",'[2]Most Recent Statements'!I14)),"Yes","No"))))</f>
        <v>No</v>
      </c>
      <c r="P56" s="175" t="str">
        <f>IF(ISERROR('[2]Most Recent Statements'!J14),"Insufficient data",IF('[2]Most Recent Statements'!J14="Unknown","Insufficient Data",(IF(OR((ISNUMBER(SEARCH("prohibit",'[2]Most Recent Statements'!J14))),(ISNUMBER(SEARCH("forced",'[2]Most Recent Statements'!J14))),(ISNUMBER(SEARCH("supplier",'[2]Most Recent Statements'!J14)))),"Yes","No"))))</f>
        <v>Yes</v>
      </c>
      <c r="Q56" s="176" t="str">
        <f>IF(ISERROR('[2]Most Recent Statements'!J14),"Insufficient data",IF('[2]Most Recent Statements'!J14="Unknown","Insufficient Data",(IF(ISNUMBER(SEARCH("No",'[2]Most Recent Statements'!J14)),"No","Yes"))))</f>
        <v>Yes</v>
      </c>
      <c r="R56" s="176" t="str">
        <f>IF(ISERROR('[2]Most Recent Statements'!J14),"Insufficient data",IF('[2]Most Recent Statements'!J14="Unknown","Insufficient Data",(IF(ISNUMBER(SEARCH("In Development",'[2]Most Recent Statements'!J14)),"Yes","No"))))</f>
        <v>No</v>
      </c>
      <c r="S56" s="176" t="str">
        <f>IF(ISERROR('[2]Most Recent Statements'!J14),"Insufficient data",IF('[2]Most Recent Statements'!J14="Unknown","Insufficient Data",(IF(OR((ISNUMBER(SEARCH("prohibit",'[2]Most Recent Statements'!J14))),(ISNUMBER(SEARCH("forced",'[2]Most Recent Statements'!J14))),(ISNUMBER(SEARCH("No",'[2]Most Recent Statements'!J14))),(ISNUMBER(SEARCH("supplier",'[2]Most Recent Statements'!J14)))),"No","Yes"))))</f>
        <v>No</v>
      </c>
      <c r="T56" s="176"/>
      <c r="U56" s="176" t="str">
        <f>IF(ISERROR('[2]Most Recent Statements'!J14),"Insufficient data",IF('[2]Most Recent Statements'!J14="Unknown","Insufficient Data",(IF(ISNUMBER(SEARCH("(beyond tier 1)",'[2]Most Recent Statements'!J14)),"Yes","No"))))</f>
        <v>Yes</v>
      </c>
      <c r="V56" s="176"/>
      <c r="W56" s="176" t="str">
        <f>IF(ISERROR('[2]Most Recent Statements'!J14),"Insufficient data",IF('[2]Most Recent Statements'!J14="Unknown","Insufficient Data",(IF(ISNUMBER(SEARCH("recruitment",'[2]Most Recent Statements'!J14)),"Yes","No"))))</f>
        <v>No</v>
      </c>
      <c r="X56" s="176" t="str">
        <f>IF(ISERROR('[2]Most Recent Statements'!J14),"Insufficient data",IF('[2]Most Recent Statements'!J14="Unknown","Insufficient Data",(IF(ISNUMBER(SEARCH("Prohibit charging of recruitment fees to employee (direct / tier 1)",'[2]Most Recent Statements'!J14)),"Yes","No"))))</f>
        <v>No</v>
      </c>
      <c r="Y56" s="176" t="str">
        <f>IF(ISERROR('[2]Most Recent Statements'!J14),"Insufficient data",IF('[2]Most Recent Statements'!J14="Unknown","Insufficient Data",(IF(ISNUMBER(SEARCH("Prohibit charging of recruitment fees to employee (beyond tier 1)",'[2]Most Recent Statements'!J14)),"Yes","No"))))</f>
        <v>No</v>
      </c>
      <c r="Z56" s="176" t="str">
        <f>IF(ISERROR('[2]Most Recent Statements'!J14),"Insufficient data",IF('[2]Most Recent Statements'!J14="Unknown","Insufficient Data",(IF(ISNUMBER(SEARCH("Suppliers comply with laws and company’s policies (direct / tier 1)",'[2]Most Recent Statements'!J14)),"Yes","No"))))</f>
        <v>Yes</v>
      </c>
      <c r="AA56" s="176" t="str">
        <f>IF(ISERROR('[2]Most Recent Statements'!J14),"Insufficient data",IF('[2]Most Recent Statements'!J14="Unknown","Insufficient Data",(IF(ISNUMBER(SEARCH("Suppliers comply with laws and company’s policies (beyond tier 1)",'[2]Most Recent Statements'!J14)),"Yes","No"))))</f>
        <v>Yes</v>
      </c>
      <c r="AB56" s="176" t="str">
        <f>IF(ISERROR('[2]Most Recent Statements'!J14),"Insufficient data",IF('[2]Most Recent Statements'!J14="Unknown","Insufficient Data",(IF(ISNUMBER(SEARCH("Prohibit use of forced labour (direct / tier 1)",'[2]Most Recent Statements'!J14)),"Yes","No"))))</f>
        <v>No</v>
      </c>
      <c r="AC56" s="176" t="str">
        <f>IF(ISERROR('[2]Most Recent Statements'!J14),"Insufficient data",IF('[2]Most Recent Statements'!J14="Unknown","Insufficient Data",(IF(ISNUMBER(SEARCH("Prohibit use of forced labour (beyond tier 1)",'[2]Most Recent Statements'!J14)),"Yes","No"))))</f>
        <v>No</v>
      </c>
      <c r="AD56" s="176" t="str">
        <f>IF(ISERROR('[2]Most Recent Statements'!J14),"Insufficient data",IF('[2]Most Recent Statements'!J14="Unknown","Insufficient Data",(IF(ISNUMBER(SEARCH("Prohibit use of child labour (direct / tier 1)",'[2]Most Recent Statements'!J14)),"Yes","No"))))</f>
        <v>No</v>
      </c>
      <c r="AE56" s="176" t="str">
        <f>IF(ISERROR('[2]Most Recent Statements'!J14),"Insufficient data",IF('[2]Most Recent Statements'!J14="Unknown","Insufficient Data",(IF(ISNUMBER(SEARCH("Prohibit use of child labour (beyond tier 1)",'[2]Most Recent Statements'!J14)),"Yes","No"))))</f>
        <v>No</v>
      </c>
      <c r="AF56" s="176" t="str">
        <f>IF(ISERROR('[2]Most Recent Statements'!J14),"Insufficient data",IF('[2]Most Recent Statements'!J14="Unknown","Insufficient Data",(IF(ISNUMBER(SEARCH("Code of conduct or supplier code includes clauses on slavery and human trafficking (direct / tier 1)",'[2]Most Recent Statements'!J14)),"Yes","No"))))</f>
        <v>Yes</v>
      </c>
      <c r="AG56" s="176" t="str">
        <f>IF(ISERROR('[2]Most Recent Statements'!J14),"Insufficient data",IF('[2]Most Recent Statements'!J14="Unknown","Insufficient Data",(IF(ISNUMBER(SEARCH("Code of conduct or supplier code includes clauses on slavery and human trafficking (beyond tier 1)",'[2]Most Recent Statements'!J14)),"Yes","No"))))</f>
        <v>Yes</v>
      </c>
      <c r="AH56" s="176" t="str">
        <f>IF(ISERROR('[2]Most Recent Statements'!J14),"Insufficient data",IF('[2]Most Recent Statements'!J14="Unknown","Insufficient Data",(IF(ISNUMBER(SEARCH("Contracts include clauses on forced labour (direct / tier 1)",'[2]Most Recent Statements'!J14)),"Yes","No"))))</f>
        <v>No</v>
      </c>
      <c r="AI56" s="176" t="str">
        <f>IF(ISERROR('[2]Most Recent Statements'!J14),"Insufficient data",IF('[2]Most Recent Statements'!J14="Unknown","Insufficient Data",(IF(ISNUMBER(SEARCH("Contracts include clauses on forced labour (beyond tier 1)",'[2]Most Recent Statements'!J14)),"Yes","No"))))</f>
        <v>No</v>
      </c>
      <c r="AJ56" s="176" t="str">
        <f>IF(ISERROR('[2]Most Recent Statements'!J14),"Insufficient data",IF('[2]Most Recent Statements'!J14="Unknown","Insufficient Data",(IF(ISNUMBER(SEARCH("Suppliers produce their own statement (direct / tier 1)",'[2]Most Recent Statements'!J14)),"Yes","No"))))</f>
        <v>No</v>
      </c>
      <c r="AK56" s="176" t="str">
        <f>IF(ISERROR('[2]Most Recent Statements'!J14),"Insufficient data",IF('[2]Most Recent Statements'!J14="Unknown","Insufficient Data",(IF(ISNUMBER(SEARCH("Suppliers produce their own statement (beyond tier 1)",'[2]Most Recent Statements'!J14)),"Yes","No"))))</f>
        <v>No</v>
      </c>
      <c r="AL56" s="176" t="str">
        <f>IF(ISERROR('[2]Most Recent Statements'!J14),"Insufficient data",IF('[2]Most Recent Statements'!J14="Unknown","Insufficient Data",(IF(ISNUMBER(SEARCH("Suppliers respect labour rights (wages, freedom of association etc) (direct / tier 1)",'[2]Most Recent Statements'!J14)),"Yes","No"))))</f>
        <v>No</v>
      </c>
      <c r="AM56" s="176" t="str">
        <f>IF(ISERROR('[2]Most Recent Statements'!J14),"Insufficient data",IF('[2]Most Recent Statements'!J14="Unknown","Insufficient Data",(IF(ISNUMBER(SEARCH("Suppliers respect labour rights (wages, freedom of association etc) (beyond tier 1)",'[2]Most Recent Statements'!J14)),"Yes","No"))))</f>
        <v>No</v>
      </c>
      <c r="AN56" s="176" t="str">
        <f>IF(ISERROR('[2]Most Recent Statements'!J14),"Insufficient data",IF('[2]Most Recent Statements'!J14="Unknown","Insufficient Data",(IF(ISNUMBER(SEARCH("Suppliers protect migrant workers (direct / tier 1)",'[2]Most Recent Statements'!J14)),"Yes","No"))))</f>
        <v>No</v>
      </c>
      <c r="AO56" s="176" t="str">
        <f>IF(ISERROR('[2]Most Recent Statements'!J14),"Insufficient data",IF('[2]Most Recent Statements'!J14="Unknown","Insufficient Data",(IF(ISNUMBER(SEARCH("Suppliers protect migrant workers (beyond tier 1)",'[2]Most Recent Statements'!J14)),"Yes","No"))))</f>
        <v>No</v>
      </c>
      <c r="AP56" s="177" t="str">
        <f>IF(ISERROR('[2]Most Recent Statements'!J14),"Insufficient data",IF('[2]Most Recent Statements'!J14="Unknown","Insufficient Data",(IF(ISNUMBER(SEARCH("migrant",'[2]Most Recent Statements'!J14)),"Yes","No"))))</f>
        <v>No</v>
      </c>
      <c r="AQ56" s="174" t="str">
        <f>IF(OR(ISERROR('[2]Most Recent Statements'!O14),ISERROR('[2]Most Recent Statements'!M14)),"Insufficient data",IF(OR('[2]Most Recent Statements'!O14="Unknown",'[2]Most Recent Statements'!M14="Unknown"),"Insufficient Data",(IF(OR((OR((ISNUMBER(SEARCH("Cancel contracts",'[2]Most Recent Statements'!O14))),(ISNUMBER(SEARCH("Corrective action plan",'[2]Most Recent Statements'!O14))),(ISNUMBER(SEARCH("Worker remediation",'[2]Most Recent Statements'!O14))),(ISNUMBER(SEARCH("Senior management",'[2]Most Recent Statements'!O14))))),(OR((ISNUMBER(SEARCH("Audits",'[2]Most Recent Statements'!M14))),(ISNUMBER(SEARCH("On-site visits",'[2]Most Recent Statements'!M14)))))),"Yes","No"))))</f>
        <v>No</v>
      </c>
      <c r="AR56" s="174" t="str">
        <f t="shared" si="2"/>
        <v>Yes</v>
      </c>
      <c r="AS56" s="175" t="str">
        <f>IF(ISERROR('[2]Most Recent Statements'!O14),"Insufficient data",IF('[2]Most Recent Statements'!O14="Unknown","Insufficient Data",(IF(ISNUMBER(SEARCH("Cancel contracts",'[2]Most Recent Statements'!O14)),"Yes","No"))))</f>
        <v>No</v>
      </c>
      <c r="AT56" s="176" t="str">
        <f>IF(ISERROR('[2]Most Recent Statements'!O14),"Insufficient data",IF('[2]Most Recent Statements'!O14="Unknown","Insufficient Data",(IF(ISNUMBER(SEARCH("Corrective action plan",'[2]Most Recent Statements'!O14)),"Yes","No"))))</f>
        <v>No</v>
      </c>
      <c r="AU56" s="176" t="str">
        <f>IF(ISERROR('[2]Most Recent Statements'!O14),"Insufficient data",IF('[2]Most Recent Statements'!O14="Unknown","Insufficient Data",(IF(ISNUMBER(SEARCH("Senior management",'[2]Most Recent Statements'!O14)),"Yes","No"))))</f>
        <v>No</v>
      </c>
      <c r="AV56" s="177" t="str">
        <f>IF(ISERROR('[2]Most Recent Statements'!O14),"Insufficient data",IF('[2]Most Recent Statements'!O14="Unknown","Insufficient Data",(IF(ISNUMBER(SEARCH("Worker remediation",'[2]Most Recent Statements'!O14)),"Yes","No"))))</f>
        <v>No</v>
      </c>
      <c r="AW56" s="176" t="str">
        <f t="shared" si="3"/>
        <v>No</v>
      </c>
      <c r="AX56" s="175" t="str">
        <f>IF(ISERROR('[2]Most Recent Statements'!M14),"Insufficient data",IF('[2]Most Recent Statements'!M14="Unknown","Insufficient Data",(IF(ISNUMBER(SEARCH("Audits",'[2]Most Recent Statements'!M14)),"Yes","No"))))</f>
        <v>No</v>
      </c>
      <c r="AY56" s="176" t="str">
        <f>IF(ISERROR('[2]Most Recent Statements'!M14),"Insufficient data",IF('[2]Most Recent Statements'!M14="Unknown","Insufficient Data",(IF(ISNUMBER(SEARCH("Audits of suppliers (self- reporting)",'[2]Most Recent Statements'!M14)),"Yes","No"))))</f>
        <v>No</v>
      </c>
      <c r="AZ56" s="176" t="str">
        <f>IF(ISERROR('[2]Most Recent Statements'!M14),"Insufficient data",IF('[2]Most Recent Statements'!M14="Unknown","Insufficient Data",(IF(ISNUMBER(SEARCH("Audits of suppliers (independent)",'[2]Most Recent Statements'!M14)),"Yes","No"))))</f>
        <v>No</v>
      </c>
      <c r="BA56" s="177" t="str">
        <f>IF(ISERROR('[2]Most Recent Statements'!M14),"Insufficient data",IF('[2]Most Recent Statements'!M14="Unknown","Insufficient Data",(IF(ISNUMBER(SEARCH("On-site visits",'[2]Most Recent Statements'!M14)),"Yes","No"))))</f>
        <v>No</v>
      </c>
      <c r="BB56" s="175" t="str">
        <f>IF(ISERROR('[2]Most Recent Statements'!P14),"Insufficient data",IF('[2]Most Recent Statements'!P14="Unknown","Insufficient Data",(IF(OR((ISNUMBER(SEARCH("Hotline",'[2]Most Recent Statements'!P14))),(ISNUMBER(SEARCH("Whistleblower protection",'[2]Most Recent Statements'!P14))),(ISNUMBER(SEARCH("Focal Point",'[2]Most Recent Statements'!P14)))),"Yes","No"))))</f>
        <v>Yes</v>
      </c>
      <c r="BC56" s="176" t="str">
        <f>IF(ISERROR('[2]Most Recent Statements'!P14),"Insufficient data",IF('[2]Most Recent Statements'!P14="Unknown","Insufficient Data",(IF(ISNUMBER(SEARCH("Hotline",'[2]Most Recent Statements'!P14)),"Yes","No"))))</f>
        <v>No</v>
      </c>
      <c r="BD56" s="176" t="str">
        <f>IF(ISERROR('[2]Most Recent Statements'!P14),"Insufficient data",IF('[2]Most Recent Statements'!P14="Unknown","Insufficient Data",(IF(ISNUMBER(SEARCH("Focal Point",'[2]Most Recent Statements'!P14)),"Yes","No"))))</f>
        <v>Yes</v>
      </c>
      <c r="BE56" s="177" t="str">
        <f>IF(ISERROR('[2]Most Recent Statements'!P14),"Insufficient data",IF('[2]Most Recent Statements'!P14="Unknown","Insufficient Data",(IF(ISNUMBER(SEARCH("Whistleblower protection",'[2]Most Recent Statements'!P14)),"Yes","No"))))</f>
        <v>Yes</v>
      </c>
      <c r="BF56" s="175" t="str">
        <f t="shared" si="4"/>
        <v>No</v>
      </c>
      <c r="BG56" s="176" t="str">
        <f>IF(ISERROR('[2]Most Recent Statements'!K14),"Insufficient data",IF('[2]Most Recent Statements'!K14="Unknown","Insufficient Data",(IF(ISNUMBER(SEARCH("Conducting research",'[2]Most Recent Statements'!K14)),"Yes","No"))))</f>
        <v>No</v>
      </c>
      <c r="BH56" s="176" t="str">
        <f>IF(ISERROR('[2]Most Recent Statements'!K14),"Insufficient data",IF('[2]Most Recent Statements'!K14="Unknown","Insufficient Data",(IF(ISNUMBER(SEARCH("Risk-based questionnaires",'[2]Most Recent Statements'!K14)),"Yes","No"))))</f>
        <v>No</v>
      </c>
      <c r="BI56" s="176" t="str">
        <f>IF(ISERROR('[2]Most Recent Statements'!K14),"Insufficient data",IF('[2]Most Recent Statements'!K14="Unknown","Insufficient Data",(IF(ISNUMBER(SEARCH("Use of risk management tool or software",'[2]Most Recent Statements'!K14)),"Yes","No"))))</f>
        <v>No</v>
      </c>
      <c r="BJ56" s="177" t="str">
        <f>IF(ISERROR('[2]Most Recent Statements'!K14),"Insufficient data",IF('[2]Most Recent Statements'!K14="Unknown","Insufficient Data",(IF(ISNUMBER(SEARCH("In Development",'[2]Most Recent Statements'!K14)),"Yes","No"))))</f>
        <v>No</v>
      </c>
      <c r="BK56" s="174" t="str">
        <f>IF(OR(ISERROR('[2]Most Recent Statements'!K14),ISERROR('[2]Most Recent Statements'!L14)),"Insufficient data",IF(OR('[2]Most Recent Statements'!K14="Unknown",'[2]Most Recent Statements'!L14="Unknown"),"Insufficient Data",(IF(AND((OR((ISNUMBER(SEARCH("Conducting research",'[2]Most Recent Statements'!K14))),(ISNUMBER(SEARCH("Risk-based questionnaires",'[2]Most Recent Statements'!K14))),(ISNUMBER(SEARCH("Use of risk management tool or software",'[2]Most Recent Statements'!K14))))),(OR((ISNUMBER(SEARCH("Geographic",'[2]Most Recent Statements'!L14))),(ISNUMBER(SEARCH("Industry",'[2]Most Recent Statements'!L14))),(ISNUMBER(SEARCH("Resource",'[2]Most Recent Statements'!L14))),(ISNUMBER(SEARCH("Workforce",'[2]Most Recent Statements'!L14)))))),"Yes","No"))))</f>
        <v>No</v>
      </c>
      <c r="BL56" s="175" t="str">
        <f>IF(ISERROR('[2]Most Recent Statements'!L14),"Insufficient data",IF('[2]Most Recent Statements'!L14="Unknown","Insufficient Data",(IF(OR((ISNUMBER(SEARCH("Geographic",'[2]Most Recent Statements'!L14))),(ISNUMBER(SEARCH("Industry",'[2]Most Recent Statements'!L14))),(ISNUMBER(SEARCH("Resource",'[2]Most Recent Statements'!L14))),(ISNUMBER(SEARCH("Workforce",'[2]Most Recent Statements'!L14)))),"Yes","No"))))</f>
        <v>No</v>
      </c>
      <c r="BM56" s="176" t="str">
        <f>IF(ISERROR('[2]Most Recent Statements'!L14),"Insufficient data",IF('[2]Most Recent Statements'!L14="Unknown","Insufficient Data",(IF(ISNUMBER(SEARCH("Geographic",'[2]Most Recent Statements'!L14)),"Yes","No"))))</f>
        <v>No</v>
      </c>
      <c r="BN56" s="176" t="str">
        <f>IF(ISERROR('[2]Most Recent Statements'!L14),"Insufficient data",IF('[2]Most Recent Statements'!L14="Unknown","Insufficient Data",(IF(ISNUMBER(SEARCH("Industry",'[2]Most Recent Statements'!L14)),"Yes","No"))))</f>
        <v>No</v>
      </c>
      <c r="BO56" s="176" t="str">
        <f>IF(ISERROR('[2]Most Recent Statements'!L14),"Insufficient data",IF('[2]Most Recent Statements'!L14="Unknown","Insufficient Data",(IF(ISNUMBER(SEARCH("Workforce",'[2]Most Recent Statements'!L14)),"Yes","No"))))</f>
        <v>No</v>
      </c>
      <c r="BP56" s="176" t="str">
        <f>IF(ISERROR('[2]Most Recent Statements'!L14),"Insufficient data",IF('[2]Most Recent Statements'!L14="Unknown","Insufficient Data",(IF(ISNUMBER(SEARCH("Resource",'[2]Most Recent Statements'!L14)),"Yes","No"))))</f>
        <v>No</v>
      </c>
      <c r="BQ56" s="177"/>
      <c r="BR56" s="176" t="str">
        <f>IF(ISERROR('[2]Most Recent Statements'!N14),"Insufficient data",IF('[2]Most Recent Statements'!N14="Unknown","Insufficient Data",(IF(ISNUMBER(SEARCH("Yes",'[2]Most Recent Statements'!N14)),"Yes","No"))))</f>
        <v>No</v>
      </c>
      <c r="BS56" s="175" t="str">
        <f>IF(ISERROR('[2]Most Recent Statements'!Q14),"Insufficient data",IF('[2]Most Recent Statements'!Q14="Unknown","Insufficient Data",(IF(ISNUMBER(SEARCH("Leadership",'[2]Most Recent Statements'!Q14)),"Yes","No"))))</f>
        <v>No</v>
      </c>
      <c r="BT56" s="176" t="str">
        <f>IF(ISERROR('[2]Most Recent Statements'!Q14),"Insufficient data",IF('[2]Most Recent Statements'!Q14="Unknown","Insufficient Data",(IF(ISNUMBER(SEARCH("Suppliers",'[2]Most Recent Statements'!Q14)),"Yes","No"))))</f>
        <v>No</v>
      </c>
      <c r="BU56" s="176" t="str">
        <f>IF(ISERROR('[2]Most Recent Statements'!Q14),"Insufficient data",IF('[2]Most Recent Statements'!Q14="Unknown","Insufficient Data",(IF(ISNUMBER(SEARCH("Recruitment / HR",'[2]Most Recent Statements'!Q14)),"Yes","No"))))</f>
        <v>No</v>
      </c>
      <c r="BV56" s="176" t="str">
        <f>IF(ISERROR('[2]Most Recent Statements'!Q14),"Insufficient data",IF('[2]Most Recent Statements'!Q14="Unknown","Insufficient Data",(IF(ISNUMBER(SEARCH("Procurement / purchasing",'[2]Most Recent Statements'!Q14)),"Yes","No"))))</f>
        <v>No</v>
      </c>
      <c r="BW56" s="176" t="str">
        <f>IF(ISERROR('[2]Most Recent Statements'!Q14),"Insufficient data",IF('[2]Most Recent Statements'!Q14="Unknown","Insufficient Data",(IF(ISNUMBER(SEARCH("Employees (all)",'[2]Most Recent Statements'!Q14)),"Yes","No"))))</f>
        <v>Yes</v>
      </c>
      <c r="BX56" s="176" t="str">
        <f>IF(ISERROR('[2]Most Recent Statements'!Q14),"Insufficient data",IF('[2]Most Recent Statements'!Q14="Unknown","Insufficient Data",(IF(ISNUMBER(SEARCH("Training provided - not specified",'[2]Most Recent Statements'!Q14)),"Yes","No"))))</f>
        <v>Yes</v>
      </c>
      <c r="BY56" s="176" t="str">
        <f>IF(ISERROR('[2]Most Recent Statements'!Q14),"Insufficient data",IF('[2]Most Recent Statements'!Q14="Unknown","Insufficient Data",(IF(ISNUMBER(SEARCH("In Development",'[2]Most Recent Statements'!Q14)),"Yes","No"))))</f>
        <v>No</v>
      </c>
      <c r="BZ56" s="177" t="str">
        <f t="shared" si="5"/>
        <v>Yes</v>
      </c>
      <c r="CA56" s="176" t="str">
        <f t="shared" si="6"/>
        <v>Yes</v>
      </c>
      <c r="CB56" s="176" t="str">
        <f t="shared" si="7"/>
        <v>Yes</v>
      </c>
      <c r="CC56" s="175" t="str">
        <f>IF(ISERROR('[2]Most Recent Statements'!R14),"Insufficient data",IF('[2]Most Recent Statements'!R14="Unknown","Insufficient Data",(IF(ISNUMBER(SEARCH("Yes",'[2]Most Recent Statements'!R14)),"Yes","No"))))</f>
        <v>No</v>
      </c>
      <c r="CD56" s="176" t="str">
        <f>IF(ISERROR('[2]Most Recent Statements'!S14),"Insufficient data",IF('[2]Most Recent Statements'!S14="Unknown","Insufficient Data",(IF(ISNUMBER(SEARCH("Yes",'[2]Most Recent Statements'!S14)),"Yes","No"))))</f>
        <v>No</v>
      </c>
      <c r="CE56" s="199" t="str">
        <f>IFERROR(VLOOKUP($A56,'[2]Sector Specific Research'!$B$3:$H$81,3,FALSE),"Insufficient Data")</f>
        <v>No</v>
      </c>
      <c r="CF56" s="200" t="str">
        <f>IFERROR(VLOOKUP($A56,'[2]Sector Specific Research'!$B$3:$H$81,4,FALSE),"Insufficient Data")</f>
        <v>No</v>
      </c>
      <c r="CG56" s="200" t="str">
        <f>IFERROR(VLOOKUP($A56,'[2]Sector Specific Research'!$B$3:$H$81,5,FALSE),"Insufficient Data")</f>
        <v>No</v>
      </c>
      <c r="CH56" s="200" t="str">
        <f>IFERROR(VLOOKUP($A56,'[2]Sector Specific Research'!$B$3:$H$81,6,FALSE),"Insufficient Data")</f>
        <v>No</v>
      </c>
      <c r="CI56" s="200" t="str">
        <f>IFERROR(VLOOKUP($A56,'[2]Sector Specific Research'!$B$3:$H$81,7,FALSE),"Insufficient Data")</f>
        <v>Yes</v>
      </c>
      <c r="CJ56" s="200" t="str">
        <f t="shared" si="8"/>
        <v>No</v>
      </c>
      <c r="CK56" s="175" t="str">
        <f t="shared" si="9"/>
        <v>No</v>
      </c>
      <c r="CL56" s="178" t="str">
        <f t="shared" si="10"/>
        <v>No</v>
      </c>
    </row>
    <row r="57" spans="1:90" ht="16" x14ac:dyDescent="0.2">
      <c r="A57" s="287" t="str">
        <f>TRIM('[2]Most Recent Statements'!A47)</f>
        <v>Janus Henderson Investors</v>
      </c>
      <c r="B57" s="197">
        <f>'[2]Most Recent Statements'!B47</f>
        <v>2019</v>
      </c>
      <c r="C57" s="197">
        <v>374800</v>
      </c>
      <c r="D57" s="198" t="str">
        <f>IF(ISNUMBER(SEARCH("Yes",'[2]Most Recent Statements'!C47)), "Yes", "No")</f>
        <v>Yes</v>
      </c>
      <c r="E57" s="198">
        <f>IFERROR(VLOOKUP(A57,'[2]Entity Coverage'!$C$2:$H$80, 6, FALSE), "Insufficient Data")</f>
        <v>3</v>
      </c>
      <c r="F57" s="198" t="str">
        <f>IF(ISERROR('[2]Most Recent Statements'!E47),"Insufficient data",IF('[2]Most Recent Statements'!E47="Unknown","Insufficient Data",(IF(ISNUMBER(SEARCH("Yes",'[2]Most Recent Statements'!E47)),"Yes","No"))))</f>
        <v>No</v>
      </c>
      <c r="G57" s="175" t="str">
        <f>IFERROR(IF(AND((OR('[2]Most Recent Statements'!F47="Signed by CEO",'[2]Most Recent Statements'!F47="Signed by Director",'[2]Most Recent Statements'!F47="Signed by Managing Director",'[2]Most Recent Statements'!F47="Signed by Chairman")),('[2]Most Recent Statements'!C47="Yes - UK Modern Slavery Act"),('[2]Most Recent Statements'!D47="Yes"),('[2]Most Recent Statements'!G47="Approved by Board")),"Yes","No"),"Insufficient data")</f>
        <v>No</v>
      </c>
      <c r="H57" s="176" t="str">
        <f>IF(ISERROR('[2]Most Recent Statements'!F47),"Insufficient data",IF('[2]Most Recent Statements'!F47="Unknown","Insufficient Data",(IF(OR((ISNUMBER(SEARCH("Signed by CEO",'[2]Most Recent Statements'!F47))),(ISNUMBER(SEARCH("Signed by Director",'[2]Most Recent Statements'!F47))),(ISNUMBER(SEARCH("Signed by Chairman",'[2]Most Recent Statements'!F47))),(ISNUMBER(SEARCH("Signed by Managing Director",'[2]Most Recent Statements'!F47)))),"Yes","No"))))</f>
        <v>No</v>
      </c>
      <c r="I57" s="176" t="str">
        <f>IF(ISERROR('[2]Most Recent Statements'!G47),"Insufficient data",IF('[2]Most Recent Statements'!G47="Unknown","Insufficient Data",(IF(ISNUMBER(SEARCH("Approved by Board",'[2]Most Recent Statements'!G47)),"Yes","No"))))</f>
        <v>Yes</v>
      </c>
      <c r="J57" s="177" t="str">
        <f>IF(ISERROR('[2]Most Recent Statements'!D47),"Insufficient data",IF('[2]Most Recent Statements'!D47="Unknown","Insufficient Data",(IF(ISNUMBER(SEARCH("Yes",'[2]Most Recent Statements'!D47)),"Yes","No"))))</f>
        <v>Yes</v>
      </c>
      <c r="K57" s="174" t="str">
        <f>IF(ISERROR('[2]Most Recent Statements'!T47),"Insufficient data",IF('[2]Most Recent Statements'!T47="Unknown","Insufficient Data",(IF(ISNUMBER(SEARCH("Yes",'[2]Most Recent Statements'!T47)),"Yes","No"))))</f>
        <v>No</v>
      </c>
      <c r="L57" s="174" t="str">
        <f>IF(ISERROR('[2]Most Recent Statements'!H47),"Insufficient data",IF('[2]Most Recent Statements'!H47="Unknown","Insufficient Data",(IF(ISNUMBER(SEARCH("Yes",'[2]Most Recent Statements'!H47)),"Yes","No"))))</f>
        <v>Yes</v>
      </c>
      <c r="M57" s="175" t="str">
        <f>IF(ISERROR('[2]Most Recent Statements'!I47),"Insufficient data",IF('[2]Most Recent Statements'!I47="Unknown","Insufficient Data",(IF(ISNUMBER(SEARCH("No",'[2]Most Recent Statements'!I47)),"No","Yes"))))</f>
        <v>No</v>
      </c>
      <c r="N57" s="176" t="str">
        <f>IF(ISERROR('[2]Most Recent Statements'!I47),"Insufficient data",IF('[2]Most Recent Statements'!I47="Unknown","Insufficient Data",(IF(ISNUMBER(SEARCH("Facility/Supplier",'[2]Most Recent Statements'!I47)),"Yes","No"))))</f>
        <v>No</v>
      </c>
      <c r="O57" s="177" t="str">
        <f>IF(ISERROR('[2]Most Recent Statements'!I47),"Insufficient data",IF('[2]Most Recent Statements'!I47="Unknown","Insufficient Data",(IF(ISNUMBER(SEARCH("Geographical",'[2]Most Recent Statements'!I47)),"Yes","No"))))</f>
        <v>No</v>
      </c>
      <c r="P57" s="175" t="str">
        <f>IF(ISERROR('[2]Most Recent Statements'!J47),"Insufficient data",IF('[2]Most Recent Statements'!J47="Unknown","Insufficient Data",(IF(OR((ISNUMBER(SEARCH("prohibit",'[2]Most Recent Statements'!J47))),(ISNUMBER(SEARCH("forced",'[2]Most Recent Statements'!J47))),(ISNUMBER(SEARCH("supplier",'[2]Most Recent Statements'!J47)))),"Yes","No"))))</f>
        <v>Yes</v>
      </c>
      <c r="Q57" s="176" t="str">
        <f>IF(ISERROR('[2]Most Recent Statements'!J47),"Insufficient data",IF('[2]Most Recent Statements'!J47="Unknown","Insufficient Data",(IF(ISNUMBER(SEARCH("No",'[2]Most Recent Statements'!J47)),"No","Yes"))))</f>
        <v>Yes</v>
      </c>
      <c r="R57" s="176" t="str">
        <f>IF(ISERROR('[2]Most Recent Statements'!J47),"Insufficient data",IF('[2]Most Recent Statements'!J47="Unknown","Insufficient Data",(IF(ISNUMBER(SEARCH("In Development",'[2]Most Recent Statements'!J47)),"Yes","No"))))</f>
        <v>No</v>
      </c>
      <c r="S57" s="176" t="str">
        <f>IF(ISERROR('[2]Most Recent Statements'!J47),"Insufficient data",IF('[2]Most Recent Statements'!J47="Unknown","Insufficient Data",(IF(OR((ISNUMBER(SEARCH("prohibit",'[2]Most Recent Statements'!J47))),(ISNUMBER(SEARCH("forced",'[2]Most Recent Statements'!J47))),(ISNUMBER(SEARCH("No",'[2]Most Recent Statements'!J47))),(ISNUMBER(SEARCH("supplier",'[2]Most Recent Statements'!J47)))),"No","Yes"))))</f>
        <v>No</v>
      </c>
      <c r="T57" s="176"/>
      <c r="U57" s="176" t="str">
        <f>IF(ISERROR('[2]Most Recent Statements'!J47),"Insufficient data",IF('[2]Most Recent Statements'!J47="Unknown","Insufficient Data",(IF(ISNUMBER(SEARCH("(beyond tier 1)",'[2]Most Recent Statements'!J47)),"Yes","No"))))</f>
        <v>No</v>
      </c>
      <c r="V57" s="176"/>
      <c r="W57" s="176" t="str">
        <f>IF(ISERROR('[2]Most Recent Statements'!J47),"Insufficient data",IF('[2]Most Recent Statements'!J47="Unknown","Insufficient Data",(IF(ISNUMBER(SEARCH("recruitment",'[2]Most Recent Statements'!J47)),"Yes","No"))))</f>
        <v>No</v>
      </c>
      <c r="X57" s="176" t="str">
        <f>IF(ISERROR('[2]Most Recent Statements'!J47),"Insufficient data",IF('[2]Most Recent Statements'!J47="Unknown","Insufficient Data",(IF(ISNUMBER(SEARCH("Prohibit charging of recruitment fees to employee (direct / tier 1)",'[2]Most Recent Statements'!J47)),"Yes","No"))))</f>
        <v>No</v>
      </c>
      <c r="Y57" s="176" t="str">
        <f>IF(ISERROR('[2]Most Recent Statements'!J47),"Insufficient data",IF('[2]Most Recent Statements'!J47="Unknown","Insufficient Data",(IF(ISNUMBER(SEARCH("Prohibit charging of recruitment fees to employee (beyond tier 1)",'[2]Most Recent Statements'!J47)),"Yes","No"))))</f>
        <v>No</v>
      </c>
      <c r="Z57" s="176" t="str">
        <f>IF(ISERROR('[2]Most Recent Statements'!J47),"Insufficient data",IF('[2]Most Recent Statements'!J47="Unknown","Insufficient Data",(IF(ISNUMBER(SEARCH("Suppliers comply with laws and company’s policies (direct / tier 1)",'[2]Most Recent Statements'!J47)),"Yes","No"))))</f>
        <v>Yes</v>
      </c>
      <c r="AA57" s="176" t="str">
        <f>IF(ISERROR('[2]Most Recent Statements'!J47),"Insufficient data",IF('[2]Most Recent Statements'!J47="Unknown","Insufficient Data",(IF(ISNUMBER(SEARCH("Suppliers comply with laws and company’s policies (beyond tier 1)",'[2]Most Recent Statements'!J47)),"Yes","No"))))</f>
        <v>No</v>
      </c>
      <c r="AB57" s="176" t="str">
        <f>IF(ISERROR('[2]Most Recent Statements'!J47),"Insufficient data",IF('[2]Most Recent Statements'!J47="Unknown","Insufficient Data",(IF(ISNUMBER(SEARCH("Prohibit use of forced labour (direct / tier 1)",'[2]Most Recent Statements'!J47)),"Yes","No"))))</f>
        <v>Yes</v>
      </c>
      <c r="AC57" s="176" t="str">
        <f>IF(ISERROR('[2]Most Recent Statements'!J47),"Insufficient data",IF('[2]Most Recent Statements'!J47="Unknown","Insufficient Data",(IF(ISNUMBER(SEARCH("Prohibit use of forced labour (beyond tier 1)",'[2]Most Recent Statements'!J47)),"Yes","No"))))</f>
        <v>No</v>
      </c>
      <c r="AD57" s="176" t="str">
        <f>IF(ISERROR('[2]Most Recent Statements'!J47),"Insufficient data",IF('[2]Most Recent Statements'!J47="Unknown","Insufficient Data",(IF(ISNUMBER(SEARCH("Prohibit use of child labour (direct / tier 1)",'[2]Most Recent Statements'!J47)),"Yes","No"))))</f>
        <v>No</v>
      </c>
      <c r="AE57" s="176" t="str">
        <f>IF(ISERROR('[2]Most Recent Statements'!J47),"Insufficient data",IF('[2]Most Recent Statements'!J47="Unknown","Insufficient Data",(IF(ISNUMBER(SEARCH("Prohibit use of child labour (beyond tier 1)",'[2]Most Recent Statements'!J47)),"Yes","No"))))</f>
        <v>No</v>
      </c>
      <c r="AF57" s="176" t="str">
        <f>IF(ISERROR('[2]Most Recent Statements'!J47),"Insufficient data",IF('[2]Most Recent Statements'!J47="Unknown","Insufficient Data",(IF(ISNUMBER(SEARCH("Code of conduct or supplier code includes clauses on slavery and human trafficking (direct / tier 1)",'[2]Most Recent Statements'!J47)),"Yes","No"))))</f>
        <v>Yes</v>
      </c>
      <c r="AG57" s="176" t="str">
        <f>IF(ISERROR('[2]Most Recent Statements'!J47),"Insufficient data",IF('[2]Most Recent Statements'!J47="Unknown","Insufficient Data",(IF(ISNUMBER(SEARCH("Code of conduct or supplier code includes clauses on slavery and human trafficking (beyond tier 1)",'[2]Most Recent Statements'!J47)),"Yes","No"))))</f>
        <v>No</v>
      </c>
      <c r="AH57" s="176" t="str">
        <f>IF(ISERROR('[2]Most Recent Statements'!J47),"Insufficient data",IF('[2]Most Recent Statements'!J47="Unknown","Insufficient Data",(IF(ISNUMBER(SEARCH("Contracts include clauses on forced labour (direct / tier 1)",'[2]Most Recent Statements'!J47)),"Yes","No"))))</f>
        <v>No</v>
      </c>
      <c r="AI57" s="176" t="str">
        <f>IF(ISERROR('[2]Most Recent Statements'!J47),"Insufficient data",IF('[2]Most Recent Statements'!J47="Unknown","Insufficient Data",(IF(ISNUMBER(SEARCH("Contracts include clauses on forced labour (beyond tier 1)",'[2]Most Recent Statements'!J47)),"Yes","No"))))</f>
        <v>No</v>
      </c>
      <c r="AJ57" s="176" t="str">
        <f>IF(ISERROR('[2]Most Recent Statements'!J47),"Insufficient data",IF('[2]Most Recent Statements'!J47="Unknown","Insufficient Data",(IF(ISNUMBER(SEARCH("Suppliers produce their own statement (direct / tier 1)",'[2]Most Recent Statements'!J47)),"Yes","No"))))</f>
        <v>No</v>
      </c>
      <c r="AK57" s="176" t="str">
        <f>IF(ISERROR('[2]Most Recent Statements'!J47),"Insufficient data",IF('[2]Most Recent Statements'!J47="Unknown","Insufficient Data",(IF(ISNUMBER(SEARCH("Suppliers produce their own statement (beyond tier 1)",'[2]Most Recent Statements'!J47)),"Yes","No"))))</f>
        <v>No</v>
      </c>
      <c r="AL57" s="176" t="str">
        <f>IF(ISERROR('[2]Most Recent Statements'!J47),"Insufficient data",IF('[2]Most Recent Statements'!J47="Unknown","Insufficient Data",(IF(ISNUMBER(SEARCH("Suppliers respect labour rights (wages, freedom of association etc) (direct / tier 1)",'[2]Most Recent Statements'!J47)),"Yes","No"))))</f>
        <v>No</v>
      </c>
      <c r="AM57" s="176" t="str">
        <f>IF(ISERROR('[2]Most Recent Statements'!J47),"Insufficient data",IF('[2]Most Recent Statements'!J47="Unknown","Insufficient Data",(IF(ISNUMBER(SEARCH("Suppliers respect labour rights (wages, freedom of association etc) (beyond tier 1)",'[2]Most Recent Statements'!J47)),"Yes","No"))))</f>
        <v>No</v>
      </c>
      <c r="AN57" s="176" t="str">
        <f>IF(ISERROR('[2]Most Recent Statements'!J47),"Insufficient data",IF('[2]Most Recent Statements'!J47="Unknown","Insufficient Data",(IF(ISNUMBER(SEARCH("Suppliers protect migrant workers (direct / tier 1)",'[2]Most Recent Statements'!J47)),"Yes","No"))))</f>
        <v>No</v>
      </c>
      <c r="AO57" s="176" t="str">
        <f>IF(ISERROR('[2]Most Recent Statements'!J47),"Insufficient data",IF('[2]Most Recent Statements'!J47="Unknown","Insufficient Data",(IF(ISNUMBER(SEARCH("Suppliers protect migrant workers (beyond tier 1)",'[2]Most Recent Statements'!J47)),"Yes","No"))))</f>
        <v>No</v>
      </c>
      <c r="AP57" s="177" t="str">
        <f>IF(ISERROR('[2]Most Recent Statements'!J47),"Insufficient data",IF('[2]Most Recent Statements'!J47="Unknown","Insufficient Data",(IF(ISNUMBER(SEARCH("migrant",'[2]Most Recent Statements'!J47)),"Yes","No"))))</f>
        <v>No</v>
      </c>
      <c r="AQ57" s="174" t="str">
        <f>IF(OR(ISERROR('[2]Most Recent Statements'!O47),ISERROR('[2]Most Recent Statements'!M47)),"Insufficient data",IF(OR('[2]Most Recent Statements'!O47="Unknown",'[2]Most Recent Statements'!M47="Unknown"),"Insufficient Data",(IF(OR((OR((ISNUMBER(SEARCH("Cancel contracts",'[2]Most Recent Statements'!O47))),(ISNUMBER(SEARCH("Corrective action plan",'[2]Most Recent Statements'!O47))),(ISNUMBER(SEARCH("Worker remediation",'[2]Most Recent Statements'!O47))),(ISNUMBER(SEARCH("Senior management",'[2]Most Recent Statements'!O47))))),(OR((ISNUMBER(SEARCH("Audits",'[2]Most Recent Statements'!M47))),(ISNUMBER(SEARCH("On-site visits",'[2]Most Recent Statements'!M47)))))),"Yes","No"))))</f>
        <v>No</v>
      </c>
      <c r="AR57" s="174" t="str">
        <f t="shared" si="2"/>
        <v>Yes</v>
      </c>
      <c r="AS57" s="175" t="str">
        <f>IF(ISERROR('[2]Most Recent Statements'!O47),"Insufficient data",IF('[2]Most Recent Statements'!O47="Unknown","Insufficient Data",(IF(ISNUMBER(SEARCH("Cancel contracts",'[2]Most Recent Statements'!O47)),"Yes","No"))))</f>
        <v>No</v>
      </c>
      <c r="AT57" s="176" t="str">
        <f>IF(ISERROR('[2]Most Recent Statements'!O47),"Insufficient data",IF('[2]Most Recent Statements'!O47="Unknown","Insufficient Data",(IF(ISNUMBER(SEARCH("Corrective action plan",'[2]Most Recent Statements'!O47)),"Yes","No"))))</f>
        <v>No</v>
      </c>
      <c r="AU57" s="176" t="str">
        <f>IF(ISERROR('[2]Most Recent Statements'!O47),"Insufficient data",IF('[2]Most Recent Statements'!O47="Unknown","Insufficient Data",(IF(ISNUMBER(SEARCH("Senior management",'[2]Most Recent Statements'!O47)),"Yes","No"))))</f>
        <v>No</v>
      </c>
      <c r="AV57" s="177" t="str">
        <f>IF(ISERROR('[2]Most Recent Statements'!O47),"Insufficient data",IF('[2]Most Recent Statements'!O47="Unknown","Insufficient Data",(IF(ISNUMBER(SEARCH("Worker remediation",'[2]Most Recent Statements'!O47)),"Yes","No"))))</f>
        <v>No</v>
      </c>
      <c r="AW57" s="176" t="str">
        <f t="shared" si="3"/>
        <v>No</v>
      </c>
      <c r="AX57" s="175" t="str">
        <f>IF(ISERROR('[2]Most Recent Statements'!M47),"Insufficient data",IF('[2]Most Recent Statements'!M47="Unknown","Insufficient Data",(IF(ISNUMBER(SEARCH("Audits",'[2]Most Recent Statements'!M47)),"Yes","No"))))</f>
        <v>No</v>
      </c>
      <c r="AY57" s="176" t="str">
        <f>IF(ISERROR('[2]Most Recent Statements'!M47),"Insufficient data",IF('[2]Most Recent Statements'!M47="Unknown","Insufficient Data",(IF(ISNUMBER(SEARCH("Audits of suppliers (self- reporting)",'[2]Most Recent Statements'!M47)),"Yes","No"))))</f>
        <v>No</v>
      </c>
      <c r="AZ57" s="176" t="str">
        <f>IF(ISERROR('[2]Most Recent Statements'!M47),"Insufficient data",IF('[2]Most Recent Statements'!M47="Unknown","Insufficient Data",(IF(ISNUMBER(SEARCH("Audits of suppliers (independent)",'[2]Most Recent Statements'!M47)),"Yes","No"))))</f>
        <v>No</v>
      </c>
      <c r="BA57" s="177" t="str">
        <f>IF(ISERROR('[2]Most Recent Statements'!M47),"Insufficient data",IF('[2]Most Recent Statements'!M47="Unknown","Insufficient Data",(IF(ISNUMBER(SEARCH("On-site visits",'[2]Most Recent Statements'!M47)),"Yes","No"))))</f>
        <v>No</v>
      </c>
      <c r="BB57" s="175" t="str">
        <f>IF(ISERROR('[2]Most Recent Statements'!P47),"Insufficient data",IF('[2]Most Recent Statements'!P47="Unknown","Insufficient Data",(IF(OR((ISNUMBER(SEARCH("Hotline",'[2]Most Recent Statements'!P47))),(ISNUMBER(SEARCH("Whistleblower protection",'[2]Most Recent Statements'!P47))),(ISNUMBER(SEARCH("Focal Point",'[2]Most Recent Statements'!P47)))),"Yes","No"))))</f>
        <v>Yes</v>
      </c>
      <c r="BC57" s="176" t="str">
        <f>IF(ISERROR('[2]Most Recent Statements'!P47),"Insufficient data",IF('[2]Most Recent Statements'!P47="Unknown","Insufficient Data",(IF(ISNUMBER(SEARCH("Hotline",'[2]Most Recent Statements'!P47)),"Yes","No"))))</f>
        <v>No</v>
      </c>
      <c r="BD57" s="176" t="str">
        <f>IF(ISERROR('[2]Most Recent Statements'!P47),"Insufficient data",IF('[2]Most Recent Statements'!P47="Unknown","Insufficient Data",(IF(ISNUMBER(SEARCH("Focal Point",'[2]Most Recent Statements'!P47)),"Yes","No"))))</f>
        <v>No</v>
      </c>
      <c r="BE57" s="177" t="str">
        <f>IF(ISERROR('[2]Most Recent Statements'!P47),"Insufficient data",IF('[2]Most Recent Statements'!P47="Unknown","Insufficient Data",(IF(ISNUMBER(SEARCH("Whistleblower protection",'[2]Most Recent Statements'!P47)),"Yes","No"))))</f>
        <v>Yes</v>
      </c>
      <c r="BF57" s="175" t="str">
        <f t="shared" si="4"/>
        <v>No</v>
      </c>
      <c r="BG57" s="176" t="str">
        <f>IF(ISERROR('[2]Most Recent Statements'!K47),"Insufficient data",IF('[2]Most Recent Statements'!K47="Unknown","Insufficient Data",(IF(ISNUMBER(SEARCH("Conducting research",'[2]Most Recent Statements'!K47)),"Yes","No"))))</f>
        <v>No</v>
      </c>
      <c r="BH57" s="176" t="str">
        <f>IF(ISERROR('[2]Most Recent Statements'!K47),"Insufficient data",IF('[2]Most Recent Statements'!K47="Unknown","Insufficient Data",(IF(ISNUMBER(SEARCH("Risk-based questionnaires",'[2]Most Recent Statements'!K47)),"Yes","No"))))</f>
        <v>No</v>
      </c>
      <c r="BI57" s="176" t="str">
        <f>IF(ISERROR('[2]Most Recent Statements'!K47),"Insufficient data",IF('[2]Most Recent Statements'!K47="Unknown","Insufficient Data",(IF(ISNUMBER(SEARCH("Use of risk management tool or software",'[2]Most Recent Statements'!K47)),"Yes","No"))))</f>
        <v>No</v>
      </c>
      <c r="BJ57" s="177" t="str">
        <f>IF(ISERROR('[2]Most Recent Statements'!K47),"Insufficient data",IF('[2]Most Recent Statements'!K47="Unknown","Insufficient Data",(IF(ISNUMBER(SEARCH("In Development",'[2]Most Recent Statements'!K47)),"Yes","No"))))</f>
        <v>No</v>
      </c>
      <c r="BK57" s="174" t="str">
        <f>IF(OR(ISERROR('[2]Most Recent Statements'!K47),ISERROR('[2]Most Recent Statements'!L47)),"Insufficient data",IF(OR('[2]Most Recent Statements'!K47="Unknown",'[2]Most Recent Statements'!L47="Unknown"),"Insufficient Data",(IF(AND((OR((ISNUMBER(SEARCH("Conducting research",'[2]Most Recent Statements'!K47))),(ISNUMBER(SEARCH("Risk-based questionnaires",'[2]Most Recent Statements'!K47))),(ISNUMBER(SEARCH("Use of risk management tool or software",'[2]Most Recent Statements'!K47))))),(OR((ISNUMBER(SEARCH("Geographic",'[2]Most Recent Statements'!L47))),(ISNUMBER(SEARCH("Industry",'[2]Most Recent Statements'!L47))),(ISNUMBER(SEARCH("Resource",'[2]Most Recent Statements'!L47))),(ISNUMBER(SEARCH("Workforce",'[2]Most Recent Statements'!L47)))))),"Yes","No"))))</f>
        <v>No</v>
      </c>
      <c r="BL57" s="175" t="str">
        <f>IF(ISERROR('[2]Most Recent Statements'!L47),"Insufficient data",IF('[2]Most Recent Statements'!L47="Unknown","Insufficient Data",(IF(OR((ISNUMBER(SEARCH("Geographic",'[2]Most Recent Statements'!L47))),(ISNUMBER(SEARCH("Industry",'[2]Most Recent Statements'!L47))),(ISNUMBER(SEARCH("Resource",'[2]Most Recent Statements'!L47))),(ISNUMBER(SEARCH("Workforce",'[2]Most Recent Statements'!L47)))),"Yes","No"))))</f>
        <v>No</v>
      </c>
      <c r="BM57" s="176" t="str">
        <f>IF(ISERROR('[2]Most Recent Statements'!L47),"Insufficient data",IF('[2]Most Recent Statements'!L47="Unknown","Insufficient Data",(IF(ISNUMBER(SEARCH("Geographic",'[2]Most Recent Statements'!L47)),"Yes","No"))))</f>
        <v>No</v>
      </c>
      <c r="BN57" s="176" t="str">
        <f>IF(ISERROR('[2]Most Recent Statements'!L47),"Insufficient data",IF('[2]Most Recent Statements'!L47="Unknown","Insufficient Data",(IF(ISNUMBER(SEARCH("Industry",'[2]Most Recent Statements'!L47)),"Yes","No"))))</f>
        <v>No</v>
      </c>
      <c r="BO57" s="176" t="str">
        <f>IF(ISERROR('[2]Most Recent Statements'!L47),"Insufficient data",IF('[2]Most Recent Statements'!L47="Unknown","Insufficient Data",(IF(ISNUMBER(SEARCH("Workforce",'[2]Most Recent Statements'!L47)),"Yes","No"))))</f>
        <v>No</v>
      </c>
      <c r="BP57" s="176" t="str">
        <f>IF(ISERROR('[2]Most Recent Statements'!L47),"Insufficient data",IF('[2]Most Recent Statements'!L47="Unknown","Insufficient Data",(IF(ISNUMBER(SEARCH("Resource",'[2]Most Recent Statements'!L47)),"Yes","No"))))</f>
        <v>No</v>
      </c>
      <c r="BQ57" s="177"/>
      <c r="BR57" s="176" t="str">
        <f>IF(ISERROR('[2]Most Recent Statements'!N47),"Insufficient data",IF('[2]Most Recent Statements'!N47="Unknown","Insufficient Data",(IF(ISNUMBER(SEARCH("Yes",'[2]Most Recent Statements'!N47)),"Yes","No"))))</f>
        <v>No</v>
      </c>
      <c r="BS57" s="175" t="str">
        <f>IF(ISERROR('[2]Most Recent Statements'!Q47),"Insufficient data",IF('[2]Most Recent Statements'!Q47="Unknown","Insufficient Data",(IF(ISNUMBER(SEARCH("Leadership",'[2]Most Recent Statements'!Q47)),"Yes","No"))))</f>
        <v>No</v>
      </c>
      <c r="BT57" s="176" t="str">
        <f>IF(ISERROR('[2]Most Recent Statements'!Q47),"Insufficient data",IF('[2]Most Recent Statements'!Q47="Unknown","Insufficient Data",(IF(ISNUMBER(SEARCH("Suppliers",'[2]Most Recent Statements'!Q47)),"Yes","No"))))</f>
        <v>No</v>
      </c>
      <c r="BU57" s="176" t="str">
        <f>IF(ISERROR('[2]Most Recent Statements'!Q47),"Insufficient data",IF('[2]Most Recent Statements'!Q47="Unknown","Insufficient Data",(IF(ISNUMBER(SEARCH("Recruitment / HR",'[2]Most Recent Statements'!Q47)),"Yes","No"))))</f>
        <v>No</v>
      </c>
      <c r="BV57" s="176" t="str">
        <f>IF(ISERROR('[2]Most Recent Statements'!Q47),"Insufficient data",IF('[2]Most Recent Statements'!Q47="Unknown","Insufficient Data",(IF(ISNUMBER(SEARCH("Procurement / purchasing",'[2]Most Recent Statements'!Q47)),"Yes","No"))))</f>
        <v>No</v>
      </c>
      <c r="BW57" s="176" t="str">
        <f>IF(ISERROR('[2]Most Recent Statements'!Q47),"Insufficient data",IF('[2]Most Recent Statements'!Q47="Unknown","Insufficient Data",(IF(ISNUMBER(SEARCH("Employees (all)",'[2]Most Recent Statements'!Q47)),"Yes","No"))))</f>
        <v>No</v>
      </c>
      <c r="BX57" s="176" t="str">
        <f>IF(ISERROR('[2]Most Recent Statements'!Q47),"Insufficient data",IF('[2]Most Recent Statements'!Q47="Unknown","Insufficient Data",(IF(ISNUMBER(SEARCH("Training provided - not specified",'[2]Most Recent Statements'!Q47)),"Yes","No"))))</f>
        <v>Yes</v>
      </c>
      <c r="BY57" s="176" t="str">
        <f>IF(ISERROR('[2]Most Recent Statements'!Q47),"Insufficient data",IF('[2]Most Recent Statements'!Q47="Unknown","Insufficient Data",(IF(ISNUMBER(SEARCH("In Development",'[2]Most Recent Statements'!Q47)),"Yes","No"))))</f>
        <v>No</v>
      </c>
      <c r="BZ57" s="177" t="str">
        <f t="shared" si="5"/>
        <v>Yes</v>
      </c>
      <c r="CA57" s="176" t="str">
        <f t="shared" si="6"/>
        <v>Yes</v>
      </c>
      <c r="CB57" s="176" t="str">
        <f t="shared" si="7"/>
        <v>Yes</v>
      </c>
      <c r="CC57" s="175" t="str">
        <f>IF(ISERROR('[2]Most Recent Statements'!R47),"Insufficient data",IF('[2]Most Recent Statements'!R47="Unknown","Insufficient Data",(IF(ISNUMBER(SEARCH("Yes",'[2]Most Recent Statements'!R47)),"Yes","No"))))</f>
        <v>No</v>
      </c>
      <c r="CD57" s="176" t="str">
        <f>IF(ISERROR('[2]Most Recent Statements'!S47),"Insufficient data",IF('[2]Most Recent Statements'!S47="Unknown","Insufficient Data",(IF(ISNUMBER(SEARCH("Yes",'[2]Most Recent Statements'!S47)),"Yes","No"))))</f>
        <v>No</v>
      </c>
      <c r="CE57" s="199" t="str">
        <f>IFERROR(VLOOKUP($A57,'[2]Sector Specific Research'!$B$3:$H$81,3,FALSE),"Insufficient Data")</f>
        <v>No</v>
      </c>
      <c r="CF57" s="200" t="str">
        <f>IFERROR(VLOOKUP($A57,'[2]Sector Specific Research'!$B$3:$H$81,4,FALSE),"Insufficient Data")</f>
        <v>No</v>
      </c>
      <c r="CG57" s="200" t="str">
        <f>IFERROR(VLOOKUP($A57,'[2]Sector Specific Research'!$B$3:$H$81,5,FALSE),"Insufficient Data")</f>
        <v>No</v>
      </c>
      <c r="CH57" s="200" t="str">
        <f>IFERROR(VLOOKUP($A57,'[2]Sector Specific Research'!$B$3:$H$81,6,FALSE),"Insufficient Data")</f>
        <v>No</v>
      </c>
      <c r="CI57" s="200" t="str">
        <f>IFERROR(VLOOKUP($A57,'[2]Sector Specific Research'!$B$3:$H$81,7,FALSE),"Insufficient Data")</f>
        <v>No</v>
      </c>
      <c r="CJ57" s="200" t="str">
        <f t="shared" si="8"/>
        <v>No</v>
      </c>
      <c r="CK57" s="175" t="str">
        <f t="shared" si="9"/>
        <v>No</v>
      </c>
      <c r="CL57" s="178" t="str">
        <f t="shared" si="10"/>
        <v>No</v>
      </c>
    </row>
    <row r="58" spans="1:90" ht="16" x14ac:dyDescent="0.2">
      <c r="A58" s="287" t="str">
        <f>TRIM('[2]Most Recent Statements'!A48)</f>
        <v>Jupiter Fund Management plc</v>
      </c>
      <c r="B58" s="197">
        <f>'[2]Most Recent Statements'!B48</f>
        <v>2019</v>
      </c>
      <c r="C58" s="197">
        <v>71502</v>
      </c>
      <c r="D58" s="198" t="str">
        <f>IF(ISNUMBER(SEARCH("Yes",'[2]Most Recent Statements'!C48)), "Yes", "No")</f>
        <v>Yes</v>
      </c>
      <c r="E58" s="198">
        <f>IFERROR(VLOOKUP(A58,'[2]Entity Coverage'!$C$2:$H$80, 6, FALSE), "Insufficient Data")</f>
        <v>9</v>
      </c>
      <c r="F58" s="198" t="str">
        <f>IF(ISERROR('[2]Most Recent Statements'!E48),"Insufficient data",IF('[2]Most Recent Statements'!E48="Unknown","Insufficient Data",(IF(ISNUMBER(SEARCH("Yes",'[2]Most Recent Statements'!E48)),"Yes","No"))))</f>
        <v>No</v>
      </c>
      <c r="G58" s="175" t="str">
        <f>IFERROR(IF(AND((OR('[2]Most Recent Statements'!F48="Signed by CEO",'[2]Most Recent Statements'!F48="Signed by Director",'[2]Most Recent Statements'!F48="Signed by Managing Director",'[2]Most Recent Statements'!F48="Signed by Chairman")),('[2]Most Recent Statements'!C48="Yes - UK Modern Slavery Act"),('[2]Most Recent Statements'!D48="Yes"),('[2]Most Recent Statements'!G48="Approved by Board")),"Yes","No"),"Insufficient data")</f>
        <v>Yes</v>
      </c>
      <c r="H58" s="176" t="str">
        <f>IF(ISERROR('[2]Most Recent Statements'!F48),"Insufficient data",IF('[2]Most Recent Statements'!F48="Unknown","Insufficient Data",(IF(OR((ISNUMBER(SEARCH("Signed by CEO",'[2]Most Recent Statements'!F48))),(ISNUMBER(SEARCH("Signed by Director",'[2]Most Recent Statements'!F48))),(ISNUMBER(SEARCH("Signed by Chairman",'[2]Most Recent Statements'!F48))),(ISNUMBER(SEARCH("Signed by Managing Director",'[2]Most Recent Statements'!F48)))),"Yes","No"))))</f>
        <v>Yes</v>
      </c>
      <c r="I58" s="176" t="str">
        <f>IF(ISERROR('[2]Most Recent Statements'!G48),"Insufficient data",IF('[2]Most Recent Statements'!G48="Unknown","Insufficient Data",(IF(ISNUMBER(SEARCH("Approved by Board",'[2]Most Recent Statements'!G48)),"Yes","No"))))</f>
        <v>Yes</v>
      </c>
      <c r="J58" s="177" t="str">
        <f>IF(ISERROR('[2]Most Recent Statements'!D48),"Insufficient data",IF('[2]Most Recent Statements'!D48="Unknown","Insufficient Data",(IF(ISNUMBER(SEARCH("Yes",'[2]Most Recent Statements'!D48)),"Yes","No"))))</f>
        <v>Yes</v>
      </c>
      <c r="K58" s="174" t="str">
        <f>IF(ISERROR('[2]Most Recent Statements'!T48),"Insufficient data",IF('[2]Most Recent Statements'!T48="Unknown","Insufficient Data",(IF(ISNUMBER(SEARCH("Yes",'[2]Most Recent Statements'!T48)),"Yes","No"))))</f>
        <v>No</v>
      </c>
      <c r="L58" s="174" t="str">
        <f>IF(ISERROR('[2]Most Recent Statements'!H48),"Insufficient data",IF('[2]Most Recent Statements'!H48="Unknown","Insufficient Data",(IF(ISNUMBER(SEARCH("Yes",'[2]Most Recent Statements'!H48)),"Yes","No"))))</f>
        <v>Yes</v>
      </c>
      <c r="M58" s="175" t="str">
        <f>IF(ISERROR('[2]Most Recent Statements'!I48),"Insufficient data",IF('[2]Most Recent Statements'!I48="Unknown","Insufficient Data",(IF(ISNUMBER(SEARCH("No",'[2]Most Recent Statements'!I48)),"No","Yes"))))</f>
        <v>No</v>
      </c>
      <c r="N58" s="176" t="str">
        <f>IF(ISERROR('[2]Most Recent Statements'!I48),"Insufficient data",IF('[2]Most Recent Statements'!I48="Unknown","Insufficient Data",(IF(ISNUMBER(SEARCH("Facility/Supplier",'[2]Most Recent Statements'!I48)),"Yes","No"))))</f>
        <v>No</v>
      </c>
      <c r="O58" s="177" t="str">
        <f>IF(ISERROR('[2]Most Recent Statements'!I48),"Insufficient data",IF('[2]Most Recent Statements'!I48="Unknown","Insufficient Data",(IF(ISNUMBER(SEARCH("Geographical",'[2]Most Recent Statements'!I48)),"Yes","No"))))</f>
        <v>No</v>
      </c>
      <c r="P58" s="175" t="str">
        <f>IF(ISERROR('[2]Most Recent Statements'!J48),"Insufficient data",IF('[2]Most Recent Statements'!J48="Unknown","Insufficient Data",(IF(OR((ISNUMBER(SEARCH("prohibit",'[2]Most Recent Statements'!J48))),(ISNUMBER(SEARCH("forced",'[2]Most Recent Statements'!J48))),(ISNUMBER(SEARCH("supplier",'[2]Most Recent Statements'!J48)))),"Yes","No"))))</f>
        <v>No</v>
      </c>
      <c r="Q58" s="176" t="str">
        <f>IF(ISERROR('[2]Most Recent Statements'!J48),"Insufficient data",IF('[2]Most Recent Statements'!J48="Unknown","Insufficient Data",(IF(ISNUMBER(SEARCH("No",'[2]Most Recent Statements'!J48)),"No","Yes"))))</f>
        <v>No</v>
      </c>
      <c r="R58" s="176" t="str">
        <f>IF(ISERROR('[2]Most Recent Statements'!J48),"Insufficient data",IF('[2]Most Recent Statements'!J48="Unknown","Insufficient Data",(IF(ISNUMBER(SEARCH("In Development",'[2]Most Recent Statements'!J48)),"Yes","No"))))</f>
        <v>No</v>
      </c>
      <c r="S58" s="176" t="str">
        <f>IF(ISERROR('[2]Most Recent Statements'!J48),"Insufficient data",IF('[2]Most Recent Statements'!J48="Unknown","Insufficient Data",(IF(OR((ISNUMBER(SEARCH("prohibit",'[2]Most Recent Statements'!J48))),(ISNUMBER(SEARCH("forced",'[2]Most Recent Statements'!J48))),(ISNUMBER(SEARCH("No",'[2]Most Recent Statements'!J48))),(ISNUMBER(SEARCH("supplier",'[2]Most Recent Statements'!J48)))),"No","Yes"))))</f>
        <v>No</v>
      </c>
      <c r="T58" s="176"/>
      <c r="U58" s="176" t="str">
        <f>IF(ISERROR('[2]Most Recent Statements'!J48),"Insufficient data",IF('[2]Most Recent Statements'!J48="Unknown","Insufficient Data",(IF(ISNUMBER(SEARCH("(beyond tier 1)",'[2]Most Recent Statements'!J48)),"Yes","No"))))</f>
        <v>No</v>
      </c>
      <c r="V58" s="176"/>
      <c r="W58" s="176" t="str">
        <f>IF(ISERROR('[2]Most Recent Statements'!J48),"Insufficient data",IF('[2]Most Recent Statements'!J48="Unknown","Insufficient Data",(IF(ISNUMBER(SEARCH("recruitment",'[2]Most Recent Statements'!J48)),"Yes","No"))))</f>
        <v>No</v>
      </c>
      <c r="X58" s="176" t="str">
        <f>IF(ISERROR('[2]Most Recent Statements'!J48),"Insufficient data",IF('[2]Most Recent Statements'!J48="Unknown","Insufficient Data",(IF(ISNUMBER(SEARCH("Prohibit charging of recruitment fees to employee (direct / tier 1)",'[2]Most Recent Statements'!J48)),"Yes","No"))))</f>
        <v>No</v>
      </c>
      <c r="Y58" s="176" t="str">
        <f>IF(ISERROR('[2]Most Recent Statements'!J48),"Insufficient data",IF('[2]Most Recent Statements'!J48="Unknown","Insufficient Data",(IF(ISNUMBER(SEARCH("Prohibit charging of recruitment fees to employee (beyond tier 1)",'[2]Most Recent Statements'!J48)),"Yes","No"))))</f>
        <v>No</v>
      </c>
      <c r="Z58" s="176" t="str">
        <f>IF(ISERROR('[2]Most Recent Statements'!J48),"Insufficient data",IF('[2]Most Recent Statements'!J48="Unknown","Insufficient Data",(IF(ISNUMBER(SEARCH("Suppliers comply with laws and company’s policies (direct / tier 1)",'[2]Most Recent Statements'!J48)),"Yes","No"))))</f>
        <v>No</v>
      </c>
      <c r="AA58" s="176" t="str">
        <f>IF(ISERROR('[2]Most Recent Statements'!J48),"Insufficient data",IF('[2]Most Recent Statements'!J48="Unknown","Insufficient Data",(IF(ISNUMBER(SEARCH("Suppliers comply with laws and company’s policies (beyond tier 1)",'[2]Most Recent Statements'!J48)),"Yes","No"))))</f>
        <v>No</v>
      </c>
      <c r="AB58" s="176" t="str">
        <f>IF(ISERROR('[2]Most Recent Statements'!J48),"Insufficient data",IF('[2]Most Recent Statements'!J48="Unknown","Insufficient Data",(IF(ISNUMBER(SEARCH("Prohibit use of forced labour (direct / tier 1)",'[2]Most Recent Statements'!J48)),"Yes","No"))))</f>
        <v>No</v>
      </c>
      <c r="AC58" s="176" t="str">
        <f>IF(ISERROR('[2]Most Recent Statements'!J48),"Insufficient data",IF('[2]Most Recent Statements'!J48="Unknown","Insufficient Data",(IF(ISNUMBER(SEARCH("Prohibit use of forced labour (beyond tier 1)",'[2]Most Recent Statements'!J48)),"Yes","No"))))</f>
        <v>No</v>
      </c>
      <c r="AD58" s="176" t="str">
        <f>IF(ISERROR('[2]Most Recent Statements'!J48),"Insufficient data",IF('[2]Most Recent Statements'!J48="Unknown","Insufficient Data",(IF(ISNUMBER(SEARCH("Prohibit use of child labour (direct / tier 1)",'[2]Most Recent Statements'!J48)),"Yes","No"))))</f>
        <v>No</v>
      </c>
      <c r="AE58" s="176" t="str">
        <f>IF(ISERROR('[2]Most Recent Statements'!J48),"Insufficient data",IF('[2]Most Recent Statements'!J48="Unknown","Insufficient Data",(IF(ISNUMBER(SEARCH("Prohibit use of child labour (beyond tier 1)",'[2]Most Recent Statements'!J48)),"Yes","No"))))</f>
        <v>No</v>
      </c>
      <c r="AF58" s="176" t="str">
        <f>IF(ISERROR('[2]Most Recent Statements'!J48),"Insufficient data",IF('[2]Most Recent Statements'!J48="Unknown","Insufficient Data",(IF(ISNUMBER(SEARCH("Code of conduct or supplier code includes clauses on slavery and human trafficking (direct / tier 1)",'[2]Most Recent Statements'!J48)),"Yes","No"))))</f>
        <v>No</v>
      </c>
      <c r="AG58" s="176" t="str">
        <f>IF(ISERROR('[2]Most Recent Statements'!J48),"Insufficient data",IF('[2]Most Recent Statements'!J48="Unknown","Insufficient Data",(IF(ISNUMBER(SEARCH("Code of conduct or supplier code includes clauses on slavery and human trafficking (beyond tier 1)",'[2]Most Recent Statements'!J48)),"Yes","No"))))</f>
        <v>No</v>
      </c>
      <c r="AH58" s="176" t="str">
        <f>IF(ISERROR('[2]Most Recent Statements'!J48),"Insufficient data",IF('[2]Most Recent Statements'!J48="Unknown","Insufficient Data",(IF(ISNUMBER(SEARCH("Contracts include clauses on forced labour (direct / tier 1)",'[2]Most Recent Statements'!J48)),"Yes","No"))))</f>
        <v>No</v>
      </c>
      <c r="AI58" s="176" t="str">
        <f>IF(ISERROR('[2]Most Recent Statements'!J48),"Insufficient data",IF('[2]Most Recent Statements'!J48="Unknown","Insufficient Data",(IF(ISNUMBER(SEARCH("Contracts include clauses on forced labour (beyond tier 1)",'[2]Most Recent Statements'!J48)),"Yes","No"))))</f>
        <v>No</v>
      </c>
      <c r="AJ58" s="176" t="str">
        <f>IF(ISERROR('[2]Most Recent Statements'!J48),"Insufficient data",IF('[2]Most Recent Statements'!J48="Unknown","Insufficient Data",(IF(ISNUMBER(SEARCH("Suppliers produce their own statement (direct / tier 1)",'[2]Most Recent Statements'!J48)),"Yes","No"))))</f>
        <v>No</v>
      </c>
      <c r="AK58" s="176" t="str">
        <f>IF(ISERROR('[2]Most Recent Statements'!J48),"Insufficient data",IF('[2]Most Recent Statements'!J48="Unknown","Insufficient Data",(IF(ISNUMBER(SEARCH("Suppliers produce their own statement (beyond tier 1)",'[2]Most Recent Statements'!J48)),"Yes","No"))))</f>
        <v>No</v>
      </c>
      <c r="AL58" s="176" t="str">
        <f>IF(ISERROR('[2]Most Recent Statements'!J48),"Insufficient data",IF('[2]Most Recent Statements'!J48="Unknown","Insufficient Data",(IF(ISNUMBER(SEARCH("Suppliers respect labour rights (wages, freedom of association etc) (direct / tier 1)",'[2]Most Recent Statements'!J48)),"Yes","No"))))</f>
        <v>No</v>
      </c>
      <c r="AM58" s="176" t="str">
        <f>IF(ISERROR('[2]Most Recent Statements'!J48),"Insufficient data",IF('[2]Most Recent Statements'!J48="Unknown","Insufficient Data",(IF(ISNUMBER(SEARCH("Suppliers respect labour rights (wages, freedom of association etc) (beyond tier 1)",'[2]Most Recent Statements'!J48)),"Yes","No"))))</f>
        <v>No</v>
      </c>
      <c r="AN58" s="176" t="str">
        <f>IF(ISERROR('[2]Most Recent Statements'!J48),"Insufficient data",IF('[2]Most Recent Statements'!J48="Unknown","Insufficient Data",(IF(ISNUMBER(SEARCH("Suppliers protect migrant workers (direct / tier 1)",'[2]Most Recent Statements'!J48)),"Yes","No"))))</f>
        <v>No</v>
      </c>
      <c r="AO58" s="176" t="str">
        <f>IF(ISERROR('[2]Most Recent Statements'!J48),"Insufficient data",IF('[2]Most Recent Statements'!J48="Unknown","Insufficient Data",(IF(ISNUMBER(SEARCH("Suppliers protect migrant workers (beyond tier 1)",'[2]Most Recent Statements'!J48)),"Yes","No"))))</f>
        <v>No</v>
      </c>
      <c r="AP58" s="177" t="str">
        <f>IF(ISERROR('[2]Most Recent Statements'!J48),"Insufficient data",IF('[2]Most Recent Statements'!J48="Unknown","Insufficient Data",(IF(ISNUMBER(SEARCH("migrant",'[2]Most Recent Statements'!J48)),"Yes","No"))))</f>
        <v>No</v>
      </c>
      <c r="AQ58" s="174" t="str">
        <f>IF(OR(ISERROR('[2]Most Recent Statements'!O48),ISERROR('[2]Most Recent Statements'!M48)),"Insufficient data",IF(OR('[2]Most Recent Statements'!O48="Unknown",'[2]Most Recent Statements'!M48="Unknown"),"Insufficient Data",(IF(OR((OR((ISNUMBER(SEARCH("Cancel contracts",'[2]Most Recent Statements'!O48))),(ISNUMBER(SEARCH("Corrective action plan",'[2]Most Recent Statements'!O48))),(ISNUMBER(SEARCH("Worker remediation",'[2]Most Recent Statements'!O48))),(ISNUMBER(SEARCH("Senior management",'[2]Most Recent Statements'!O48))))),(OR((ISNUMBER(SEARCH("Audits",'[2]Most Recent Statements'!M48))),(ISNUMBER(SEARCH("On-site visits",'[2]Most Recent Statements'!M48)))))),"Yes","No"))))</f>
        <v>No</v>
      </c>
      <c r="AR58" s="174" t="str">
        <f t="shared" si="2"/>
        <v>No</v>
      </c>
      <c r="AS58" s="175" t="str">
        <f>IF(ISERROR('[2]Most Recent Statements'!O48),"Insufficient data",IF('[2]Most Recent Statements'!O48="Unknown","Insufficient Data",(IF(ISNUMBER(SEARCH("Cancel contracts",'[2]Most Recent Statements'!O48)),"Yes","No"))))</f>
        <v>No</v>
      </c>
      <c r="AT58" s="176" t="str">
        <f>IF(ISERROR('[2]Most Recent Statements'!O48),"Insufficient data",IF('[2]Most Recent Statements'!O48="Unknown","Insufficient Data",(IF(ISNUMBER(SEARCH("Corrective action plan",'[2]Most Recent Statements'!O48)),"Yes","No"))))</f>
        <v>No</v>
      </c>
      <c r="AU58" s="176" t="str">
        <f>IF(ISERROR('[2]Most Recent Statements'!O48),"Insufficient data",IF('[2]Most Recent Statements'!O48="Unknown","Insufficient Data",(IF(ISNUMBER(SEARCH("Senior management",'[2]Most Recent Statements'!O48)),"Yes","No"))))</f>
        <v>No</v>
      </c>
      <c r="AV58" s="177" t="str">
        <f>IF(ISERROR('[2]Most Recent Statements'!O48),"Insufficient data",IF('[2]Most Recent Statements'!O48="Unknown","Insufficient Data",(IF(ISNUMBER(SEARCH("Worker remediation",'[2]Most Recent Statements'!O48)),"Yes","No"))))</f>
        <v>No</v>
      </c>
      <c r="AW58" s="176" t="str">
        <f t="shared" si="3"/>
        <v>No</v>
      </c>
      <c r="AX58" s="175" t="str">
        <f>IF(ISERROR('[2]Most Recent Statements'!M48),"Insufficient data",IF('[2]Most Recent Statements'!M48="Unknown","Insufficient Data",(IF(ISNUMBER(SEARCH("Audits",'[2]Most Recent Statements'!M48)),"Yes","No"))))</f>
        <v>No</v>
      </c>
      <c r="AY58" s="176" t="str">
        <f>IF(ISERROR('[2]Most Recent Statements'!M48),"Insufficient data",IF('[2]Most Recent Statements'!M48="Unknown","Insufficient Data",(IF(ISNUMBER(SEARCH("Audits of suppliers (self- reporting)",'[2]Most Recent Statements'!M48)),"Yes","No"))))</f>
        <v>No</v>
      </c>
      <c r="AZ58" s="176" t="str">
        <f>IF(ISERROR('[2]Most Recent Statements'!M48),"Insufficient data",IF('[2]Most Recent Statements'!M48="Unknown","Insufficient Data",(IF(ISNUMBER(SEARCH("Audits of suppliers (independent)",'[2]Most Recent Statements'!M48)),"Yes","No"))))</f>
        <v>No</v>
      </c>
      <c r="BA58" s="177" t="str">
        <f>IF(ISERROR('[2]Most Recent Statements'!M48),"Insufficient data",IF('[2]Most Recent Statements'!M48="Unknown","Insufficient Data",(IF(ISNUMBER(SEARCH("On-site visits",'[2]Most Recent Statements'!M48)),"Yes","No"))))</f>
        <v>No</v>
      </c>
      <c r="BB58" s="175" t="str">
        <f>IF(ISERROR('[2]Most Recent Statements'!P48),"Insufficient data",IF('[2]Most Recent Statements'!P48="Unknown","Insufficient Data",(IF(OR((ISNUMBER(SEARCH("Hotline",'[2]Most Recent Statements'!P48))),(ISNUMBER(SEARCH("Whistleblower protection",'[2]Most Recent Statements'!P48))),(ISNUMBER(SEARCH("Focal Point",'[2]Most Recent Statements'!P48)))),"Yes","No"))))</f>
        <v>No</v>
      </c>
      <c r="BC58" s="176" t="str">
        <f>IF(ISERROR('[2]Most Recent Statements'!P48),"Insufficient data",IF('[2]Most Recent Statements'!P48="Unknown","Insufficient Data",(IF(ISNUMBER(SEARCH("Hotline",'[2]Most Recent Statements'!P48)),"Yes","No"))))</f>
        <v>No</v>
      </c>
      <c r="BD58" s="176" t="str">
        <f>IF(ISERROR('[2]Most Recent Statements'!P48),"Insufficient data",IF('[2]Most Recent Statements'!P48="Unknown","Insufficient Data",(IF(ISNUMBER(SEARCH("Focal Point",'[2]Most Recent Statements'!P48)),"Yes","No"))))</f>
        <v>No</v>
      </c>
      <c r="BE58" s="177" t="str">
        <f>IF(ISERROR('[2]Most Recent Statements'!P48),"Insufficient data",IF('[2]Most Recent Statements'!P48="Unknown","Insufficient Data",(IF(ISNUMBER(SEARCH("Whistleblower protection",'[2]Most Recent Statements'!P48)),"Yes","No"))))</f>
        <v>No</v>
      </c>
      <c r="BF58" s="175" t="str">
        <f t="shared" si="4"/>
        <v>Yes</v>
      </c>
      <c r="BG58" s="176" t="str">
        <f>IF(ISERROR('[2]Most Recent Statements'!K48),"Insufficient data",IF('[2]Most Recent Statements'!K48="Unknown","Insufficient Data",(IF(ISNUMBER(SEARCH("Conducting research",'[2]Most Recent Statements'!K48)),"Yes","No"))))</f>
        <v>Yes</v>
      </c>
      <c r="BH58" s="176" t="str">
        <f>IF(ISERROR('[2]Most Recent Statements'!K48),"Insufficient data",IF('[2]Most Recent Statements'!K48="Unknown","Insufficient Data",(IF(ISNUMBER(SEARCH("Risk-based questionnaires",'[2]Most Recent Statements'!K48)),"Yes","No"))))</f>
        <v>No</v>
      </c>
      <c r="BI58" s="176" t="str">
        <f>IF(ISERROR('[2]Most Recent Statements'!K48),"Insufficient data",IF('[2]Most Recent Statements'!K48="Unknown","Insufficient Data",(IF(ISNUMBER(SEARCH("Use of risk management tool or software",'[2]Most Recent Statements'!K48)),"Yes","No"))))</f>
        <v>Yes</v>
      </c>
      <c r="BJ58" s="177" t="str">
        <f>IF(ISERROR('[2]Most Recent Statements'!K48),"Insufficient data",IF('[2]Most Recent Statements'!K48="Unknown","Insufficient Data",(IF(ISNUMBER(SEARCH("In Development",'[2]Most Recent Statements'!K48)),"Yes","No"))))</f>
        <v>No</v>
      </c>
      <c r="BK58" s="174" t="str">
        <f>IF(OR(ISERROR('[2]Most Recent Statements'!K48),ISERROR('[2]Most Recent Statements'!L48)),"Insufficient data",IF(OR('[2]Most Recent Statements'!K48="Unknown",'[2]Most Recent Statements'!L48="Unknown"),"Insufficient Data",(IF(AND((OR((ISNUMBER(SEARCH("Conducting research",'[2]Most Recent Statements'!K48))),(ISNUMBER(SEARCH("Risk-based questionnaires",'[2]Most Recent Statements'!K48))),(ISNUMBER(SEARCH("Use of risk management tool or software",'[2]Most Recent Statements'!K48))))),(OR((ISNUMBER(SEARCH("Geographic",'[2]Most Recent Statements'!L48))),(ISNUMBER(SEARCH("Industry",'[2]Most Recent Statements'!L48))),(ISNUMBER(SEARCH("Resource",'[2]Most Recent Statements'!L48))),(ISNUMBER(SEARCH("Workforce",'[2]Most Recent Statements'!L48)))))),"Yes","No"))))</f>
        <v>No</v>
      </c>
      <c r="BL58" s="175" t="str">
        <f>IF(ISERROR('[2]Most Recent Statements'!L48),"Insufficient data",IF('[2]Most Recent Statements'!L48="Unknown","Insufficient Data",(IF(OR((ISNUMBER(SEARCH("Geographic",'[2]Most Recent Statements'!L48))),(ISNUMBER(SEARCH("Industry",'[2]Most Recent Statements'!L48))),(ISNUMBER(SEARCH("Resource",'[2]Most Recent Statements'!L48))),(ISNUMBER(SEARCH("Workforce",'[2]Most Recent Statements'!L48)))),"Yes","No"))))</f>
        <v>No</v>
      </c>
      <c r="BM58" s="176" t="str">
        <f>IF(ISERROR('[2]Most Recent Statements'!L48),"Insufficient data",IF('[2]Most Recent Statements'!L48="Unknown","Insufficient Data",(IF(ISNUMBER(SEARCH("Geographic",'[2]Most Recent Statements'!L48)),"Yes","No"))))</f>
        <v>No</v>
      </c>
      <c r="BN58" s="176" t="str">
        <f>IF(ISERROR('[2]Most Recent Statements'!L48),"Insufficient data",IF('[2]Most Recent Statements'!L48="Unknown","Insufficient Data",(IF(ISNUMBER(SEARCH("Industry",'[2]Most Recent Statements'!L48)),"Yes","No"))))</f>
        <v>No</v>
      </c>
      <c r="BO58" s="176" t="str">
        <f>IF(ISERROR('[2]Most Recent Statements'!L48),"Insufficient data",IF('[2]Most Recent Statements'!L48="Unknown","Insufficient Data",(IF(ISNUMBER(SEARCH("Workforce",'[2]Most Recent Statements'!L48)),"Yes","No"))))</f>
        <v>No</v>
      </c>
      <c r="BP58" s="176" t="str">
        <f>IF(ISERROR('[2]Most Recent Statements'!L48),"Insufficient data",IF('[2]Most Recent Statements'!L48="Unknown","Insufficient Data",(IF(ISNUMBER(SEARCH("Resource",'[2]Most Recent Statements'!L48)),"Yes","No"))))</f>
        <v>No</v>
      </c>
      <c r="BQ58" s="177"/>
      <c r="BR58" s="176" t="str">
        <f>IF(ISERROR('[2]Most Recent Statements'!N48),"Insufficient data",IF('[2]Most Recent Statements'!N48="Unknown","Insufficient Data",(IF(ISNUMBER(SEARCH("Yes",'[2]Most Recent Statements'!N48)),"Yes","No"))))</f>
        <v>No</v>
      </c>
      <c r="BS58" s="175" t="str">
        <f>IF(ISERROR('[2]Most Recent Statements'!Q48),"Insufficient data",IF('[2]Most Recent Statements'!Q48="Unknown","Insufficient Data",(IF(ISNUMBER(SEARCH("Leadership",'[2]Most Recent Statements'!Q48)),"Yes","No"))))</f>
        <v>No</v>
      </c>
      <c r="BT58" s="176" t="str">
        <f>IF(ISERROR('[2]Most Recent Statements'!Q48),"Insufficient data",IF('[2]Most Recent Statements'!Q48="Unknown","Insufficient Data",(IF(ISNUMBER(SEARCH("Suppliers",'[2]Most Recent Statements'!Q48)),"Yes","No"))))</f>
        <v>No</v>
      </c>
      <c r="BU58" s="176" t="str">
        <f>IF(ISERROR('[2]Most Recent Statements'!Q48),"Insufficient data",IF('[2]Most Recent Statements'!Q48="Unknown","Insufficient Data",(IF(ISNUMBER(SEARCH("Recruitment / HR",'[2]Most Recent Statements'!Q48)),"Yes","No"))))</f>
        <v>No</v>
      </c>
      <c r="BV58" s="176" t="str">
        <f>IF(ISERROR('[2]Most Recent Statements'!Q48),"Insufficient data",IF('[2]Most Recent Statements'!Q48="Unknown","Insufficient Data",(IF(ISNUMBER(SEARCH("Procurement / purchasing",'[2]Most Recent Statements'!Q48)),"Yes","No"))))</f>
        <v>No</v>
      </c>
      <c r="BW58" s="176" t="str">
        <f>IF(ISERROR('[2]Most Recent Statements'!Q48),"Insufficient data",IF('[2]Most Recent Statements'!Q48="Unknown","Insufficient Data",(IF(ISNUMBER(SEARCH("Employees (all)",'[2]Most Recent Statements'!Q48)),"Yes","No"))))</f>
        <v>No</v>
      </c>
      <c r="BX58" s="176" t="str">
        <f>IF(ISERROR('[2]Most Recent Statements'!Q48),"Insufficient data",IF('[2]Most Recent Statements'!Q48="Unknown","Insufficient Data",(IF(ISNUMBER(SEARCH("Training provided - not specified",'[2]Most Recent Statements'!Q48)),"Yes","No"))))</f>
        <v>No</v>
      </c>
      <c r="BY58" s="176" t="str">
        <f>IF(ISERROR('[2]Most Recent Statements'!Q48),"Insufficient data",IF('[2]Most Recent Statements'!Q48="Unknown","Insufficient Data",(IF(ISNUMBER(SEARCH("In Development",'[2]Most Recent Statements'!Q48)),"Yes","No"))))</f>
        <v>No</v>
      </c>
      <c r="BZ58" s="177" t="str">
        <f t="shared" si="5"/>
        <v>No</v>
      </c>
      <c r="CA58" s="176" t="str">
        <f t="shared" si="6"/>
        <v>No</v>
      </c>
      <c r="CB58" s="176" t="str">
        <f t="shared" si="7"/>
        <v>No</v>
      </c>
      <c r="CC58" s="175" t="str">
        <f>IF(ISERROR('[2]Most Recent Statements'!R48),"Insufficient data",IF('[2]Most Recent Statements'!R48="Unknown","Insufficient Data",(IF(ISNUMBER(SEARCH("Yes",'[2]Most Recent Statements'!R48)),"Yes","No"))))</f>
        <v>No</v>
      </c>
      <c r="CD58" s="176" t="str">
        <f>IF(ISERROR('[2]Most Recent Statements'!S48),"Insufficient data",IF('[2]Most Recent Statements'!S48="Unknown","Insufficient Data",(IF(ISNUMBER(SEARCH("Yes",'[2]Most Recent Statements'!S48)),"Yes","No"))))</f>
        <v>No</v>
      </c>
      <c r="CE58" s="199" t="str">
        <f>IFERROR(VLOOKUP($A58,'[2]Sector Specific Research'!$B$3:$H$81,3,FALSE),"Insufficient Data")</f>
        <v>No</v>
      </c>
      <c r="CF58" s="200" t="str">
        <f>IFERROR(VLOOKUP($A58,'[2]Sector Specific Research'!$B$3:$H$81,4,FALSE),"Insufficient Data")</f>
        <v>No</v>
      </c>
      <c r="CG58" s="200" t="str">
        <f>IFERROR(VLOOKUP($A58,'[2]Sector Specific Research'!$B$3:$H$81,5,FALSE),"Insufficient Data")</f>
        <v>No</v>
      </c>
      <c r="CH58" s="200" t="str">
        <f>IFERROR(VLOOKUP($A58,'[2]Sector Specific Research'!$B$3:$H$81,6,FALSE),"Insufficient Data")</f>
        <v>No</v>
      </c>
      <c r="CI58" s="200" t="str">
        <f>IFERROR(VLOOKUP($A58,'[2]Sector Specific Research'!$B$3:$H$81,7,FALSE),"Insufficient Data")</f>
        <v>No</v>
      </c>
      <c r="CJ58" s="200" t="str">
        <f t="shared" si="8"/>
        <v>No</v>
      </c>
      <c r="CK58" s="175" t="str">
        <f t="shared" si="9"/>
        <v>No</v>
      </c>
      <c r="CL58" s="178" t="str">
        <f t="shared" si="10"/>
        <v>No</v>
      </c>
    </row>
    <row r="59" spans="1:90" ht="16" x14ac:dyDescent="0.2">
      <c r="A59" s="287" t="str">
        <f>TRIM('[2]Most Recent Statements'!A25)</f>
        <v>KKR &amp; Co. L.P.</v>
      </c>
      <c r="B59" s="197">
        <f>'[2]Most Recent Statements'!B25</f>
        <v>2019</v>
      </c>
      <c r="C59" s="197">
        <v>234000</v>
      </c>
      <c r="D59" s="198" t="str">
        <f>IF(ISNUMBER(SEARCH("Yes",'[2]Most Recent Statements'!C25)), "Yes", "No")</f>
        <v>Yes</v>
      </c>
      <c r="E59" s="198">
        <f>IFERROR(VLOOKUP(A59,'[2]Entity Coverage'!$C$2:$H$80, 6, FALSE), "Insufficient Data")</f>
        <v>2</v>
      </c>
      <c r="F59" s="198" t="str">
        <f>IF(ISERROR('[2]Most Recent Statements'!E25),"Insufficient data",IF('[2]Most Recent Statements'!E25="Unknown","Insufficient Data",(IF(ISNUMBER(SEARCH("Yes",'[2]Most Recent Statements'!E25)),"Yes","No"))))</f>
        <v>No</v>
      </c>
      <c r="G59" s="175" t="str">
        <f>IFERROR(IF(AND((OR('[2]Most Recent Statements'!F25="Signed by CEO",'[2]Most Recent Statements'!F25="Signed by Director",'[2]Most Recent Statements'!F25="Signed by Managing Director",'[2]Most Recent Statements'!F25="Signed by Chairman")),('[2]Most Recent Statements'!C25="Yes - UK Modern Slavery Act"),('[2]Most Recent Statements'!D25="Yes"),('[2]Most Recent Statements'!G25="Approved by Board")),"Yes","No"),"Insufficient data")</f>
        <v>No</v>
      </c>
      <c r="H59" s="176" t="str">
        <f>IF(ISERROR('[2]Most Recent Statements'!F25),"Insufficient data",IF('[2]Most Recent Statements'!F25="Unknown","Insufficient Data",(IF(OR((ISNUMBER(SEARCH("Signed by CEO",'[2]Most Recent Statements'!F25))),(ISNUMBER(SEARCH("Signed by Director",'[2]Most Recent Statements'!F25))),(ISNUMBER(SEARCH("Signed by Chairman",'[2]Most Recent Statements'!F25))),(ISNUMBER(SEARCH("Signed by Managing Director",'[2]Most Recent Statements'!F25)))),"Yes","No"))))</f>
        <v>Yes</v>
      </c>
      <c r="I59" s="176" t="str">
        <f>IF(ISERROR('[2]Most Recent Statements'!G25),"Insufficient data",IF('[2]Most Recent Statements'!G25="Unknown","Insufficient Data",(IF(ISNUMBER(SEARCH("Approved by Board",'[2]Most Recent Statements'!G25)),"Yes","No"))))</f>
        <v>No</v>
      </c>
      <c r="J59" s="177" t="str">
        <f>IF(ISERROR('[2]Most Recent Statements'!D25),"Insufficient data",IF('[2]Most Recent Statements'!D25="Unknown","Insufficient Data",(IF(ISNUMBER(SEARCH("Yes",'[2]Most Recent Statements'!D25)),"Yes","No"))))</f>
        <v>No</v>
      </c>
      <c r="K59" s="174" t="str">
        <f>IF(ISERROR('[2]Most Recent Statements'!T25),"Insufficient data",IF('[2]Most Recent Statements'!T25="Unknown","Insufficient Data",(IF(ISNUMBER(SEARCH("Yes",'[2]Most Recent Statements'!T25)),"Yes","No"))))</f>
        <v>No</v>
      </c>
      <c r="L59" s="174" t="str">
        <f>IF(ISERROR('[2]Most Recent Statements'!H25),"Insufficient data",IF('[2]Most Recent Statements'!H25="Unknown","Insufficient Data",(IF(ISNUMBER(SEARCH("Yes",'[2]Most Recent Statements'!H25)),"Yes","No"))))</f>
        <v>Yes</v>
      </c>
      <c r="M59" s="175" t="str">
        <f>IF(ISERROR('[2]Most Recent Statements'!I25),"Insufficient data",IF('[2]Most Recent Statements'!I25="Unknown","Insufficient Data",(IF(ISNUMBER(SEARCH("No",'[2]Most Recent Statements'!I25)),"No","Yes"))))</f>
        <v>No</v>
      </c>
      <c r="N59" s="176" t="str">
        <f>IF(ISERROR('[2]Most Recent Statements'!I25),"Insufficient data",IF('[2]Most Recent Statements'!I25="Unknown","Insufficient Data",(IF(ISNUMBER(SEARCH("Facility/Supplier",'[2]Most Recent Statements'!I25)),"Yes","No"))))</f>
        <v>No</v>
      </c>
      <c r="O59" s="177" t="str">
        <f>IF(ISERROR('[2]Most Recent Statements'!I25),"Insufficient data",IF('[2]Most Recent Statements'!I25="Unknown","Insufficient Data",(IF(ISNUMBER(SEARCH("Geographical",'[2]Most Recent Statements'!I25)),"Yes","No"))))</f>
        <v>No</v>
      </c>
      <c r="P59" s="175" t="str">
        <f>IF(ISERROR('[2]Most Recent Statements'!J25),"Insufficient data",IF('[2]Most Recent Statements'!J25="Unknown","Insufficient Data",(IF(OR((ISNUMBER(SEARCH("prohibit",'[2]Most Recent Statements'!J25))),(ISNUMBER(SEARCH("forced",'[2]Most Recent Statements'!J25))),(ISNUMBER(SEARCH("supplier",'[2]Most Recent Statements'!J25)))),"Yes","No"))))</f>
        <v>No</v>
      </c>
      <c r="Q59" s="176" t="str">
        <f>IF(ISERROR('[2]Most Recent Statements'!J25),"Insufficient data",IF('[2]Most Recent Statements'!J25="Unknown","Insufficient Data",(IF(ISNUMBER(SEARCH("No",'[2]Most Recent Statements'!J25)),"No","Yes"))))</f>
        <v>No</v>
      </c>
      <c r="R59" s="176" t="str">
        <f>IF(ISERROR('[2]Most Recent Statements'!J25),"Insufficient data",IF('[2]Most Recent Statements'!J25="Unknown","Insufficient Data",(IF(ISNUMBER(SEARCH("In Development",'[2]Most Recent Statements'!J25)),"Yes","No"))))</f>
        <v>No</v>
      </c>
      <c r="S59" s="176" t="str">
        <f>IF(ISERROR('[2]Most Recent Statements'!J25),"Insufficient data",IF('[2]Most Recent Statements'!J25="Unknown","Insufficient Data",(IF(OR((ISNUMBER(SEARCH("prohibit",'[2]Most Recent Statements'!J25))),(ISNUMBER(SEARCH("forced",'[2]Most Recent Statements'!J25))),(ISNUMBER(SEARCH("No",'[2]Most Recent Statements'!J25))),(ISNUMBER(SEARCH("supplier",'[2]Most Recent Statements'!J25)))),"No","Yes"))))</f>
        <v>No</v>
      </c>
      <c r="T59" s="172"/>
      <c r="U59" s="176" t="str">
        <f>IF(ISERROR('[2]Most Recent Statements'!J25),"Insufficient data",IF('[2]Most Recent Statements'!J25="Unknown","Insufficient Data",(IF(ISNUMBER(SEARCH("(beyond tier 1)",'[2]Most Recent Statements'!J25)),"Yes","No"))))</f>
        <v>No</v>
      </c>
      <c r="V59" s="176"/>
      <c r="W59" s="176" t="str">
        <f>IF(ISERROR('[2]Most Recent Statements'!J25),"Insufficient data",IF('[2]Most Recent Statements'!J25="Unknown","Insufficient Data",(IF(ISNUMBER(SEARCH("recruitment",'[2]Most Recent Statements'!J25)),"Yes","No"))))</f>
        <v>No</v>
      </c>
      <c r="X59" s="176" t="str">
        <f>IF(ISERROR('[2]Most Recent Statements'!J25),"Insufficient data",IF('[2]Most Recent Statements'!J25="Unknown","Insufficient Data",(IF(ISNUMBER(SEARCH("Prohibit charging of recruitment fees to employee (direct / tier 1)",'[2]Most Recent Statements'!J25)),"Yes","No"))))</f>
        <v>No</v>
      </c>
      <c r="Y59" s="176" t="str">
        <f>IF(ISERROR('[2]Most Recent Statements'!J25),"Insufficient data",IF('[2]Most Recent Statements'!J25="Unknown","Insufficient Data",(IF(ISNUMBER(SEARCH("Prohibit charging of recruitment fees to employee (beyond tier 1)",'[2]Most Recent Statements'!J25)),"Yes","No"))))</f>
        <v>No</v>
      </c>
      <c r="Z59" s="176" t="str">
        <f>IF(ISERROR('[2]Most Recent Statements'!J25),"Insufficient data",IF('[2]Most Recent Statements'!J25="Unknown","Insufficient Data",(IF(ISNUMBER(SEARCH("Suppliers comply with laws and company’s policies (direct / tier 1)",'[2]Most Recent Statements'!J25)),"Yes","No"))))</f>
        <v>No</v>
      </c>
      <c r="AA59" s="176" t="str">
        <f>IF(ISERROR('[2]Most Recent Statements'!J25),"Insufficient data",IF('[2]Most Recent Statements'!J25="Unknown","Insufficient Data",(IF(ISNUMBER(SEARCH("Suppliers comply with laws and company’s policies (beyond tier 1)",'[2]Most Recent Statements'!J25)),"Yes","No"))))</f>
        <v>No</v>
      </c>
      <c r="AB59" s="176" t="str">
        <f>IF(ISERROR('[2]Most Recent Statements'!J25),"Insufficient data",IF('[2]Most Recent Statements'!J25="Unknown","Insufficient Data",(IF(ISNUMBER(SEARCH("Prohibit use of forced labour (direct / tier 1)",'[2]Most Recent Statements'!J25)),"Yes","No"))))</f>
        <v>No</v>
      </c>
      <c r="AC59" s="176" t="str">
        <f>IF(ISERROR('[2]Most Recent Statements'!J25),"Insufficient data",IF('[2]Most Recent Statements'!J25="Unknown","Insufficient Data",(IF(ISNUMBER(SEARCH("Prohibit use of forced labour (beyond tier 1)",'[2]Most Recent Statements'!J25)),"Yes","No"))))</f>
        <v>No</v>
      </c>
      <c r="AD59" s="176" t="str">
        <f>IF(ISERROR('[2]Most Recent Statements'!J25),"Insufficient data",IF('[2]Most Recent Statements'!J25="Unknown","Insufficient Data",(IF(ISNUMBER(SEARCH("Prohibit use of child labour (direct / tier 1)",'[2]Most Recent Statements'!J25)),"Yes","No"))))</f>
        <v>No</v>
      </c>
      <c r="AE59" s="176" t="str">
        <f>IF(ISERROR('[2]Most Recent Statements'!J25),"Insufficient data",IF('[2]Most Recent Statements'!J25="Unknown","Insufficient Data",(IF(ISNUMBER(SEARCH("Prohibit use of child labour (beyond tier 1)",'[2]Most Recent Statements'!J25)),"Yes","No"))))</f>
        <v>No</v>
      </c>
      <c r="AF59" s="176" t="str">
        <f>IF(ISERROR('[2]Most Recent Statements'!J25),"Insufficient data",IF('[2]Most Recent Statements'!J25="Unknown","Insufficient Data",(IF(ISNUMBER(SEARCH("Code of conduct or supplier code includes clauses on slavery and human trafficking (direct / tier 1)",'[2]Most Recent Statements'!J25)),"Yes","No"))))</f>
        <v>No</v>
      </c>
      <c r="AG59" s="176" t="str">
        <f>IF(ISERROR('[2]Most Recent Statements'!J25),"Insufficient data",IF('[2]Most Recent Statements'!J25="Unknown","Insufficient Data",(IF(ISNUMBER(SEARCH("Code of conduct or supplier code includes clauses on slavery and human trafficking (beyond tier 1)",'[2]Most Recent Statements'!J25)),"Yes","No"))))</f>
        <v>No</v>
      </c>
      <c r="AH59" s="176" t="str">
        <f>IF(ISERROR('[2]Most Recent Statements'!J25),"Insufficient data",IF('[2]Most Recent Statements'!J25="Unknown","Insufficient Data",(IF(ISNUMBER(SEARCH("Contracts include clauses on forced labour (direct / tier 1)",'[2]Most Recent Statements'!J25)),"Yes","No"))))</f>
        <v>No</v>
      </c>
      <c r="AI59" s="176" t="str">
        <f>IF(ISERROR('[2]Most Recent Statements'!J25),"Insufficient data",IF('[2]Most Recent Statements'!J25="Unknown","Insufficient Data",(IF(ISNUMBER(SEARCH("Contracts include clauses on forced labour (beyond tier 1)",'[2]Most Recent Statements'!J25)),"Yes","No"))))</f>
        <v>No</v>
      </c>
      <c r="AJ59" s="176" t="str">
        <f>IF(ISERROR('[2]Most Recent Statements'!J25),"Insufficient data",IF('[2]Most Recent Statements'!J25="Unknown","Insufficient Data",(IF(ISNUMBER(SEARCH("Suppliers produce their own statement (direct / tier 1)",'[2]Most Recent Statements'!J25)),"Yes","No"))))</f>
        <v>No</v>
      </c>
      <c r="AK59" s="176" t="str">
        <f>IF(ISERROR('[2]Most Recent Statements'!J25),"Insufficient data",IF('[2]Most Recent Statements'!J25="Unknown","Insufficient Data",(IF(ISNUMBER(SEARCH("Suppliers produce their own statement (beyond tier 1)",'[2]Most Recent Statements'!J25)),"Yes","No"))))</f>
        <v>No</v>
      </c>
      <c r="AL59" s="176" t="str">
        <f>IF(ISERROR('[2]Most Recent Statements'!J25),"Insufficient data",IF('[2]Most Recent Statements'!J25="Unknown","Insufficient Data",(IF(ISNUMBER(SEARCH("Suppliers respect labour rights (wages, freedom of association etc) (direct / tier 1)",'[2]Most Recent Statements'!J25)),"Yes","No"))))</f>
        <v>No</v>
      </c>
      <c r="AM59" s="176" t="str">
        <f>IF(ISERROR('[2]Most Recent Statements'!J25),"Insufficient data",IF('[2]Most Recent Statements'!J25="Unknown","Insufficient Data",(IF(ISNUMBER(SEARCH("Suppliers respect labour rights (wages, freedom of association etc) (beyond tier 1)",'[2]Most Recent Statements'!J25)),"Yes","No"))))</f>
        <v>No</v>
      </c>
      <c r="AN59" s="176" t="str">
        <f>IF(ISERROR('[2]Most Recent Statements'!J25),"Insufficient data",IF('[2]Most Recent Statements'!J25="Unknown","Insufficient Data",(IF(ISNUMBER(SEARCH("Suppliers protect migrant workers (direct / tier 1)",'[2]Most Recent Statements'!J25)),"Yes","No"))))</f>
        <v>No</v>
      </c>
      <c r="AO59" s="176" t="str">
        <f>IF(ISERROR('[2]Most Recent Statements'!J25),"Insufficient data",IF('[2]Most Recent Statements'!J25="Unknown","Insufficient Data",(IF(ISNUMBER(SEARCH("Suppliers protect migrant workers (beyond tier 1)",'[2]Most Recent Statements'!J25)),"Yes","No"))))</f>
        <v>No</v>
      </c>
      <c r="AP59" s="177" t="str">
        <f>IF(ISERROR('[2]Most Recent Statements'!J25),"Insufficient data",IF('[2]Most Recent Statements'!J25="Unknown","Insufficient Data",(IF(ISNUMBER(SEARCH("migrant",'[2]Most Recent Statements'!J25)),"Yes","No"))))</f>
        <v>No</v>
      </c>
      <c r="AQ59" s="174" t="str">
        <f>IF(OR(ISERROR('[2]Most Recent Statements'!O25),ISERROR('[2]Most Recent Statements'!M25)),"Insufficient data",IF(OR('[2]Most Recent Statements'!O25="Unknown",'[2]Most Recent Statements'!M25="Unknown"),"Insufficient Data",(IF(OR((OR((ISNUMBER(SEARCH("Cancel contracts",'[2]Most Recent Statements'!O25))),(ISNUMBER(SEARCH("Corrective action plan",'[2]Most Recent Statements'!O25))),(ISNUMBER(SEARCH("Worker remediation",'[2]Most Recent Statements'!O25))),(ISNUMBER(SEARCH("Senior management",'[2]Most Recent Statements'!O25))))),(OR((ISNUMBER(SEARCH("Audits",'[2]Most Recent Statements'!M25))),(ISNUMBER(SEARCH("On-site visits",'[2]Most Recent Statements'!M25)))))),"Yes","No"))))</f>
        <v>No</v>
      </c>
      <c r="AR59" s="174" t="str">
        <f t="shared" si="2"/>
        <v>No</v>
      </c>
      <c r="AS59" s="175" t="str">
        <f>IF(ISERROR('[2]Most Recent Statements'!O25),"Insufficient data",IF('[2]Most Recent Statements'!O25="Unknown","Insufficient Data",(IF(ISNUMBER(SEARCH("Cancel contracts",'[2]Most Recent Statements'!O25)),"Yes","No"))))</f>
        <v>No</v>
      </c>
      <c r="AT59" s="176" t="str">
        <f>IF(ISERROR('[2]Most Recent Statements'!O25),"Insufficient data",IF('[2]Most Recent Statements'!O25="Unknown","Insufficient Data",(IF(ISNUMBER(SEARCH("Corrective action plan",'[2]Most Recent Statements'!O25)),"Yes","No"))))</f>
        <v>No</v>
      </c>
      <c r="AU59" s="176" t="str">
        <f>IF(ISERROR('[2]Most Recent Statements'!O25),"Insufficient data",IF('[2]Most Recent Statements'!O25="Unknown","Insufficient Data",(IF(ISNUMBER(SEARCH("Senior management",'[2]Most Recent Statements'!O25)),"Yes","No"))))</f>
        <v>No</v>
      </c>
      <c r="AV59" s="177" t="str">
        <f>IF(ISERROR('[2]Most Recent Statements'!O25),"Insufficient data",IF('[2]Most Recent Statements'!O25="Unknown","Insufficient Data",(IF(ISNUMBER(SEARCH("Worker remediation",'[2]Most Recent Statements'!O25)),"Yes","No"))))</f>
        <v>No</v>
      </c>
      <c r="AW59" s="176" t="str">
        <f t="shared" si="3"/>
        <v>No</v>
      </c>
      <c r="AX59" s="175" t="str">
        <f>IF(ISERROR('[2]Most Recent Statements'!M25),"Insufficient data",IF('[2]Most Recent Statements'!M25="Unknown","Insufficient Data",(IF(ISNUMBER(SEARCH("Audits",'[2]Most Recent Statements'!M25)),"Yes","No"))))</f>
        <v>No</v>
      </c>
      <c r="AY59" s="176" t="str">
        <f>IF(ISERROR('[2]Most Recent Statements'!M25),"Insufficient data",IF('[2]Most Recent Statements'!M25="Unknown","Insufficient Data",(IF(ISNUMBER(SEARCH("Audits of suppliers (self- reporting)",'[2]Most Recent Statements'!M25)),"Yes","No"))))</f>
        <v>No</v>
      </c>
      <c r="AZ59" s="176" t="str">
        <f>IF(ISERROR('[2]Most Recent Statements'!M25),"Insufficient data",IF('[2]Most Recent Statements'!M25="Unknown","Insufficient Data",(IF(ISNUMBER(SEARCH("Audits of suppliers (independent)",'[2]Most Recent Statements'!M25)),"Yes","No"))))</f>
        <v>No</v>
      </c>
      <c r="BA59" s="177" t="str">
        <f>IF(ISERROR('[2]Most Recent Statements'!M25),"Insufficient data",IF('[2]Most Recent Statements'!M25="Unknown","Insufficient Data",(IF(ISNUMBER(SEARCH("On-site visits",'[2]Most Recent Statements'!M25)),"Yes","No"))))</f>
        <v>No</v>
      </c>
      <c r="BB59" s="175" t="str">
        <f>IF(ISERROR('[2]Most Recent Statements'!P25),"Insufficient data",IF('[2]Most Recent Statements'!P25="Unknown","Insufficient Data",(IF(OR((ISNUMBER(SEARCH("Hotline",'[2]Most Recent Statements'!P25))),(ISNUMBER(SEARCH("Whistleblower protection",'[2]Most Recent Statements'!P25))),(ISNUMBER(SEARCH("Focal Point",'[2]Most Recent Statements'!P25)))),"Yes","No"))))</f>
        <v>No</v>
      </c>
      <c r="BC59" s="176" t="str">
        <f>IF(ISERROR('[2]Most Recent Statements'!P25),"Insufficient data",IF('[2]Most Recent Statements'!P25="Unknown","Insufficient Data",(IF(ISNUMBER(SEARCH("Hotline",'[2]Most Recent Statements'!P25)),"Yes","No"))))</f>
        <v>No</v>
      </c>
      <c r="BD59" s="176" t="str">
        <f>IF(ISERROR('[2]Most Recent Statements'!P25),"Insufficient data",IF('[2]Most Recent Statements'!P25="Unknown","Insufficient Data",(IF(ISNUMBER(SEARCH("Focal Point",'[2]Most Recent Statements'!P25)),"Yes","No"))))</f>
        <v>No</v>
      </c>
      <c r="BE59" s="177" t="str">
        <f>IF(ISERROR('[2]Most Recent Statements'!P25),"Insufficient data",IF('[2]Most Recent Statements'!P25="Unknown","Insufficient Data",(IF(ISNUMBER(SEARCH("Whistleblower protection",'[2]Most Recent Statements'!P25)),"Yes","No"))))</f>
        <v>No</v>
      </c>
      <c r="BF59" s="175" t="str">
        <f t="shared" si="4"/>
        <v>Yes</v>
      </c>
      <c r="BG59" s="176" t="str">
        <f>IF(ISERROR('[2]Most Recent Statements'!K25),"Insufficient data",IF('[2]Most Recent Statements'!K25="Unknown","Insufficient Data",(IF(ISNUMBER(SEARCH("Conducting research",'[2]Most Recent Statements'!K25)),"Yes","No"))))</f>
        <v>Yes</v>
      </c>
      <c r="BH59" s="176" t="str">
        <f>IF(ISERROR('[2]Most Recent Statements'!K25),"Insufficient data",IF('[2]Most Recent Statements'!K25="Unknown","Insufficient Data",(IF(ISNUMBER(SEARCH("Risk-based questionnaires",'[2]Most Recent Statements'!K25)),"Yes","No"))))</f>
        <v>No</v>
      </c>
      <c r="BI59" s="176" t="str">
        <f>IF(ISERROR('[2]Most Recent Statements'!K25),"Insufficient data",IF('[2]Most Recent Statements'!K25="Unknown","Insufficient Data",(IF(ISNUMBER(SEARCH("Use of risk management tool or software",'[2]Most Recent Statements'!K25)),"Yes","No"))))</f>
        <v>No</v>
      </c>
      <c r="BJ59" s="177" t="str">
        <f>IF(ISERROR('[2]Most Recent Statements'!K25),"Insufficient data",IF('[2]Most Recent Statements'!K25="Unknown","Insufficient Data",(IF(ISNUMBER(SEARCH("In Development",'[2]Most Recent Statements'!K25)),"Yes","No"))))</f>
        <v>No</v>
      </c>
      <c r="BK59" s="174" t="str">
        <f>IF(OR(ISERROR('[2]Most Recent Statements'!K25),ISERROR('[2]Most Recent Statements'!L25)),"Insufficient data",IF(OR('[2]Most Recent Statements'!K25="Unknown",'[2]Most Recent Statements'!L25="Unknown"),"Insufficient Data",(IF(AND((OR((ISNUMBER(SEARCH("Conducting research",'[2]Most Recent Statements'!K25))),(ISNUMBER(SEARCH("Risk-based questionnaires",'[2]Most Recent Statements'!K25))),(ISNUMBER(SEARCH("Use of risk management tool or software",'[2]Most Recent Statements'!K25))))),(OR((ISNUMBER(SEARCH("Geographic",'[2]Most Recent Statements'!L25))),(ISNUMBER(SEARCH("Industry",'[2]Most Recent Statements'!L25))),(ISNUMBER(SEARCH("Resource",'[2]Most Recent Statements'!L25))),(ISNUMBER(SEARCH("Workforce",'[2]Most Recent Statements'!L25)))))),"Yes","No"))))</f>
        <v>No</v>
      </c>
      <c r="BL59" s="175" t="str">
        <f>IF(ISERROR('[2]Most Recent Statements'!L25),"Insufficient data",IF('[2]Most Recent Statements'!L25="Unknown","Insufficient Data",(IF(OR((ISNUMBER(SEARCH("Geographic",'[2]Most Recent Statements'!L25))),(ISNUMBER(SEARCH("Industry",'[2]Most Recent Statements'!L25))),(ISNUMBER(SEARCH("Resource",'[2]Most Recent Statements'!L25))),(ISNUMBER(SEARCH("Workforce",'[2]Most Recent Statements'!L25)))),"Yes","No"))))</f>
        <v>No</v>
      </c>
      <c r="BM59" s="176" t="str">
        <f>IF(ISERROR('[2]Most Recent Statements'!L25),"Insufficient data",IF('[2]Most Recent Statements'!L25="Unknown","Insufficient Data",(IF(ISNUMBER(SEARCH("Geographic",'[2]Most Recent Statements'!L25)),"Yes","No"))))</f>
        <v>No</v>
      </c>
      <c r="BN59" s="176" t="str">
        <f>IF(ISERROR('[2]Most Recent Statements'!L25),"Insufficient data",IF('[2]Most Recent Statements'!L25="Unknown","Insufficient Data",(IF(ISNUMBER(SEARCH("Industry",'[2]Most Recent Statements'!L25)),"Yes","No"))))</f>
        <v>No</v>
      </c>
      <c r="BO59" s="176" t="str">
        <f>IF(ISERROR('[2]Most Recent Statements'!L25),"Insufficient data",IF('[2]Most Recent Statements'!L25="Unknown","Insufficient Data",(IF(ISNUMBER(SEARCH("Workforce",'[2]Most Recent Statements'!L25)),"Yes","No"))))</f>
        <v>No</v>
      </c>
      <c r="BP59" s="176" t="str">
        <f>IF(ISERROR('[2]Most Recent Statements'!L25),"Insufficient data",IF('[2]Most Recent Statements'!L25="Unknown","Insufficient Data",(IF(ISNUMBER(SEARCH("Resource",'[2]Most Recent Statements'!L25)),"Yes","No"))))</f>
        <v>No</v>
      </c>
      <c r="BQ59" s="177"/>
      <c r="BR59" s="176" t="str">
        <f>IF(ISERROR('[2]Most Recent Statements'!N25),"Insufficient data",IF('[2]Most Recent Statements'!N25="Unknown","Insufficient Data",(IF(ISNUMBER(SEARCH("Yes",'[2]Most Recent Statements'!N25)),"Yes","No"))))</f>
        <v>No</v>
      </c>
      <c r="BS59" s="175" t="str">
        <f>IF(ISERROR('[2]Most Recent Statements'!Q25),"Insufficient data",IF('[2]Most Recent Statements'!Q25="Unknown","Insufficient Data",(IF(ISNUMBER(SEARCH("Leadership",'[2]Most Recent Statements'!Q25)),"Yes","No"))))</f>
        <v>No</v>
      </c>
      <c r="BT59" s="176" t="str">
        <f>IF(ISERROR('[2]Most Recent Statements'!Q25),"Insufficient data",IF('[2]Most Recent Statements'!Q25="Unknown","Insufficient Data",(IF(ISNUMBER(SEARCH("Suppliers",'[2]Most Recent Statements'!Q25)),"Yes","No"))))</f>
        <v>No</v>
      </c>
      <c r="BU59" s="176" t="str">
        <f>IF(ISERROR('[2]Most Recent Statements'!Q25),"Insufficient data",IF('[2]Most Recent Statements'!Q25="Unknown","Insufficient Data",(IF(ISNUMBER(SEARCH("Recruitment / HR",'[2]Most Recent Statements'!Q25)),"Yes","No"))))</f>
        <v>No</v>
      </c>
      <c r="BV59" s="176" t="str">
        <f>IF(ISERROR('[2]Most Recent Statements'!Q25),"Insufficient data",IF('[2]Most Recent Statements'!Q25="Unknown","Insufficient Data",(IF(ISNUMBER(SEARCH("Procurement / purchasing",'[2]Most Recent Statements'!Q25)),"Yes","No"))))</f>
        <v>No</v>
      </c>
      <c r="BW59" s="176" t="str">
        <f>IF(ISERROR('[2]Most Recent Statements'!Q25),"Insufficient data",IF('[2]Most Recent Statements'!Q25="Unknown","Insufficient Data",(IF(ISNUMBER(SEARCH("Employees (all)",'[2]Most Recent Statements'!Q25)),"Yes","No"))))</f>
        <v>No</v>
      </c>
      <c r="BX59" s="176" t="str">
        <f>IF(ISERROR('[2]Most Recent Statements'!Q25),"Insufficient data",IF('[2]Most Recent Statements'!Q25="Unknown","Insufficient Data",(IF(ISNUMBER(SEARCH("Training provided - not specified",'[2]Most Recent Statements'!Q25)),"Yes","No"))))</f>
        <v>Yes</v>
      </c>
      <c r="BY59" s="176" t="str">
        <f>IF(ISERROR('[2]Most Recent Statements'!Q25),"Insufficient data",IF('[2]Most Recent Statements'!Q25="Unknown","Insufficient Data",(IF(ISNUMBER(SEARCH("In Development",'[2]Most Recent Statements'!Q25)),"Yes","No"))))</f>
        <v>No</v>
      </c>
      <c r="BZ59" s="177" t="str">
        <f t="shared" si="5"/>
        <v>Yes</v>
      </c>
      <c r="CA59" s="176" t="str">
        <f t="shared" si="6"/>
        <v>Yes</v>
      </c>
      <c r="CB59" s="176" t="str">
        <f t="shared" si="7"/>
        <v>Yes</v>
      </c>
      <c r="CC59" s="175" t="str">
        <f>IF(ISERROR('[2]Most Recent Statements'!R25),"Insufficient data",IF('[2]Most Recent Statements'!R25="Unknown","Insufficient Data",(IF(ISNUMBER(SEARCH("Yes",'[2]Most Recent Statements'!R25)),"Yes","No"))))</f>
        <v>No</v>
      </c>
      <c r="CD59" s="176" t="str">
        <f>IF(ISERROR('[2]Most Recent Statements'!S25),"Insufficient data",IF('[2]Most Recent Statements'!S25="Unknown","Insufficient Data",(IF(ISNUMBER(SEARCH("Yes",'[2]Most Recent Statements'!S25)),"Yes","No"))))</f>
        <v>No</v>
      </c>
      <c r="CE59" s="199" t="str">
        <f>IFERROR(VLOOKUP($A59,'[2]Sector Specific Research'!$B$3:$H$81,3,FALSE),"Insufficient Data")</f>
        <v>No</v>
      </c>
      <c r="CF59" s="200" t="str">
        <f>IFERROR(VLOOKUP($A59,'[2]Sector Specific Research'!$B$3:$H$81,4,FALSE),"Insufficient Data")</f>
        <v>Yes</v>
      </c>
      <c r="CG59" s="200" t="str">
        <f>IFERROR(VLOOKUP($A59,'[2]Sector Specific Research'!$B$3:$H$81,5,FALSE),"Insufficient Data")</f>
        <v>No</v>
      </c>
      <c r="CH59" s="200" t="str">
        <f>IFERROR(VLOOKUP($A59,'[2]Sector Specific Research'!$B$3:$H$81,6,FALSE),"Insufficient Data")</f>
        <v>No</v>
      </c>
      <c r="CI59" s="200" t="str">
        <f>IFERROR(VLOOKUP($A59,'[2]Sector Specific Research'!$B$3:$H$81,7,FALSE),"Insufficient Data")</f>
        <v>Yes</v>
      </c>
      <c r="CJ59" s="200" t="str">
        <f t="shared" si="8"/>
        <v>Yes</v>
      </c>
      <c r="CK59" s="175" t="str">
        <f t="shared" si="9"/>
        <v>No</v>
      </c>
      <c r="CL59" s="178" t="str">
        <f t="shared" si="10"/>
        <v>No</v>
      </c>
    </row>
    <row r="60" spans="1:90" ht="16" x14ac:dyDescent="0.2">
      <c r="A60" s="287" t="str">
        <f>TRIM('[2]Most Recent Statements'!A29)</f>
        <v>Lazard Ltd</v>
      </c>
      <c r="B60" s="197">
        <f>'[2]Most Recent Statements'!B29</f>
        <v>2019</v>
      </c>
      <c r="C60" s="197">
        <v>248000</v>
      </c>
      <c r="D60" s="198" t="str">
        <f>IF(ISNUMBER(SEARCH("Yes",'[2]Most Recent Statements'!C29)), "Yes", "No")</f>
        <v>Yes</v>
      </c>
      <c r="E60" s="198">
        <f>IFERROR(VLOOKUP(A60,'[2]Entity Coverage'!$C$2:$H$80, 6, FALSE), "Insufficient Data")</f>
        <v>1</v>
      </c>
      <c r="F60" s="198" t="str">
        <f>IF(ISERROR('[2]Most Recent Statements'!E29),"Insufficient data",IF('[2]Most Recent Statements'!E29="Unknown","Insufficient Data",(IF(ISNUMBER(SEARCH("Yes",'[2]Most Recent Statements'!E29)),"Yes","No"))))</f>
        <v>Yes</v>
      </c>
      <c r="G60" s="175" t="str">
        <f>IFERROR(IF(AND((OR('[2]Most Recent Statements'!F29="Signed by CEO",'[2]Most Recent Statements'!F29="Signed by Director",'[2]Most Recent Statements'!F29="Signed by Managing Director",'[2]Most Recent Statements'!F29="Signed by Chairman")),('[2]Most Recent Statements'!C29="Yes - UK Modern Slavery Act"),('[2]Most Recent Statements'!D29="Yes"),('[2]Most Recent Statements'!G29="Approved by Board")),"Yes","No"),"Insufficient data")</f>
        <v>No</v>
      </c>
      <c r="H60" s="176" t="str">
        <f>IF(ISERROR('[2]Most Recent Statements'!F29),"Insufficient data",IF('[2]Most Recent Statements'!F29="Unknown","Insufficient Data",(IF(OR((ISNUMBER(SEARCH("Signed by CEO",'[2]Most Recent Statements'!F29))),(ISNUMBER(SEARCH("Signed by Director",'[2]Most Recent Statements'!F29))),(ISNUMBER(SEARCH("Signed by Chairman",'[2]Most Recent Statements'!F29))),(ISNUMBER(SEARCH("Signed by Managing Director",'[2]Most Recent Statements'!F29)))),"Yes","No"))))</f>
        <v>Yes</v>
      </c>
      <c r="I60" s="176" t="str">
        <f>IF(ISERROR('[2]Most Recent Statements'!G29),"Insufficient data",IF('[2]Most Recent Statements'!G29="Unknown","Insufficient Data",(IF(ISNUMBER(SEARCH("Approved by Board",'[2]Most Recent Statements'!G29)),"Yes","No"))))</f>
        <v>No</v>
      </c>
      <c r="J60" s="177" t="str">
        <f>IF(ISERROR('[2]Most Recent Statements'!D29),"Insufficient data",IF('[2]Most Recent Statements'!D29="Unknown","Insufficient Data",(IF(ISNUMBER(SEARCH("Yes",'[2]Most Recent Statements'!D29)),"Yes","No"))))</f>
        <v>Yes</v>
      </c>
      <c r="K60" s="174" t="str">
        <f>IF(ISERROR('[2]Most Recent Statements'!T29),"Insufficient data",IF('[2]Most Recent Statements'!T29="Unknown","Insufficient Data",(IF(ISNUMBER(SEARCH("Yes",'[2]Most Recent Statements'!T29)),"Yes","No"))))</f>
        <v>No</v>
      </c>
      <c r="L60" s="174" t="str">
        <f>IF(ISERROR('[2]Most Recent Statements'!H29),"Insufficient data",IF('[2]Most Recent Statements'!H29="Unknown","Insufficient Data",(IF(ISNUMBER(SEARCH("Yes",'[2]Most Recent Statements'!H29)),"Yes","No"))))</f>
        <v>Yes</v>
      </c>
      <c r="M60" s="175" t="str">
        <f>IF(ISERROR('[2]Most Recent Statements'!I29),"Insufficient data",IF('[2]Most Recent Statements'!I29="Unknown","Insufficient Data",(IF(ISNUMBER(SEARCH("No",'[2]Most Recent Statements'!I29)),"No","Yes"))))</f>
        <v>No</v>
      </c>
      <c r="N60" s="176" t="str">
        <f>IF(ISERROR('[2]Most Recent Statements'!I29),"Insufficient data",IF('[2]Most Recent Statements'!I29="Unknown","Insufficient Data",(IF(ISNUMBER(SEARCH("Facility/Supplier",'[2]Most Recent Statements'!I29)),"Yes","No"))))</f>
        <v>No</v>
      </c>
      <c r="O60" s="177" t="str">
        <f>IF(ISERROR('[2]Most Recent Statements'!I29),"Insufficient data",IF('[2]Most Recent Statements'!I29="Unknown","Insufficient Data",(IF(ISNUMBER(SEARCH("Geographical",'[2]Most Recent Statements'!I29)),"Yes","No"))))</f>
        <v>No</v>
      </c>
      <c r="P60" s="175" t="str">
        <f>IF(ISERROR('[2]Most Recent Statements'!J29),"Insufficient data",IF('[2]Most Recent Statements'!J29="Unknown","Insufficient Data",(IF(OR((ISNUMBER(SEARCH("prohibit",'[2]Most Recent Statements'!J29))),(ISNUMBER(SEARCH("forced",'[2]Most Recent Statements'!J29))),(ISNUMBER(SEARCH("supplier",'[2]Most Recent Statements'!J29)))),"Yes","No"))))</f>
        <v>No</v>
      </c>
      <c r="Q60" s="176" t="str">
        <f>IF(ISERROR('[2]Most Recent Statements'!J29),"Insufficient data",IF('[2]Most Recent Statements'!J29="Unknown","Insufficient Data",(IF(ISNUMBER(SEARCH("No",'[2]Most Recent Statements'!J29)),"No","Yes"))))</f>
        <v>No</v>
      </c>
      <c r="R60" s="176" t="str">
        <f>IF(ISERROR('[2]Most Recent Statements'!J29),"Insufficient data",IF('[2]Most Recent Statements'!J29="Unknown","Insufficient Data",(IF(ISNUMBER(SEARCH("In Development",'[2]Most Recent Statements'!J29)),"Yes","No"))))</f>
        <v>No</v>
      </c>
      <c r="S60" s="176" t="str">
        <f>IF(ISERROR('[2]Most Recent Statements'!J29),"Insufficient data",IF('[2]Most Recent Statements'!J29="Unknown","Insufficient Data",(IF(OR((ISNUMBER(SEARCH("prohibit",'[2]Most Recent Statements'!J29))),(ISNUMBER(SEARCH("forced",'[2]Most Recent Statements'!J29))),(ISNUMBER(SEARCH("No",'[2]Most Recent Statements'!J29))),(ISNUMBER(SEARCH("supplier",'[2]Most Recent Statements'!J29)))),"No","Yes"))))</f>
        <v>No</v>
      </c>
      <c r="T60" s="176"/>
      <c r="U60" s="176" t="str">
        <f>IF(ISERROR('[2]Most Recent Statements'!J29),"Insufficient data",IF('[2]Most Recent Statements'!J29="Unknown","Insufficient Data",(IF(ISNUMBER(SEARCH("(beyond tier 1)",'[2]Most Recent Statements'!J29)),"Yes","No"))))</f>
        <v>No</v>
      </c>
      <c r="V60" s="176"/>
      <c r="W60" s="176" t="str">
        <f>IF(ISERROR('[2]Most Recent Statements'!J29),"Insufficient data",IF('[2]Most Recent Statements'!J29="Unknown","Insufficient Data",(IF(ISNUMBER(SEARCH("recruitment",'[2]Most Recent Statements'!J29)),"Yes","No"))))</f>
        <v>No</v>
      </c>
      <c r="X60" s="176" t="str">
        <f>IF(ISERROR('[2]Most Recent Statements'!J29),"Insufficient data",IF('[2]Most Recent Statements'!J29="Unknown","Insufficient Data",(IF(ISNUMBER(SEARCH("Prohibit charging of recruitment fees to employee (direct / tier 1)",'[2]Most Recent Statements'!J29)),"Yes","No"))))</f>
        <v>No</v>
      </c>
      <c r="Y60" s="176" t="str">
        <f>IF(ISERROR('[2]Most Recent Statements'!J29),"Insufficient data",IF('[2]Most Recent Statements'!J29="Unknown","Insufficient Data",(IF(ISNUMBER(SEARCH("Prohibit charging of recruitment fees to employee (beyond tier 1)",'[2]Most Recent Statements'!J29)),"Yes","No"))))</f>
        <v>No</v>
      </c>
      <c r="Z60" s="176" t="str">
        <f>IF(ISERROR('[2]Most Recent Statements'!J29),"Insufficient data",IF('[2]Most Recent Statements'!J29="Unknown","Insufficient Data",(IF(ISNUMBER(SEARCH("Suppliers comply with laws and company’s policies (direct / tier 1)",'[2]Most Recent Statements'!J29)),"Yes","No"))))</f>
        <v>No</v>
      </c>
      <c r="AA60" s="176" t="str">
        <f>IF(ISERROR('[2]Most Recent Statements'!J29),"Insufficient data",IF('[2]Most Recent Statements'!J29="Unknown","Insufficient Data",(IF(ISNUMBER(SEARCH("Suppliers comply with laws and company’s policies (beyond tier 1)",'[2]Most Recent Statements'!J29)),"Yes","No"))))</f>
        <v>No</v>
      </c>
      <c r="AB60" s="176" t="str">
        <f>IF(ISERROR('[2]Most Recent Statements'!J29),"Insufficient data",IF('[2]Most Recent Statements'!J29="Unknown","Insufficient Data",(IF(ISNUMBER(SEARCH("Prohibit use of forced labour (direct / tier 1)",'[2]Most Recent Statements'!J29)),"Yes","No"))))</f>
        <v>No</v>
      </c>
      <c r="AC60" s="176" t="str">
        <f>IF(ISERROR('[2]Most Recent Statements'!J29),"Insufficient data",IF('[2]Most Recent Statements'!J29="Unknown","Insufficient Data",(IF(ISNUMBER(SEARCH("Prohibit use of forced labour (beyond tier 1)",'[2]Most Recent Statements'!J29)),"Yes","No"))))</f>
        <v>No</v>
      </c>
      <c r="AD60" s="176" t="str">
        <f>IF(ISERROR('[2]Most Recent Statements'!J29),"Insufficient data",IF('[2]Most Recent Statements'!J29="Unknown","Insufficient Data",(IF(ISNUMBER(SEARCH("Prohibit use of child labour (direct / tier 1)",'[2]Most Recent Statements'!J29)),"Yes","No"))))</f>
        <v>No</v>
      </c>
      <c r="AE60" s="176" t="str">
        <f>IF(ISERROR('[2]Most Recent Statements'!J29),"Insufficient data",IF('[2]Most Recent Statements'!J29="Unknown","Insufficient Data",(IF(ISNUMBER(SEARCH("Prohibit use of child labour (beyond tier 1)",'[2]Most Recent Statements'!J29)),"Yes","No"))))</f>
        <v>No</v>
      </c>
      <c r="AF60" s="176" t="str">
        <f>IF(ISERROR('[2]Most Recent Statements'!J29),"Insufficient data",IF('[2]Most Recent Statements'!J29="Unknown","Insufficient Data",(IF(ISNUMBER(SEARCH("Code of conduct or supplier code includes clauses on slavery and human trafficking (direct / tier 1)",'[2]Most Recent Statements'!J29)),"Yes","No"))))</f>
        <v>No</v>
      </c>
      <c r="AG60" s="176" t="str">
        <f>IF(ISERROR('[2]Most Recent Statements'!J29),"Insufficient data",IF('[2]Most Recent Statements'!J29="Unknown","Insufficient Data",(IF(ISNUMBER(SEARCH("Code of conduct or supplier code includes clauses on slavery and human trafficking (beyond tier 1)",'[2]Most Recent Statements'!J29)),"Yes","No"))))</f>
        <v>No</v>
      </c>
      <c r="AH60" s="176" t="str">
        <f>IF(ISERROR('[2]Most Recent Statements'!J29),"Insufficient data",IF('[2]Most Recent Statements'!J29="Unknown","Insufficient Data",(IF(ISNUMBER(SEARCH("Contracts include clauses on forced labour (direct / tier 1)",'[2]Most Recent Statements'!J29)),"Yes","No"))))</f>
        <v>No</v>
      </c>
      <c r="AI60" s="176" t="str">
        <f>IF(ISERROR('[2]Most Recent Statements'!J29),"Insufficient data",IF('[2]Most Recent Statements'!J29="Unknown","Insufficient Data",(IF(ISNUMBER(SEARCH("Contracts include clauses on forced labour (beyond tier 1)",'[2]Most Recent Statements'!J29)),"Yes","No"))))</f>
        <v>No</v>
      </c>
      <c r="AJ60" s="176" t="str">
        <f>IF(ISERROR('[2]Most Recent Statements'!J29),"Insufficient data",IF('[2]Most Recent Statements'!J29="Unknown","Insufficient Data",(IF(ISNUMBER(SEARCH("Suppliers produce their own statement (direct / tier 1)",'[2]Most Recent Statements'!J29)),"Yes","No"))))</f>
        <v>No</v>
      </c>
      <c r="AK60" s="176" t="str">
        <f>IF(ISERROR('[2]Most Recent Statements'!J29),"Insufficient data",IF('[2]Most Recent Statements'!J29="Unknown","Insufficient Data",(IF(ISNUMBER(SEARCH("Suppliers produce their own statement (beyond tier 1)",'[2]Most Recent Statements'!J29)),"Yes","No"))))</f>
        <v>No</v>
      </c>
      <c r="AL60" s="176" t="str">
        <f>IF(ISERROR('[2]Most Recent Statements'!J29),"Insufficient data",IF('[2]Most Recent Statements'!J29="Unknown","Insufficient Data",(IF(ISNUMBER(SEARCH("Suppliers respect labour rights (wages, freedom of association etc) (direct / tier 1)",'[2]Most Recent Statements'!J29)),"Yes","No"))))</f>
        <v>No</v>
      </c>
      <c r="AM60" s="176" t="str">
        <f>IF(ISERROR('[2]Most Recent Statements'!J29),"Insufficient data",IF('[2]Most Recent Statements'!J29="Unknown","Insufficient Data",(IF(ISNUMBER(SEARCH("Suppliers respect labour rights (wages, freedom of association etc) (beyond tier 1)",'[2]Most Recent Statements'!J29)),"Yes","No"))))</f>
        <v>No</v>
      </c>
      <c r="AN60" s="176" t="str">
        <f>IF(ISERROR('[2]Most Recent Statements'!J29),"Insufficient data",IF('[2]Most Recent Statements'!J29="Unknown","Insufficient Data",(IF(ISNUMBER(SEARCH("Suppliers protect migrant workers (direct / tier 1)",'[2]Most Recent Statements'!J29)),"Yes","No"))))</f>
        <v>No</v>
      </c>
      <c r="AO60" s="176" t="str">
        <f>IF(ISERROR('[2]Most Recent Statements'!J29),"Insufficient data",IF('[2]Most Recent Statements'!J29="Unknown","Insufficient Data",(IF(ISNUMBER(SEARCH("Suppliers protect migrant workers (beyond tier 1)",'[2]Most Recent Statements'!J29)),"Yes","No"))))</f>
        <v>No</v>
      </c>
      <c r="AP60" s="177" t="str">
        <f>IF(ISERROR('[2]Most Recent Statements'!J29),"Insufficient data",IF('[2]Most Recent Statements'!J29="Unknown","Insufficient Data",(IF(ISNUMBER(SEARCH("migrant",'[2]Most Recent Statements'!J29)),"Yes","No"))))</f>
        <v>No</v>
      </c>
      <c r="AQ60" s="174" t="str">
        <f>IF(OR(ISERROR('[2]Most Recent Statements'!O29),ISERROR('[2]Most Recent Statements'!M29)),"Insufficient data",IF(OR('[2]Most Recent Statements'!O29="Unknown",'[2]Most Recent Statements'!M29="Unknown"),"Insufficient Data",(IF(OR((OR((ISNUMBER(SEARCH("Cancel contracts",'[2]Most Recent Statements'!O29))),(ISNUMBER(SEARCH("Corrective action plan",'[2]Most Recent Statements'!O29))),(ISNUMBER(SEARCH("Worker remediation",'[2]Most Recent Statements'!O29))),(ISNUMBER(SEARCH("Senior management",'[2]Most Recent Statements'!O29))))),(OR((ISNUMBER(SEARCH("Audits",'[2]Most Recent Statements'!M29))),(ISNUMBER(SEARCH("On-site visits",'[2]Most Recent Statements'!M29)))))),"Yes","No"))))</f>
        <v>No</v>
      </c>
      <c r="AR60" s="174" t="str">
        <f t="shared" si="2"/>
        <v>No</v>
      </c>
      <c r="AS60" s="175" t="str">
        <f>IF(ISERROR('[2]Most Recent Statements'!O29),"Insufficient data",IF('[2]Most Recent Statements'!O29="Unknown","Insufficient Data",(IF(ISNUMBER(SEARCH("Cancel contracts",'[2]Most Recent Statements'!O29)),"Yes","No"))))</f>
        <v>No</v>
      </c>
      <c r="AT60" s="176" t="str">
        <f>IF(ISERROR('[2]Most Recent Statements'!O29),"Insufficient data",IF('[2]Most Recent Statements'!O29="Unknown","Insufficient Data",(IF(ISNUMBER(SEARCH("Corrective action plan",'[2]Most Recent Statements'!O29)),"Yes","No"))))</f>
        <v>No</v>
      </c>
      <c r="AU60" s="176" t="str">
        <f>IF(ISERROR('[2]Most Recent Statements'!O29),"Insufficient data",IF('[2]Most Recent Statements'!O29="Unknown","Insufficient Data",(IF(ISNUMBER(SEARCH("Senior management",'[2]Most Recent Statements'!O29)),"Yes","No"))))</f>
        <v>No</v>
      </c>
      <c r="AV60" s="177" t="str">
        <f>IF(ISERROR('[2]Most Recent Statements'!O29),"Insufficient data",IF('[2]Most Recent Statements'!O29="Unknown","Insufficient Data",(IF(ISNUMBER(SEARCH("Worker remediation",'[2]Most Recent Statements'!O29)),"Yes","No"))))</f>
        <v>No</v>
      </c>
      <c r="AW60" s="176" t="str">
        <f t="shared" si="3"/>
        <v>No</v>
      </c>
      <c r="AX60" s="175" t="str">
        <f>IF(ISERROR('[2]Most Recent Statements'!M29),"Insufficient data",IF('[2]Most Recent Statements'!M29="Unknown","Insufficient Data",(IF(ISNUMBER(SEARCH("Audits",'[2]Most Recent Statements'!M29)),"Yes","No"))))</f>
        <v>No</v>
      </c>
      <c r="AY60" s="176" t="str">
        <f>IF(ISERROR('[2]Most Recent Statements'!M29),"Insufficient data",IF('[2]Most Recent Statements'!M29="Unknown","Insufficient Data",(IF(ISNUMBER(SEARCH("Audits of suppliers (self- reporting)",'[2]Most Recent Statements'!M29)),"Yes","No"))))</f>
        <v>No</v>
      </c>
      <c r="AZ60" s="176" t="str">
        <f>IF(ISERROR('[2]Most Recent Statements'!M29),"Insufficient data",IF('[2]Most Recent Statements'!M29="Unknown","Insufficient Data",(IF(ISNUMBER(SEARCH("Audits of suppliers (independent)",'[2]Most Recent Statements'!M29)),"Yes","No"))))</f>
        <v>No</v>
      </c>
      <c r="BA60" s="177" t="str">
        <f>IF(ISERROR('[2]Most Recent Statements'!M29),"Insufficient data",IF('[2]Most Recent Statements'!M29="Unknown","Insufficient Data",(IF(ISNUMBER(SEARCH("On-site visits",'[2]Most Recent Statements'!M29)),"Yes","No"))))</f>
        <v>No</v>
      </c>
      <c r="BB60" s="175" t="str">
        <f>IF(ISERROR('[2]Most Recent Statements'!P29),"Insufficient data",IF('[2]Most Recent Statements'!P29="Unknown","Insufficient Data",(IF(OR((ISNUMBER(SEARCH("Hotline",'[2]Most Recent Statements'!P29))),(ISNUMBER(SEARCH("Whistleblower protection",'[2]Most Recent Statements'!P29))),(ISNUMBER(SEARCH("Focal Point",'[2]Most Recent Statements'!P29)))),"Yes","No"))))</f>
        <v>No</v>
      </c>
      <c r="BC60" s="176" t="str">
        <f>IF(ISERROR('[2]Most Recent Statements'!P29),"Insufficient data",IF('[2]Most Recent Statements'!P29="Unknown","Insufficient Data",(IF(ISNUMBER(SEARCH("Hotline",'[2]Most Recent Statements'!P29)),"Yes","No"))))</f>
        <v>No</v>
      </c>
      <c r="BD60" s="176" t="str">
        <f>IF(ISERROR('[2]Most Recent Statements'!P29),"Insufficient data",IF('[2]Most Recent Statements'!P29="Unknown","Insufficient Data",(IF(ISNUMBER(SEARCH("Focal Point",'[2]Most Recent Statements'!P29)),"Yes","No"))))</f>
        <v>No</v>
      </c>
      <c r="BE60" s="177" t="str">
        <f>IF(ISERROR('[2]Most Recent Statements'!P29),"Insufficient data",IF('[2]Most Recent Statements'!P29="Unknown","Insufficient Data",(IF(ISNUMBER(SEARCH("Whistleblower protection",'[2]Most Recent Statements'!P29)),"Yes","No"))))</f>
        <v>No</v>
      </c>
      <c r="BF60" s="175" t="str">
        <f t="shared" si="4"/>
        <v>No</v>
      </c>
      <c r="BG60" s="176" t="str">
        <f>IF(ISERROR('[2]Most Recent Statements'!K29),"Insufficient data",IF('[2]Most Recent Statements'!K29="Unknown","Insufficient Data",(IF(ISNUMBER(SEARCH("Conducting research",'[2]Most Recent Statements'!K29)),"Yes","No"))))</f>
        <v>No</v>
      </c>
      <c r="BH60" s="176" t="str">
        <f>IF(ISERROR('[2]Most Recent Statements'!K29),"Insufficient data",IF('[2]Most Recent Statements'!K29="Unknown","Insufficient Data",(IF(ISNUMBER(SEARCH("Risk-based questionnaires",'[2]Most Recent Statements'!K29)),"Yes","No"))))</f>
        <v>No</v>
      </c>
      <c r="BI60" s="176" t="str">
        <f>IF(ISERROR('[2]Most Recent Statements'!K29),"Insufficient data",IF('[2]Most Recent Statements'!K29="Unknown","Insufficient Data",(IF(ISNUMBER(SEARCH("Use of risk management tool or software",'[2]Most Recent Statements'!K29)),"Yes","No"))))</f>
        <v>No</v>
      </c>
      <c r="BJ60" s="177" t="str">
        <f>IF(ISERROR('[2]Most Recent Statements'!K29),"Insufficient data",IF('[2]Most Recent Statements'!K29="Unknown","Insufficient Data",(IF(ISNUMBER(SEARCH("In Development",'[2]Most Recent Statements'!K29)),"Yes","No"))))</f>
        <v>No</v>
      </c>
      <c r="BK60" s="174" t="str">
        <f>IF(OR(ISERROR('[2]Most Recent Statements'!K29),ISERROR('[2]Most Recent Statements'!L29)),"Insufficient data",IF(OR('[2]Most Recent Statements'!K29="Unknown",'[2]Most Recent Statements'!L29="Unknown"),"Insufficient Data",(IF(AND((OR((ISNUMBER(SEARCH("Conducting research",'[2]Most Recent Statements'!K29))),(ISNUMBER(SEARCH("Risk-based questionnaires",'[2]Most Recent Statements'!K29))),(ISNUMBER(SEARCH("Use of risk management tool or software",'[2]Most Recent Statements'!K29))))),(OR((ISNUMBER(SEARCH("Geographic",'[2]Most Recent Statements'!L29))),(ISNUMBER(SEARCH("Industry",'[2]Most Recent Statements'!L29))),(ISNUMBER(SEARCH("Resource",'[2]Most Recent Statements'!L29))),(ISNUMBER(SEARCH("Workforce",'[2]Most Recent Statements'!L29)))))),"Yes","No"))))</f>
        <v>No</v>
      </c>
      <c r="BL60" s="175" t="str">
        <f>IF(ISERROR('[2]Most Recent Statements'!L29),"Insufficient data",IF('[2]Most Recent Statements'!L29="Unknown","Insufficient Data",(IF(OR((ISNUMBER(SEARCH("Geographic",'[2]Most Recent Statements'!L29))),(ISNUMBER(SEARCH("Industry",'[2]Most Recent Statements'!L29))),(ISNUMBER(SEARCH("Resource",'[2]Most Recent Statements'!L29))),(ISNUMBER(SEARCH("Workforce",'[2]Most Recent Statements'!L29)))),"Yes","No"))))</f>
        <v>No</v>
      </c>
      <c r="BM60" s="176" t="str">
        <f>IF(ISERROR('[2]Most Recent Statements'!L29),"Insufficient data",IF('[2]Most Recent Statements'!L29="Unknown","Insufficient Data",(IF(ISNUMBER(SEARCH("Geographic",'[2]Most Recent Statements'!L29)),"Yes","No"))))</f>
        <v>No</v>
      </c>
      <c r="BN60" s="176" t="str">
        <f>IF(ISERROR('[2]Most Recent Statements'!L29),"Insufficient data",IF('[2]Most Recent Statements'!L29="Unknown","Insufficient Data",(IF(ISNUMBER(SEARCH("Industry",'[2]Most Recent Statements'!L29)),"Yes","No"))))</f>
        <v>No</v>
      </c>
      <c r="BO60" s="176" t="str">
        <f>IF(ISERROR('[2]Most Recent Statements'!L29),"Insufficient data",IF('[2]Most Recent Statements'!L29="Unknown","Insufficient Data",(IF(ISNUMBER(SEARCH("Workforce",'[2]Most Recent Statements'!L29)),"Yes","No"))))</f>
        <v>No</v>
      </c>
      <c r="BP60" s="176" t="str">
        <f>IF(ISERROR('[2]Most Recent Statements'!L29),"Insufficient data",IF('[2]Most Recent Statements'!L29="Unknown","Insufficient Data",(IF(ISNUMBER(SEARCH("Resource",'[2]Most Recent Statements'!L29)),"Yes","No"))))</f>
        <v>No</v>
      </c>
      <c r="BQ60" s="177"/>
      <c r="BR60" s="176" t="str">
        <f>IF(ISERROR('[2]Most Recent Statements'!N29),"Insufficient data",IF('[2]Most Recent Statements'!N29="Unknown","Insufficient Data",(IF(ISNUMBER(SEARCH("Yes",'[2]Most Recent Statements'!N29)),"Yes","No"))))</f>
        <v>No</v>
      </c>
      <c r="BS60" s="175" t="str">
        <f>IF(ISERROR('[2]Most Recent Statements'!Q29),"Insufficient data",IF('[2]Most Recent Statements'!Q29="Unknown","Insufficient Data",(IF(ISNUMBER(SEARCH("Leadership",'[2]Most Recent Statements'!Q29)),"Yes","No"))))</f>
        <v>No</v>
      </c>
      <c r="BT60" s="176" t="str">
        <f>IF(ISERROR('[2]Most Recent Statements'!Q29),"Insufficient data",IF('[2]Most Recent Statements'!Q29="Unknown","Insufficient Data",(IF(ISNUMBER(SEARCH("Suppliers",'[2]Most Recent Statements'!Q29)),"Yes","No"))))</f>
        <v>No</v>
      </c>
      <c r="BU60" s="176" t="str">
        <f>IF(ISERROR('[2]Most Recent Statements'!Q29),"Insufficient data",IF('[2]Most Recent Statements'!Q29="Unknown","Insufficient Data",(IF(ISNUMBER(SEARCH("Recruitment / HR",'[2]Most Recent Statements'!Q29)),"Yes","No"))))</f>
        <v>No</v>
      </c>
      <c r="BV60" s="176" t="str">
        <f>IF(ISERROR('[2]Most Recent Statements'!Q29),"Insufficient data",IF('[2]Most Recent Statements'!Q29="Unknown","Insufficient Data",(IF(ISNUMBER(SEARCH("Procurement / purchasing",'[2]Most Recent Statements'!Q29)),"Yes","No"))))</f>
        <v>No</v>
      </c>
      <c r="BW60" s="176" t="str">
        <f>IF(ISERROR('[2]Most Recent Statements'!Q29),"Insufficient data",IF('[2]Most Recent Statements'!Q29="Unknown","Insufficient Data",(IF(ISNUMBER(SEARCH("Employees (all)",'[2]Most Recent Statements'!Q29)),"Yes","No"))))</f>
        <v>No</v>
      </c>
      <c r="BX60" s="176" t="str">
        <f>IF(ISERROR('[2]Most Recent Statements'!Q29),"Insufficient data",IF('[2]Most Recent Statements'!Q29="Unknown","Insufficient Data",(IF(ISNUMBER(SEARCH("Training provided - not specified",'[2]Most Recent Statements'!Q29)),"Yes","No"))))</f>
        <v>Yes</v>
      </c>
      <c r="BY60" s="176" t="str">
        <f>IF(ISERROR('[2]Most Recent Statements'!Q29),"Insufficient data",IF('[2]Most Recent Statements'!Q29="Unknown","Insufficient Data",(IF(ISNUMBER(SEARCH("In Development",'[2]Most Recent Statements'!Q29)),"Yes","No"))))</f>
        <v>No</v>
      </c>
      <c r="BZ60" s="177" t="str">
        <f t="shared" si="5"/>
        <v>Yes</v>
      </c>
      <c r="CA60" s="176" t="str">
        <f t="shared" si="6"/>
        <v>Yes</v>
      </c>
      <c r="CB60" s="176" t="str">
        <f t="shared" si="7"/>
        <v>Yes</v>
      </c>
      <c r="CC60" s="175" t="str">
        <f>IF(ISERROR('[2]Most Recent Statements'!R29),"Insufficient data",IF('[2]Most Recent Statements'!R29="Unknown","Insufficient Data",(IF(ISNUMBER(SEARCH("Yes",'[2]Most Recent Statements'!R29)),"Yes","No"))))</f>
        <v>No</v>
      </c>
      <c r="CD60" s="176" t="str">
        <f>IF(ISERROR('[2]Most Recent Statements'!S29),"Insufficient data",IF('[2]Most Recent Statements'!S29="Unknown","Insufficient Data",(IF(ISNUMBER(SEARCH("Yes",'[2]Most Recent Statements'!S29)),"Yes","No"))))</f>
        <v>No</v>
      </c>
      <c r="CE60" s="199" t="str">
        <f>IFERROR(VLOOKUP($A60,'[2]Sector Specific Research'!$B$3:$H$81,3,FALSE),"Insufficient Data")</f>
        <v>No</v>
      </c>
      <c r="CF60" s="200" t="str">
        <f>IFERROR(VLOOKUP($A60,'[2]Sector Specific Research'!$B$3:$H$81,4,FALSE),"Insufficient Data")</f>
        <v>No</v>
      </c>
      <c r="CG60" s="200" t="str">
        <f>IFERROR(VLOOKUP($A60,'[2]Sector Specific Research'!$B$3:$H$81,5,FALSE),"Insufficient Data")</f>
        <v>No</v>
      </c>
      <c r="CH60" s="200" t="str">
        <f>IFERROR(VLOOKUP($A60,'[2]Sector Specific Research'!$B$3:$H$81,6,FALSE),"Insufficient Data")</f>
        <v>No</v>
      </c>
      <c r="CI60" s="200" t="str">
        <f>IFERROR(VLOOKUP($A60,'[2]Sector Specific Research'!$B$3:$H$81,7,FALSE),"Insufficient Data")</f>
        <v>No</v>
      </c>
      <c r="CJ60" s="200" t="str">
        <f t="shared" si="8"/>
        <v>No</v>
      </c>
      <c r="CK60" s="175" t="str">
        <f t="shared" si="9"/>
        <v>No</v>
      </c>
      <c r="CL60" s="178" t="str">
        <f t="shared" si="10"/>
        <v>No</v>
      </c>
    </row>
    <row r="61" spans="1:90" ht="16" x14ac:dyDescent="0.2">
      <c r="A61" s="287" t="str">
        <f>TRIM('[2]Most Recent Statements'!A6)</f>
        <v>Legal &amp; General Group</v>
      </c>
      <c r="B61" s="197">
        <f>'[2]Most Recent Statements'!B6</f>
        <v>2019</v>
      </c>
      <c r="C61" s="202">
        <v>1535305</v>
      </c>
      <c r="D61" s="198" t="str">
        <f>IF(ISNUMBER(SEARCH("Yes",'[2]Most Recent Statements'!C6)), "Yes", "No")</f>
        <v>Yes</v>
      </c>
      <c r="E61" s="198">
        <f>IFERROR(VLOOKUP(A61,'[2]Entity Coverage'!$C$2:$H$80, 6, FALSE), "Insufficient Data")</f>
        <v>1</v>
      </c>
      <c r="F61" s="198" t="str">
        <f>IF(ISERROR('[2]Most Recent Statements'!E6),"Insufficient data",IF('[2]Most Recent Statements'!E6="Unknown","Insufficient Data",(IF(ISNUMBER(SEARCH("Yes",'[2]Most Recent Statements'!E6)),"Yes","No"))))</f>
        <v>Yes</v>
      </c>
      <c r="G61" s="175" t="str">
        <f>IFERROR(IF(AND((OR('[2]Most Recent Statements'!F6="Signed by CEO",'[2]Most Recent Statements'!F6="Signed by Director",'[2]Most Recent Statements'!F6="Signed by Managing Director",'[2]Most Recent Statements'!F6="Signed by Chairman")),('[2]Most Recent Statements'!C6="Yes - UK Modern Slavery Act"),('[2]Most Recent Statements'!D6="Yes"),('[2]Most Recent Statements'!G6="Approved by Board")),"Yes","No"),"Insufficient data")</f>
        <v>Yes</v>
      </c>
      <c r="H61" s="176" t="str">
        <f>IF(ISERROR('[2]Most Recent Statements'!F6),"Insufficient data",IF('[2]Most Recent Statements'!F6="Unknown","Insufficient Data",(IF(OR((ISNUMBER(SEARCH("Signed by CEO",'[2]Most Recent Statements'!F6))),(ISNUMBER(SEARCH("Signed by Director",'[2]Most Recent Statements'!F6))),(ISNUMBER(SEARCH("Signed by Chairman",'[2]Most Recent Statements'!F6))),(ISNUMBER(SEARCH("Signed by Managing Director",'[2]Most Recent Statements'!F6)))),"Yes","No"))))</f>
        <v>Yes</v>
      </c>
      <c r="I61" s="176" t="str">
        <f>IF(ISERROR('[2]Most Recent Statements'!G6),"Insufficient data",IF('[2]Most Recent Statements'!G6="Unknown","Insufficient Data",(IF(ISNUMBER(SEARCH("Approved by Board",'[2]Most Recent Statements'!G6)),"Yes","No"))))</f>
        <v>Yes</v>
      </c>
      <c r="J61" s="177" t="str">
        <f>IF(ISERROR('[2]Most Recent Statements'!D6),"Insufficient data",IF('[2]Most Recent Statements'!D6="Unknown","Insufficient Data",(IF(ISNUMBER(SEARCH("Yes",'[2]Most Recent Statements'!D6)),"Yes","No"))))</f>
        <v>Yes</v>
      </c>
      <c r="K61" s="174" t="str">
        <f>IF(ISERROR('[2]Most Recent Statements'!T6),"Insufficient data",IF('[2]Most Recent Statements'!T6="Unknown","Insufficient Data",(IF(ISNUMBER(SEARCH("Yes",'[2]Most Recent Statements'!T6)),"Yes","No"))))</f>
        <v>Yes</v>
      </c>
      <c r="L61" s="174" t="str">
        <f>IF(ISERROR('[2]Most Recent Statements'!H6),"Insufficient data",IF('[2]Most Recent Statements'!H6="Unknown","Insufficient Data",(IF(ISNUMBER(SEARCH("Yes",'[2]Most Recent Statements'!H6)),"Yes","No"))))</f>
        <v>Yes</v>
      </c>
      <c r="M61" s="175" t="str">
        <f>IF(ISERROR('[2]Most Recent Statements'!I6),"Insufficient data",IF('[2]Most Recent Statements'!I6="Unknown","Insufficient Data",(IF(ISNUMBER(SEARCH("No",'[2]Most Recent Statements'!I6)),"No","Yes"))))</f>
        <v>No</v>
      </c>
      <c r="N61" s="176" t="str">
        <f>IF(ISERROR('[2]Most Recent Statements'!I6),"Insufficient data",IF('[2]Most Recent Statements'!I6="Unknown","Insufficient Data",(IF(ISNUMBER(SEARCH("Facility/Supplier",'[2]Most Recent Statements'!I6)),"Yes","No"))))</f>
        <v>No</v>
      </c>
      <c r="O61" s="177" t="str">
        <f>IF(ISERROR('[2]Most Recent Statements'!I6),"Insufficient data",IF('[2]Most Recent Statements'!I6="Unknown","Insufficient Data",(IF(ISNUMBER(SEARCH("Geographical",'[2]Most Recent Statements'!I6)),"Yes","No"))))</f>
        <v>No</v>
      </c>
      <c r="P61" s="175" t="str">
        <f>IF(ISERROR('[2]Most Recent Statements'!J6),"Insufficient data",IF('[2]Most Recent Statements'!J6="Unknown","Insufficient Data",(IF(OR((ISNUMBER(SEARCH("prohibit",'[2]Most Recent Statements'!J6))),(ISNUMBER(SEARCH("forced",'[2]Most Recent Statements'!J6))),(ISNUMBER(SEARCH("supplier",'[2]Most Recent Statements'!J6)))),"Yes","No"))))</f>
        <v>Yes</v>
      </c>
      <c r="Q61" s="176" t="str">
        <f>IF(ISERROR('[2]Most Recent Statements'!J6),"Insufficient data",IF('[2]Most Recent Statements'!J6="Unknown","Insufficient Data",(IF(ISNUMBER(SEARCH("No",'[2]Most Recent Statements'!J6)),"No","Yes"))))</f>
        <v>Yes</v>
      </c>
      <c r="R61" s="176" t="str">
        <f>IF(ISERROR('[2]Most Recent Statements'!J6),"Insufficient data",IF('[2]Most Recent Statements'!J6="Unknown","Insufficient Data",(IF(ISNUMBER(SEARCH("In Development",'[2]Most Recent Statements'!J6)),"Yes","No"))))</f>
        <v>Yes</v>
      </c>
      <c r="S61" s="176" t="str">
        <f>IF(ISERROR('[2]Most Recent Statements'!J6),"Insufficient data",IF('[2]Most Recent Statements'!J6="Unknown","Insufficient Data",(IF(OR((ISNUMBER(SEARCH("prohibit",'[2]Most Recent Statements'!J6))),(ISNUMBER(SEARCH("forced",'[2]Most Recent Statements'!J6))),(ISNUMBER(SEARCH("No",'[2]Most Recent Statements'!J6))),(ISNUMBER(SEARCH("supplier",'[2]Most Recent Statements'!J6)))),"No","Yes"))))</f>
        <v>No</v>
      </c>
      <c r="T61" s="176"/>
      <c r="U61" s="176" t="str">
        <f>IF(ISERROR('[2]Most Recent Statements'!J6),"Insufficient data",IF('[2]Most Recent Statements'!J6="Unknown","Insufficient Data",(IF(ISNUMBER(SEARCH("(beyond tier 1)",'[2]Most Recent Statements'!J6)),"Yes","No"))))</f>
        <v>No</v>
      </c>
      <c r="V61" s="176"/>
      <c r="W61" s="176" t="str">
        <f>IF(ISERROR('[2]Most Recent Statements'!J6),"Insufficient data",IF('[2]Most Recent Statements'!J6="Unknown","Insufficient Data",(IF(ISNUMBER(SEARCH("recruitment",'[2]Most Recent Statements'!J6)),"Yes","No"))))</f>
        <v>No</v>
      </c>
      <c r="X61" s="176" t="str">
        <f>IF(ISERROR('[2]Most Recent Statements'!J6),"Insufficient data",IF('[2]Most Recent Statements'!J6="Unknown","Insufficient Data",(IF(ISNUMBER(SEARCH("Prohibit charging of recruitment fees to employee (direct / tier 1)",'[2]Most Recent Statements'!J6)),"Yes","No"))))</f>
        <v>No</v>
      </c>
      <c r="Y61" s="176" t="str">
        <f>IF(ISERROR('[2]Most Recent Statements'!J6),"Insufficient data",IF('[2]Most Recent Statements'!J6="Unknown","Insufficient Data",(IF(ISNUMBER(SEARCH("Prohibit charging of recruitment fees to employee (beyond tier 1)",'[2]Most Recent Statements'!J6)),"Yes","No"))))</f>
        <v>No</v>
      </c>
      <c r="Z61" s="176" t="str">
        <f>IF(ISERROR('[2]Most Recent Statements'!J6),"Insufficient data",IF('[2]Most Recent Statements'!J6="Unknown","Insufficient Data",(IF(ISNUMBER(SEARCH("Suppliers comply with laws and company’s policies (direct / tier 1)",'[2]Most Recent Statements'!J6)),"Yes","No"))))</f>
        <v>No</v>
      </c>
      <c r="AA61" s="176" t="str">
        <f>IF(ISERROR('[2]Most Recent Statements'!J6),"Insufficient data",IF('[2]Most Recent Statements'!J6="Unknown","Insufficient Data",(IF(ISNUMBER(SEARCH("Suppliers comply with laws and company’s policies (beyond tier 1)",'[2]Most Recent Statements'!J6)),"Yes","No"))))</f>
        <v>No</v>
      </c>
      <c r="AB61" s="176" t="str">
        <f>IF(ISERROR('[2]Most Recent Statements'!J6),"Insufficient data",IF('[2]Most Recent Statements'!J6="Unknown","Insufficient Data",(IF(ISNUMBER(SEARCH("Prohibit use of forced labour (direct / tier 1)",'[2]Most Recent Statements'!J6)),"Yes","No"))))</f>
        <v>Yes</v>
      </c>
      <c r="AC61" s="176" t="str">
        <f>IF(ISERROR('[2]Most Recent Statements'!J6),"Insufficient data",IF('[2]Most Recent Statements'!J6="Unknown","Insufficient Data",(IF(ISNUMBER(SEARCH("Prohibit use of forced labour (beyond tier 1)",'[2]Most Recent Statements'!J6)),"Yes","No"))))</f>
        <v>No</v>
      </c>
      <c r="AD61" s="176" t="str">
        <f>IF(ISERROR('[2]Most Recent Statements'!J6),"Insufficient data",IF('[2]Most Recent Statements'!J6="Unknown","Insufficient Data",(IF(ISNUMBER(SEARCH("Prohibit use of child labour (direct / tier 1)",'[2]Most Recent Statements'!J6)),"Yes","No"))))</f>
        <v>No</v>
      </c>
      <c r="AE61" s="176" t="str">
        <f>IF(ISERROR('[2]Most Recent Statements'!J6),"Insufficient data",IF('[2]Most Recent Statements'!J6="Unknown","Insufficient Data",(IF(ISNUMBER(SEARCH("Prohibit use of child labour (beyond tier 1)",'[2]Most Recent Statements'!J6)),"Yes","No"))))</f>
        <v>No</v>
      </c>
      <c r="AF61" s="176" t="str">
        <f>IF(ISERROR('[2]Most Recent Statements'!J6),"Insufficient data",IF('[2]Most Recent Statements'!J6="Unknown","Insufficient Data",(IF(ISNUMBER(SEARCH("Code of conduct or supplier code includes clauses on slavery and human trafficking (direct / tier 1)",'[2]Most Recent Statements'!J6)),"Yes","No"))))</f>
        <v>No</v>
      </c>
      <c r="AG61" s="176" t="str">
        <f>IF(ISERROR('[2]Most Recent Statements'!J6),"Insufficient data",IF('[2]Most Recent Statements'!J6="Unknown","Insufficient Data",(IF(ISNUMBER(SEARCH("Code of conduct or supplier code includes clauses on slavery and human trafficking (beyond tier 1)",'[2]Most Recent Statements'!J6)),"Yes","No"))))</f>
        <v>No</v>
      </c>
      <c r="AH61" s="176" t="str">
        <f>IF(ISERROR('[2]Most Recent Statements'!J6),"Insufficient data",IF('[2]Most Recent Statements'!J6="Unknown","Insufficient Data",(IF(ISNUMBER(SEARCH("Contracts include clauses on forced labour (direct / tier 1)",'[2]Most Recent Statements'!J6)),"Yes","No"))))</f>
        <v>No</v>
      </c>
      <c r="AI61" s="176" t="str">
        <f>IF(ISERROR('[2]Most Recent Statements'!J6),"Insufficient data",IF('[2]Most Recent Statements'!J6="Unknown","Insufficient Data",(IF(ISNUMBER(SEARCH("Contracts include clauses on forced labour (beyond tier 1)",'[2]Most Recent Statements'!J6)),"Yes","No"))))</f>
        <v>No</v>
      </c>
      <c r="AJ61" s="176" t="str">
        <f>IF(ISERROR('[2]Most Recent Statements'!J6),"Insufficient data",IF('[2]Most Recent Statements'!J6="Unknown","Insufficient Data",(IF(ISNUMBER(SEARCH("Suppliers produce their own statement (direct / tier 1)",'[2]Most Recent Statements'!J6)),"Yes","No"))))</f>
        <v>No</v>
      </c>
      <c r="AK61" s="176" t="str">
        <f>IF(ISERROR('[2]Most Recent Statements'!J6),"Insufficient data",IF('[2]Most Recent Statements'!J6="Unknown","Insufficient Data",(IF(ISNUMBER(SEARCH("Suppliers produce their own statement (beyond tier 1)",'[2]Most Recent Statements'!J6)),"Yes","No"))))</f>
        <v>No</v>
      </c>
      <c r="AL61" s="176" t="str">
        <f>IF(ISERROR('[2]Most Recent Statements'!J6),"Insufficient data",IF('[2]Most Recent Statements'!J6="Unknown","Insufficient Data",(IF(ISNUMBER(SEARCH("Suppliers respect labour rights (wages, freedom of association etc) (direct / tier 1)",'[2]Most Recent Statements'!J6)),"Yes","No"))))</f>
        <v>No</v>
      </c>
      <c r="AM61" s="176" t="str">
        <f>IF(ISERROR('[2]Most Recent Statements'!J6),"Insufficient data",IF('[2]Most Recent Statements'!J6="Unknown","Insufficient Data",(IF(ISNUMBER(SEARCH("Suppliers respect labour rights (wages, freedom of association etc) (beyond tier 1)",'[2]Most Recent Statements'!J6)),"Yes","No"))))</f>
        <v>No</v>
      </c>
      <c r="AN61" s="176" t="str">
        <f>IF(ISERROR('[2]Most Recent Statements'!J6),"Insufficient data",IF('[2]Most Recent Statements'!J6="Unknown","Insufficient Data",(IF(ISNUMBER(SEARCH("Suppliers protect migrant workers (direct / tier 1)",'[2]Most Recent Statements'!J6)),"Yes","No"))))</f>
        <v>No</v>
      </c>
      <c r="AO61" s="176" t="str">
        <f>IF(ISERROR('[2]Most Recent Statements'!J6),"Insufficient data",IF('[2]Most Recent Statements'!J6="Unknown","Insufficient Data",(IF(ISNUMBER(SEARCH("Suppliers protect migrant workers (beyond tier 1)",'[2]Most Recent Statements'!J6)),"Yes","No"))))</f>
        <v>No</v>
      </c>
      <c r="AP61" s="177" t="str">
        <f>IF(ISERROR('[2]Most Recent Statements'!J6),"Insufficient data",IF('[2]Most Recent Statements'!J6="Unknown","Insufficient Data",(IF(ISNUMBER(SEARCH("migrant",'[2]Most Recent Statements'!J6)),"Yes","No"))))</f>
        <v>No</v>
      </c>
      <c r="AQ61" s="174" t="str">
        <f>IF(OR(ISERROR('[2]Most Recent Statements'!O6),ISERROR('[2]Most Recent Statements'!M6)),"Insufficient data",IF(OR('[2]Most Recent Statements'!O6="Unknown",'[2]Most Recent Statements'!M6="Unknown"),"Insufficient Data",(IF(OR((OR((ISNUMBER(SEARCH("Cancel contracts",'[2]Most Recent Statements'!O6))),(ISNUMBER(SEARCH("Corrective action plan",'[2]Most Recent Statements'!O6))),(ISNUMBER(SEARCH("Worker remediation",'[2]Most Recent Statements'!O6))),(ISNUMBER(SEARCH("Senior management",'[2]Most Recent Statements'!O6))))),(OR((ISNUMBER(SEARCH("Audits",'[2]Most Recent Statements'!M6))),(ISNUMBER(SEARCH("On-site visits",'[2]Most Recent Statements'!M6)))))),"Yes","No"))))</f>
        <v>Yes</v>
      </c>
      <c r="AR61" s="174" t="str">
        <f t="shared" si="2"/>
        <v>Yes</v>
      </c>
      <c r="AS61" s="175" t="str">
        <f>IF(ISERROR('[2]Most Recent Statements'!O6),"Insufficient data",IF('[2]Most Recent Statements'!O6="Unknown","Insufficient Data",(IF(ISNUMBER(SEARCH("Cancel contracts",'[2]Most Recent Statements'!O6)),"Yes","No"))))</f>
        <v>No</v>
      </c>
      <c r="AT61" s="176" t="str">
        <f>IF(ISERROR('[2]Most Recent Statements'!O6),"Insufficient data",IF('[2]Most Recent Statements'!O6="Unknown","Insufficient Data",(IF(ISNUMBER(SEARCH("Corrective action plan",'[2]Most Recent Statements'!O6)),"Yes","No"))))</f>
        <v>No</v>
      </c>
      <c r="AU61" s="176" t="str">
        <f>IF(ISERROR('[2]Most Recent Statements'!O6),"Insufficient data",IF('[2]Most Recent Statements'!O6="Unknown","Insufficient Data",(IF(ISNUMBER(SEARCH("Senior management",'[2]Most Recent Statements'!O6)),"Yes","No"))))</f>
        <v>No</v>
      </c>
      <c r="AV61" s="177" t="str">
        <f>IF(ISERROR('[2]Most Recent Statements'!O6),"Insufficient data",IF('[2]Most Recent Statements'!O6="Unknown","Insufficient Data",(IF(ISNUMBER(SEARCH("Worker remediation",'[2]Most Recent Statements'!O6)),"Yes","No"))))</f>
        <v>No</v>
      </c>
      <c r="AW61" s="176" t="str">
        <f t="shared" si="3"/>
        <v>No</v>
      </c>
      <c r="AX61" s="175" t="str">
        <f>IF(ISERROR('[2]Most Recent Statements'!M6),"Insufficient data",IF('[2]Most Recent Statements'!M6="Unknown","Insufficient Data",(IF(ISNUMBER(SEARCH("Audits",'[2]Most Recent Statements'!M6)),"Yes","No"))))</f>
        <v>Yes</v>
      </c>
      <c r="AY61" s="176" t="str">
        <f>IF(ISERROR('[2]Most Recent Statements'!M6),"Insufficient data",IF('[2]Most Recent Statements'!M6="Unknown","Insufficient Data",(IF(ISNUMBER(SEARCH("Audits of suppliers (self- reporting)",'[2]Most Recent Statements'!M6)),"Yes","No"))))</f>
        <v>Yes</v>
      </c>
      <c r="AZ61" s="176" t="str">
        <f>IF(ISERROR('[2]Most Recent Statements'!M6),"Insufficient data",IF('[2]Most Recent Statements'!M6="Unknown","Insufficient Data",(IF(ISNUMBER(SEARCH("Audits of suppliers (independent)",'[2]Most Recent Statements'!M6)),"Yes","No"))))</f>
        <v>No</v>
      </c>
      <c r="BA61" s="177" t="str">
        <f>IF(ISERROR('[2]Most Recent Statements'!M6),"Insufficient data",IF('[2]Most Recent Statements'!M6="Unknown","Insufficient Data",(IF(ISNUMBER(SEARCH("On-site visits",'[2]Most Recent Statements'!M6)),"Yes","No"))))</f>
        <v>Yes</v>
      </c>
      <c r="BB61" s="175" t="str">
        <f>IF(ISERROR('[2]Most Recent Statements'!P6),"Insufficient data",IF('[2]Most Recent Statements'!P6="Unknown","Insufficient Data",(IF(OR((ISNUMBER(SEARCH("Hotline",'[2]Most Recent Statements'!P6))),(ISNUMBER(SEARCH("Whistleblower protection",'[2]Most Recent Statements'!P6))),(ISNUMBER(SEARCH("Focal Point",'[2]Most Recent Statements'!P6)))),"Yes","No"))))</f>
        <v>Yes</v>
      </c>
      <c r="BC61" s="176" t="str">
        <f>IF(ISERROR('[2]Most Recent Statements'!P6),"Insufficient data",IF('[2]Most Recent Statements'!P6="Unknown","Insufficient Data",(IF(ISNUMBER(SEARCH("Hotline",'[2]Most Recent Statements'!P6)),"Yes","No"))))</f>
        <v>Yes</v>
      </c>
      <c r="BD61" s="176" t="str">
        <f>IF(ISERROR('[2]Most Recent Statements'!P6),"Insufficient data",IF('[2]Most Recent Statements'!P6="Unknown","Insufficient Data",(IF(ISNUMBER(SEARCH("Focal Point",'[2]Most Recent Statements'!P6)),"Yes","No"))))</f>
        <v>No</v>
      </c>
      <c r="BE61" s="177" t="str">
        <f>IF(ISERROR('[2]Most Recent Statements'!P6),"Insufficient data",IF('[2]Most Recent Statements'!P6="Unknown","Insufficient Data",(IF(ISNUMBER(SEARCH("Whistleblower protection",'[2]Most Recent Statements'!P6)),"Yes","No"))))</f>
        <v>No</v>
      </c>
      <c r="BF61" s="175" t="str">
        <f t="shared" si="4"/>
        <v>Yes</v>
      </c>
      <c r="BG61" s="176" t="str">
        <f>IF(ISERROR('[2]Most Recent Statements'!K6),"Insufficient data",IF('[2]Most Recent Statements'!K6="Unknown","Insufficient Data",(IF(ISNUMBER(SEARCH("Conducting research",'[2]Most Recent Statements'!K6)),"Yes","No"))))</f>
        <v>Yes</v>
      </c>
      <c r="BH61" s="176" t="str">
        <f>IF(ISERROR('[2]Most Recent Statements'!K6),"Insufficient data",IF('[2]Most Recent Statements'!K6="Unknown","Insufficient Data",(IF(ISNUMBER(SEARCH("Risk-based questionnaires",'[2]Most Recent Statements'!K6)),"Yes","No"))))</f>
        <v>Yes</v>
      </c>
      <c r="BI61" s="176" t="str">
        <f>IF(ISERROR('[2]Most Recent Statements'!K6),"Insufficient data",IF('[2]Most Recent Statements'!K6="Unknown","Insufficient Data",(IF(ISNUMBER(SEARCH("Use of risk management tool or software",'[2]Most Recent Statements'!K6)),"Yes","No"))))</f>
        <v>Yes</v>
      </c>
      <c r="BJ61" s="177" t="str">
        <f>IF(ISERROR('[2]Most Recent Statements'!K6),"Insufficient data",IF('[2]Most Recent Statements'!K6="Unknown","Insufficient Data",(IF(ISNUMBER(SEARCH("In Development",'[2]Most Recent Statements'!K6)),"Yes","No"))))</f>
        <v>No</v>
      </c>
      <c r="BK61" s="174" t="str">
        <f>IF(OR(ISERROR('[2]Most Recent Statements'!K6),ISERROR('[2]Most Recent Statements'!L6)),"Insufficient data",IF(OR('[2]Most Recent Statements'!K6="Unknown",'[2]Most Recent Statements'!L6="Unknown"),"Insufficient Data",(IF(AND((OR((ISNUMBER(SEARCH("Conducting research",'[2]Most Recent Statements'!K6))),(ISNUMBER(SEARCH("Risk-based questionnaires",'[2]Most Recent Statements'!K6))),(ISNUMBER(SEARCH("Use of risk management tool or software",'[2]Most Recent Statements'!K6))))),(OR((ISNUMBER(SEARCH("Geographic",'[2]Most Recent Statements'!L6))),(ISNUMBER(SEARCH("Industry",'[2]Most Recent Statements'!L6))),(ISNUMBER(SEARCH("Resource",'[2]Most Recent Statements'!L6))),(ISNUMBER(SEARCH("Workforce",'[2]Most Recent Statements'!L6)))))),"Yes","No"))))</f>
        <v>Yes</v>
      </c>
      <c r="BL61" s="175" t="str">
        <f>IF(ISERROR('[2]Most Recent Statements'!L6),"Insufficient data",IF('[2]Most Recent Statements'!L6="Unknown","Insufficient Data",(IF(OR((ISNUMBER(SEARCH("Geographic",'[2]Most Recent Statements'!L6))),(ISNUMBER(SEARCH("Industry",'[2]Most Recent Statements'!L6))),(ISNUMBER(SEARCH("Resource",'[2]Most Recent Statements'!L6))),(ISNUMBER(SEARCH("Workforce",'[2]Most Recent Statements'!L6)))),"Yes","No"))))</f>
        <v>Yes</v>
      </c>
      <c r="BM61" s="176" t="str">
        <f>IF(ISERROR('[2]Most Recent Statements'!L6),"Insufficient data",IF('[2]Most Recent Statements'!L6="Unknown","Insufficient Data",(IF(ISNUMBER(SEARCH("Geographic",'[2]Most Recent Statements'!L6)),"Yes","No"))))</f>
        <v>No</v>
      </c>
      <c r="BN61" s="176" t="str">
        <f>IF(ISERROR('[2]Most Recent Statements'!L6),"Insufficient data",IF('[2]Most Recent Statements'!L6="Unknown","Insufficient Data",(IF(ISNUMBER(SEARCH("Industry",'[2]Most Recent Statements'!L6)),"Yes","No"))))</f>
        <v>Yes</v>
      </c>
      <c r="BO61" s="176" t="str">
        <f>IF(ISERROR('[2]Most Recent Statements'!L6),"Insufficient data",IF('[2]Most Recent Statements'!L6="Unknown","Insufficient Data",(IF(ISNUMBER(SEARCH("Workforce",'[2]Most Recent Statements'!L6)),"Yes","No"))))</f>
        <v>Yes</v>
      </c>
      <c r="BP61" s="176" t="str">
        <f>IF(ISERROR('[2]Most Recent Statements'!L6),"Insufficient data",IF('[2]Most Recent Statements'!L6="Unknown","Insufficient Data",(IF(ISNUMBER(SEARCH("Resource",'[2]Most Recent Statements'!L6)),"Yes","No"))))</f>
        <v>No</v>
      </c>
      <c r="BQ61" s="177"/>
      <c r="BR61" s="176" t="str">
        <f>IF(ISERROR('[2]Most Recent Statements'!N6),"Insufficient data",IF('[2]Most Recent Statements'!N6="Unknown","Insufficient Data",(IF(ISNUMBER(SEARCH("Yes",'[2]Most Recent Statements'!N6)),"Yes","No"))))</f>
        <v>No</v>
      </c>
      <c r="BS61" s="175" t="str">
        <f>IF(ISERROR('[2]Most Recent Statements'!Q6),"Insufficient data",IF('[2]Most Recent Statements'!Q6="Unknown","Insufficient Data",(IF(ISNUMBER(SEARCH("Leadership",'[2]Most Recent Statements'!Q6)),"Yes","No"))))</f>
        <v>No</v>
      </c>
      <c r="BT61" s="176" t="str">
        <f>IF(ISERROR('[2]Most Recent Statements'!Q6),"Insufficient data",IF('[2]Most Recent Statements'!Q6="Unknown","Insufficient Data",(IF(ISNUMBER(SEARCH("Suppliers",'[2]Most Recent Statements'!Q6)),"Yes","No"))))</f>
        <v>Yes</v>
      </c>
      <c r="BU61" s="176" t="str">
        <f>IF(ISERROR('[2]Most Recent Statements'!Q6),"Insufficient data",IF('[2]Most Recent Statements'!Q6="Unknown","Insufficient Data",(IF(ISNUMBER(SEARCH("Recruitment / HR",'[2]Most Recent Statements'!Q6)),"Yes","No"))))</f>
        <v>No</v>
      </c>
      <c r="BV61" s="176" t="str">
        <f>IF(ISERROR('[2]Most Recent Statements'!Q6),"Insufficient data",IF('[2]Most Recent Statements'!Q6="Unknown","Insufficient Data",(IF(ISNUMBER(SEARCH("Procurement / purchasing",'[2]Most Recent Statements'!Q6)),"Yes","No"))))</f>
        <v>Yes</v>
      </c>
      <c r="BW61" s="176" t="str">
        <f>IF(ISERROR('[2]Most Recent Statements'!Q6),"Insufficient data",IF('[2]Most Recent Statements'!Q6="Unknown","Insufficient Data",(IF(ISNUMBER(SEARCH("Employees (all)",'[2]Most Recent Statements'!Q6)),"Yes","No"))))</f>
        <v>No</v>
      </c>
      <c r="BX61" s="176" t="str">
        <f>IF(ISERROR('[2]Most Recent Statements'!Q6),"Insufficient data",IF('[2]Most Recent Statements'!Q6="Unknown","Insufficient Data",(IF(ISNUMBER(SEARCH("Training provided - not specified",'[2]Most Recent Statements'!Q6)),"Yes","No"))))</f>
        <v>No</v>
      </c>
      <c r="BY61" s="176" t="str">
        <f>IF(ISERROR('[2]Most Recent Statements'!Q6),"Insufficient data",IF('[2]Most Recent Statements'!Q6="Unknown","Insufficient Data",(IF(ISNUMBER(SEARCH("In Development",'[2]Most Recent Statements'!Q6)),"Yes","No"))))</f>
        <v>Yes</v>
      </c>
      <c r="BZ61" s="177" t="str">
        <f t="shared" si="5"/>
        <v>Yes</v>
      </c>
      <c r="CA61" s="176" t="str">
        <f t="shared" si="6"/>
        <v>Yes</v>
      </c>
      <c r="CB61" s="176" t="str">
        <f t="shared" si="7"/>
        <v>Yes</v>
      </c>
      <c r="CC61" s="175" t="str">
        <f>IF(ISERROR('[2]Most Recent Statements'!R6),"Insufficient data",IF('[2]Most Recent Statements'!R6="Unknown","Insufficient Data",(IF(ISNUMBER(SEARCH("Yes",'[2]Most Recent Statements'!R6)),"Yes","No"))))</f>
        <v>No</v>
      </c>
      <c r="CD61" s="176" t="str">
        <f>IF(ISERROR('[2]Most Recent Statements'!S6),"Insufficient data",IF('[2]Most Recent Statements'!S6="Unknown","Insufficient Data",(IF(ISNUMBER(SEARCH("Yes",'[2]Most Recent Statements'!S6)),"Yes","No"))))</f>
        <v>No</v>
      </c>
      <c r="CE61" s="199" t="str">
        <f>IFERROR(VLOOKUP($A61,'[2]Sector Specific Research'!$B$3:$H$81,3,FALSE),"Insufficient Data")</f>
        <v>No</v>
      </c>
      <c r="CF61" s="200" t="str">
        <f>IFERROR(VLOOKUP($A61,'[2]Sector Specific Research'!$B$3:$H$81,4,FALSE),"Insufficient Data")</f>
        <v>No</v>
      </c>
      <c r="CG61" s="200" t="str">
        <f>IFERROR(VLOOKUP($A61,'[2]Sector Specific Research'!$B$3:$H$81,5,FALSE),"Insufficient Data")</f>
        <v>No</v>
      </c>
      <c r="CH61" s="200" t="str">
        <f>IFERROR(VLOOKUP($A61,'[2]Sector Specific Research'!$B$3:$H$81,6,FALSE),"Insufficient Data")</f>
        <v>No</v>
      </c>
      <c r="CI61" s="200" t="str">
        <f>IFERROR(VLOOKUP($A61,'[2]Sector Specific Research'!$B$3:$H$81,7,FALSE),"Insufficient Data")</f>
        <v>Yes</v>
      </c>
      <c r="CJ61" s="200" t="str">
        <f t="shared" si="8"/>
        <v>No</v>
      </c>
      <c r="CK61" s="175" t="str">
        <f t="shared" si="9"/>
        <v>No</v>
      </c>
      <c r="CL61" s="178" t="str">
        <f t="shared" si="10"/>
        <v>Yes</v>
      </c>
    </row>
    <row r="62" spans="1:90" ht="16" x14ac:dyDescent="0.2">
      <c r="A62" s="287" t="str">
        <f>TRIM('[2]Most Recent Statements'!A89)</f>
        <v>Legg Mason Investments (Europe) Limited</v>
      </c>
      <c r="B62" s="197">
        <f>'[2]Most Recent Statements'!B89</f>
        <v>2019</v>
      </c>
      <c r="C62" s="197">
        <v>730800</v>
      </c>
      <c r="D62" s="198" t="str">
        <f>IF(ISNUMBER(SEARCH("Yes",'[2]Most Recent Statements'!C89)), "Yes", "No")</f>
        <v>Yes</v>
      </c>
      <c r="E62" s="198">
        <f>IFERROR(VLOOKUP(A62,'[2]Entity Coverage'!$C$2:$H$80, 6, FALSE), "Insufficient Data")</f>
        <v>1</v>
      </c>
      <c r="F62" s="198" t="str">
        <f>IF(ISERROR('[2]Most Recent Statements'!E89),"Insufficient data",IF('[2]Most Recent Statements'!E89="Unknown","Insufficient Data",(IF(ISNUMBER(SEARCH("Yes",'[2]Most Recent Statements'!E89)),"Yes","No"))))</f>
        <v>No</v>
      </c>
      <c r="G62" s="175" t="str">
        <f>IFERROR(IF(AND((OR('[2]Most Recent Statements'!F89="Signed by CEO",'[2]Most Recent Statements'!F89="Signed by Director",'[2]Most Recent Statements'!F89="Signed by Managing Director",'[2]Most Recent Statements'!F89="Signed by Chairman")),('[2]Most Recent Statements'!C89="Yes - UK Modern Slavery Act"),('[2]Most Recent Statements'!D89="Yes"),('[2]Most Recent Statements'!G89="Approved by Board")),"Yes","No"),"Insufficient data")</f>
        <v>Yes</v>
      </c>
      <c r="H62" s="176" t="str">
        <f>IF(ISERROR('[2]Most Recent Statements'!F89),"Insufficient data",IF('[2]Most Recent Statements'!F89="Unknown","Insufficient Data",(IF(OR((ISNUMBER(SEARCH("Signed by CEO",'[2]Most Recent Statements'!F89))),(ISNUMBER(SEARCH("Signed by Director",'[2]Most Recent Statements'!F89))),(ISNUMBER(SEARCH("Signed by Chairman",'[2]Most Recent Statements'!F89))),(ISNUMBER(SEARCH("Signed by Managing Director",'[2]Most Recent Statements'!F89)))),"Yes","No"))))</f>
        <v>Yes</v>
      </c>
      <c r="I62" s="176" t="str">
        <f>IF(ISERROR('[2]Most Recent Statements'!G89),"Insufficient data",IF('[2]Most Recent Statements'!G89="Unknown","Insufficient Data",(IF(ISNUMBER(SEARCH("Approved by Board",'[2]Most Recent Statements'!G89)),"Yes","No"))))</f>
        <v>Yes</v>
      </c>
      <c r="J62" s="177" t="str">
        <f>IF(ISERROR('[2]Most Recent Statements'!D89),"Insufficient data",IF('[2]Most Recent Statements'!D89="Unknown","Insufficient Data",(IF(ISNUMBER(SEARCH("Yes",'[2]Most Recent Statements'!D89)),"Yes","No"))))</f>
        <v>Yes</v>
      </c>
      <c r="K62" s="174" t="str">
        <f>IF(ISERROR('[2]Most Recent Statements'!T89),"Insufficient data",IF('[2]Most Recent Statements'!T89="Unknown","Insufficient Data",(IF(ISNUMBER(SEARCH("Yes",'[2]Most Recent Statements'!T89)),"Yes","No"))))</f>
        <v>Yes</v>
      </c>
      <c r="L62" s="174" t="str">
        <f>IF(ISERROR('[2]Most Recent Statements'!H89),"Insufficient data",IF('[2]Most Recent Statements'!H89="Unknown","Insufficient Data",(IF(ISNUMBER(SEARCH("Yes",'[2]Most Recent Statements'!H89)),"Yes","No"))))</f>
        <v>Yes</v>
      </c>
      <c r="M62" s="175" t="str">
        <f>IF(ISERROR('[2]Most Recent Statements'!I89),"Insufficient data",IF('[2]Most Recent Statements'!I89="Unknown","Insufficient Data",(IF(ISNUMBER(SEARCH("No",'[2]Most Recent Statements'!I89)),"No","Yes"))))</f>
        <v>No</v>
      </c>
      <c r="N62" s="176" t="str">
        <f>IF(ISERROR('[2]Most Recent Statements'!I89),"Insufficient data",IF('[2]Most Recent Statements'!I89="Unknown","Insufficient Data",(IF(ISNUMBER(SEARCH("Facility/Supplier",'[2]Most Recent Statements'!I89)),"Yes","No"))))</f>
        <v>No</v>
      </c>
      <c r="O62" s="177" t="str">
        <f>IF(ISERROR('[2]Most Recent Statements'!I89),"Insufficient data",IF('[2]Most Recent Statements'!I89="Unknown","Insufficient Data",(IF(ISNUMBER(SEARCH("Geographical",'[2]Most Recent Statements'!I89)),"Yes","No"))))</f>
        <v>No</v>
      </c>
      <c r="P62" s="175" t="str">
        <f>IF(ISERROR('[2]Most Recent Statements'!J89),"Insufficient data",IF('[2]Most Recent Statements'!J89="Unknown","Insufficient Data",(IF(OR((ISNUMBER(SEARCH("prohibit",'[2]Most Recent Statements'!J89))),(ISNUMBER(SEARCH("forced",'[2]Most Recent Statements'!J89))),(ISNUMBER(SEARCH("supplier",'[2]Most Recent Statements'!J89)))),"Yes","No"))))</f>
        <v>Yes</v>
      </c>
      <c r="Q62" s="176" t="str">
        <f>IF(ISERROR('[2]Most Recent Statements'!J89),"Insufficient data",IF('[2]Most Recent Statements'!J89="Unknown","Insufficient Data",(IF(ISNUMBER(SEARCH("No",'[2]Most Recent Statements'!J89)),"No","Yes"))))</f>
        <v>Yes</v>
      </c>
      <c r="R62" s="176" t="str">
        <f>IF(ISERROR('[2]Most Recent Statements'!J89),"Insufficient data",IF('[2]Most Recent Statements'!J89="Unknown","Insufficient Data",(IF(ISNUMBER(SEARCH("In Development",'[2]Most Recent Statements'!J89)),"Yes","No"))))</f>
        <v>No</v>
      </c>
      <c r="S62" s="176" t="str">
        <f>IF(ISERROR('[2]Most Recent Statements'!J89),"Insufficient data",IF('[2]Most Recent Statements'!J89="Unknown","Insufficient Data",(IF(OR((ISNUMBER(SEARCH("prohibit",'[2]Most Recent Statements'!J89))),(ISNUMBER(SEARCH("forced",'[2]Most Recent Statements'!J89))),(ISNUMBER(SEARCH("No",'[2]Most Recent Statements'!J89))),(ISNUMBER(SEARCH("supplier",'[2]Most Recent Statements'!J89)))),"No","Yes"))))</f>
        <v>No</v>
      </c>
      <c r="T62" s="174"/>
      <c r="U62" s="176" t="str">
        <f>IF(ISERROR('[2]Most Recent Statements'!J89),"Insufficient data",IF('[2]Most Recent Statements'!J89="Unknown","Insufficient Data",(IF(ISNUMBER(SEARCH("(beyond tier 1)",'[2]Most Recent Statements'!J89)),"Yes","No"))))</f>
        <v>No</v>
      </c>
      <c r="V62" s="174"/>
      <c r="W62" s="176" t="str">
        <f>IF(ISERROR('[2]Most Recent Statements'!J89),"Insufficient data",IF('[2]Most Recent Statements'!J89="Unknown","Insufficient Data",(IF(ISNUMBER(SEARCH("recruitment",'[2]Most Recent Statements'!J89)),"Yes","No"))))</f>
        <v>No</v>
      </c>
      <c r="X62" s="176" t="str">
        <f>IF(ISERROR('[2]Most Recent Statements'!J89),"Insufficient data",IF('[2]Most Recent Statements'!J89="Unknown","Insufficient Data",(IF(ISNUMBER(SEARCH("Prohibit charging of recruitment fees to employee (direct / tier 1)",'[2]Most Recent Statements'!J89)),"Yes","No"))))</f>
        <v>No</v>
      </c>
      <c r="Y62" s="176" t="str">
        <f>IF(ISERROR('[2]Most Recent Statements'!J89),"Insufficient data",IF('[2]Most Recent Statements'!J89="Unknown","Insufficient Data",(IF(ISNUMBER(SEARCH("Prohibit charging of recruitment fees to employee (beyond tier 1)",'[2]Most Recent Statements'!J89)),"Yes","No"))))</f>
        <v>No</v>
      </c>
      <c r="Z62" s="176" t="str">
        <f>IF(ISERROR('[2]Most Recent Statements'!J89),"Insufficient data",IF('[2]Most Recent Statements'!J89="Unknown","Insufficient Data",(IF(ISNUMBER(SEARCH("Suppliers comply with laws and company’s policies (direct / tier 1)",'[2]Most Recent Statements'!J89)),"Yes","No"))))</f>
        <v>No</v>
      </c>
      <c r="AA62" s="176" t="str">
        <f>IF(ISERROR('[2]Most Recent Statements'!J89),"Insufficient data",IF('[2]Most Recent Statements'!J89="Unknown","Insufficient Data",(IF(ISNUMBER(SEARCH("Suppliers comply with laws and company’s policies (beyond tier 1)",'[2]Most Recent Statements'!J89)),"Yes","No"))))</f>
        <v>No</v>
      </c>
      <c r="AB62" s="176" t="str">
        <f>IF(ISERROR('[2]Most Recent Statements'!J89),"Insufficient data",IF('[2]Most Recent Statements'!J89="Unknown","Insufficient Data",(IF(ISNUMBER(SEARCH("Prohibit use of forced labour (direct / tier 1)",'[2]Most Recent Statements'!J89)),"Yes","No"))))</f>
        <v>Yes</v>
      </c>
      <c r="AC62" s="176" t="str">
        <f>IF(ISERROR('[2]Most Recent Statements'!J89),"Insufficient data",IF('[2]Most Recent Statements'!J89="Unknown","Insufficient Data",(IF(ISNUMBER(SEARCH("Prohibit use of forced labour (beyond tier 1)",'[2]Most Recent Statements'!J89)),"Yes","No"))))</f>
        <v>No</v>
      </c>
      <c r="AD62" s="176" t="str">
        <f>IF(ISERROR('[2]Most Recent Statements'!J89),"Insufficient data",IF('[2]Most Recent Statements'!J89="Unknown","Insufficient Data",(IF(ISNUMBER(SEARCH("Prohibit use of child labour (direct / tier 1)",'[2]Most Recent Statements'!J89)),"Yes","No"))))</f>
        <v>No</v>
      </c>
      <c r="AE62" s="176" t="str">
        <f>IF(ISERROR('[2]Most Recent Statements'!J89),"Insufficient data",IF('[2]Most Recent Statements'!J89="Unknown","Insufficient Data",(IF(ISNUMBER(SEARCH("Prohibit use of child labour (beyond tier 1)",'[2]Most Recent Statements'!J89)),"Yes","No"))))</f>
        <v>No</v>
      </c>
      <c r="AF62" s="176" t="str">
        <f>IF(ISERROR('[2]Most Recent Statements'!J89),"Insufficient data",IF('[2]Most Recent Statements'!J89="Unknown","Insufficient Data",(IF(ISNUMBER(SEARCH("Code of conduct or supplier code includes clauses on slavery and human trafficking (direct / tier 1)",'[2]Most Recent Statements'!J89)),"Yes","No"))))</f>
        <v>No</v>
      </c>
      <c r="AG62" s="176" t="str">
        <f>IF(ISERROR('[2]Most Recent Statements'!J89),"Insufficient data",IF('[2]Most Recent Statements'!J89="Unknown","Insufficient Data",(IF(ISNUMBER(SEARCH("Code of conduct or supplier code includes clauses on slavery and human trafficking (beyond tier 1)",'[2]Most Recent Statements'!J89)),"Yes","No"))))</f>
        <v>No</v>
      </c>
      <c r="AH62" s="176" t="str">
        <f>IF(ISERROR('[2]Most Recent Statements'!J89),"Insufficient data",IF('[2]Most Recent Statements'!J89="Unknown","Insufficient Data",(IF(ISNUMBER(SEARCH("Contracts include clauses on forced labour (direct / tier 1)",'[2]Most Recent Statements'!J89)),"Yes","No"))))</f>
        <v>No</v>
      </c>
      <c r="AI62" s="176" t="str">
        <f>IF(ISERROR('[2]Most Recent Statements'!J89),"Insufficient data",IF('[2]Most Recent Statements'!J89="Unknown","Insufficient Data",(IF(ISNUMBER(SEARCH("Contracts include clauses on forced labour (beyond tier 1)",'[2]Most Recent Statements'!J89)),"Yes","No"))))</f>
        <v>No</v>
      </c>
      <c r="AJ62" s="176" t="str">
        <f>IF(ISERROR('[2]Most Recent Statements'!J89),"Insufficient data",IF('[2]Most Recent Statements'!J89="Unknown","Insufficient Data",(IF(ISNUMBER(SEARCH("Suppliers produce their own statement (direct / tier 1)",'[2]Most Recent Statements'!J89)),"Yes","No"))))</f>
        <v>No</v>
      </c>
      <c r="AK62" s="176" t="str">
        <f>IF(ISERROR('[2]Most Recent Statements'!J89),"Insufficient data",IF('[2]Most Recent Statements'!J89="Unknown","Insufficient Data",(IF(ISNUMBER(SEARCH("Suppliers produce their own statement (beyond tier 1)",'[2]Most Recent Statements'!J89)),"Yes","No"))))</f>
        <v>No</v>
      </c>
      <c r="AL62" s="176" t="str">
        <f>IF(ISERROR('[2]Most Recent Statements'!J89),"Insufficient data",IF('[2]Most Recent Statements'!J89="Unknown","Insufficient Data",(IF(ISNUMBER(SEARCH("Suppliers respect labour rights (wages, freedom of association etc) (direct / tier 1)",'[2]Most Recent Statements'!J89)),"Yes","No"))))</f>
        <v>No</v>
      </c>
      <c r="AM62" s="176" t="str">
        <f>IF(ISERROR('[2]Most Recent Statements'!J89),"Insufficient data",IF('[2]Most Recent Statements'!J89="Unknown","Insufficient Data",(IF(ISNUMBER(SEARCH("Suppliers respect labour rights (wages, freedom of association etc) (beyond tier 1)",'[2]Most Recent Statements'!J89)),"Yes","No"))))</f>
        <v>No</v>
      </c>
      <c r="AN62" s="176" t="str">
        <f>IF(ISERROR('[2]Most Recent Statements'!J89),"Insufficient data",IF('[2]Most Recent Statements'!J89="Unknown","Insufficient Data",(IF(ISNUMBER(SEARCH("Suppliers protect migrant workers (direct / tier 1)",'[2]Most Recent Statements'!J89)),"Yes","No"))))</f>
        <v>No</v>
      </c>
      <c r="AO62" s="176" t="str">
        <f>IF(ISERROR('[2]Most Recent Statements'!J89),"Insufficient data",IF('[2]Most Recent Statements'!J89="Unknown","Insufficient Data",(IF(ISNUMBER(SEARCH("Suppliers protect migrant workers (beyond tier 1)",'[2]Most Recent Statements'!J89)),"Yes","No"))))</f>
        <v>No</v>
      </c>
      <c r="AP62" s="177" t="str">
        <f>IF(ISERROR('[2]Most Recent Statements'!J89),"Insufficient data",IF('[2]Most Recent Statements'!J89="Unknown","Insufficient Data",(IF(ISNUMBER(SEARCH("migrant",'[2]Most Recent Statements'!J89)),"Yes","No"))))</f>
        <v>No</v>
      </c>
      <c r="AQ62" s="174" t="str">
        <f>IF(OR(ISERROR('[2]Most Recent Statements'!O89),ISERROR('[2]Most Recent Statements'!M89)),"Insufficient data",IF(OR('[2]Most Recent Statements'!O89="Unknown",'[2]Most Recent Statements'!M89="Unknown"),"Insufficient Data",(IF(OR((OR((ISNUMBER(SEARCH("Cancel contracts",'[2]Most Recent Statements'!O89))),(ISNUMBER(SEARCH("Corrective action plan",'[2]Most Recent Statements'!O89))),(ISNUMBER(SEARCH("Worker remediation",'[2]Most Recent Statements'!O89))),(ISNUMBER(SEARCH("Senior management",'[2]Most Recent Statements'!O89))))),(OR((ISNUMBER(SEARCH("Audits",'[2]Most Recent Statements'!M89))),(ISNUMBER(SEARCH("On-site visits",'[2]Most Recent Statements'!M89)))))),"Yes","No"))))</f>
        <v>No</v>
      </c>
      <c r="AR62" s="174" t="str">
        <f t="shared" si="2"/>
        <v>Yes</v>
      </c>
      <c r="AS62" s="175" t="str">
        <f>IF(ISERROR('[2]Most Recent Statements'!O89),"Insufficient data",IF('[2]Most Recent Statements'!O89="Unknown","Insufficient Data",(IF(ISNUMBER(SEARCH("Cancel contracts",'[2]Most Recent Statements'!O89)),"Yes","No"))))</f>
        <v>No</v>
      </c>
      <c r="AT62" s="176" t="str">
        <f>IF(ISERROR('[2]Most Recent Statements'!O89),"Insufficient data",IF('[2]Most Recent Statements'!O89="Unknown","Insufficient Data",(IF(ISNUMBER(SEARCH("Corrective action plan",'[2]Most Recent Statements'!O89)),"Yes","No"))))</f>
        <v>No</v>
      </c>
      <c r="AU62" s="176" t="str">
        <f>IF(ISERROR('[2]Most Recent Statements'!O89),"Insufficient data",IF('[2]Most Recent Statements'!O89="Unknown","Insufficient Data",(IF(ISNUMBER(SEARCH("Senior management",'[2]Most Recent Statements'!O89)),"Yes","No"))))</f>
        <v>No</v>
      </c>
      <c r="AV62" s="177" t="str">
        <f>IF(ISERROR('[2]Most Recent Statements'!O89),"Insufficient data",IF('[2]Most Recent Statements'!O89="Unknown","Insufficient Data",(IF(ISNUMBER(SEARCH("Worker remediation",'[2]Most Recent Statements'!O89)),"Yes","No"))))</f>
        <v>No</v>
      </c>
      <c r="AW62" s="176" t="str">
        <f t="shared" si="3"/>
        <v>No</v>
      </c>
      <c r="AX62" s="175" t="str">
        <f>IF(ISERROR('[2]Most Recent Statements'!M89),"Insufficient data",IF('[2]Most Recent Statements'!M89="Unknown","Insufficient Data",(IF(ISNUMBER(SEARCH("Audits",'[2]Most Recent Statements'!M89)),"Yes","No"))))</f>
        <v>No</v>
      </c>
      <c r="AY62" s="176" t="str">
        <f>IF(ISERROR('[2]Most Recent Statements'!M89),"Insufficient data",IF('[2]Most Recent Statements'!M89="Unknown","Insufficient Data",(IF(ISNUMBER(SEARCH("Audits of suppliers (self- reporting)",'[2]Most Recent Statements'!M89)),"Yes","No"))))</f>
        <v>No</v>
      </c>
      <c r="AZ62" s="176" t="str">
        <f>IF(ISERROR('[2]Most Recent Statements'!M89),"Insufficient data",IF('[2]Most Recent Statements'!M89="Unknown","Insufficient Data",(IF(ISNUMBER(SEARCH("Audits of suppliers (independent)",'[2]Most Recent Statements'!M89)),"Yes","No"))))</f>
        <v>No</v>
      </c>
      <c r="BA62" s="177" t="str">
        <f>IF(ISERROR('[2]Most Recent Statements'!M89),"Insufficient data",IF('[2]Most Recent Statements'!M89="Unknown","Insufficient Data",(IF(ISNUMBER(SEARCH("On-site visits",'[2]Most Recent Statements'!M89)),"Yes","No"))))</f>
        <v>No</v>
      </c>
      <c r="BB62" s="175" t="str">
        <f>IF(ISERROR('[2]Most Recent Statements'!P89),"Insufficient data",IF('[2]Most Recent Statements'!P89="Unknown","Insufficient Data",(IF(OR((ISNUMBER(SEARCH("Hotline",'[2]Most Recent Statements'!P89))),(ISNUMBER(SEARCH("Whistleblower protection",'[2]Most Recent Statements'!P89))),(ISNUMBER(SEARCH("Focal Point",'[2]Most Recent Statements'!P89)))),"Yes","No"))))</f>
        <v>Yes</v>
      </c>
      <c r="BC62" s="176" t="str">
        <f>IF(ISERROR('[2]Most Recent Statements'!P89),"Insufficient data",IF('[2]Most Recent Statements'!P89="Unknown","Insufficient Data",(IF(ISNUMBER(SEARCH("Hotline",'[2]Most Recent Statements'!P89)),"Yes","No"))))</f>
        <v>No</v>
      </c>
      <c r="BD62" s="176" t="str">
        <f>IF(ISERROR('[2]Most Recent Statements'!P89),"Insufficient data",IF('[2]Most Recent Statements'!P89="Unknown","Insufficient Data",(IF(ISNUMBER(SEARCH("Focal Point",'[2]Most Recent Statements'!P89)),"Yes","No"))))</f>
        <v>No</v>
      </c>
      <c r="BE62" s="177" t="str">
        <f>IF(ISERROR('[2]Most Recent Statements'!P89),"Insufficient data",IF('[2]Most Recent Statements'!P89="Unknown","Insufficient Data",(IF(ISNUMBER(SEARCH("Whistleblower protection",'[2]Most Recent Statements'!P89)),"Yes","No"))))</f>
        <v>Yes</v>
      </c>
      <c r="BF62" s="175" t="str">
        <f t="shared" si="4"/>
        <v>No</v>
      </c>
      <c r="BG62" s="176" t="str">
        <f>IF(ISERROR('[2]Most Recent Statements'!K89),"Insufficient data",IF('[2]Most Recent Statements'!K89="Unknown","Insufficient Data",(IF(ISNUMBER(SEARCH("Conducting research",'[2]Most Recent Statements'!K89)),"Yes","No"))))</f>
        <v>No</v>
      </c>
      <c r="BH62" s="176" t="str">
        <f>IF(ISERROR('[2]Most Recent Statements'!K89),"Insufficient data",IF('[2]Most Recent Statements'!K89="Unknown","Insufficient Data",(IF(ISNUMBER(SEARCH("Risk-based questionnaires",'[2]Most Recent Statements'!K89)),"Yes","No"))))</f>
        <v>No</v>
      </c>
      <c r="BI62" s="176" t="str">
        <f>IF(ISERROR('[2]Most Recent Statements'!K89),"Insufficient data",IF('[2]Most Recent Statements'!K89="Unknown","Insufficient Data",(IF(ISNUMBER(SEARCH("Use of risk management tool or software",'[2]Most Recent Statements'!K89)),"Yes","No"))))</f>
        <v>No</v>
      </c>
      <c r="BJ62" s="177" t="str">
        <f>IF(ISERROR('[2]Most Recent Statements'!K89),"Insufficient data",IF('[2]Most Recent Statements'!K89="Unknown","Insufficient Data",(IF(ISNUMBER(SEARCH("In Development",'[2]Most Recent Statements'!K89)),"Yes","No"))))</f>
        <v>No</v>
      </c>
      <c r="BK62" s="174" t="str">
        <f>IF(OR(ISERROR('[2]Most Recent Statements'!K89),ISERROR('[2]Most Recent Statements'!L89)),"Insufficient data",IF(OR('[2]Most Recent Statements'!K89="Unknown",'[2]Most Recent Statements'!L89="Unknown"),"Insufficient Data",(IF(AND((OR((ISNUMBER(SEARCH("Conducting research",'[2]Most Recent Statements'!K89))),(ISNUMBER(SEARCH("Risk-based questionnaires",'[2]Most Recent Statements'!K89))),(ISNUMBER(SEARCH("Use of risk management tool or software",'[2]Most Recent Statements'!K89))))),(OR((ISNUMBER(SEARCH("Geographic",'[2]Most Recent Statements'!L89))),(ISNUMBER(SEARCH("Industry",'[2]Most Recent Statements'!L89))),(ISNUMBER(SEARCH("Resource",'[2]Most Recent Statements'!L89))),(ISNUMBER(SEARCH("Workforce",'[2]Most Recent Statements'!L89)))))),"Yes","No"))))</f>
        <v>No</v>
      </c>
      <c r="BL62" s="175" t="str">
        <f>IF(ISERROR('[2]Most Recent Statements'!L89),"Insufficient data",IF('[2]Most Recent Statements'!L89="Unknown","Insufficient Data",(IF(OR((ISNUMBER(SEARCH("Geographic",'[2]Most Recent Statements'!L89))),(ISNUMBER(SEARCH("Industry",'[2]Most Recent Statements'!L89))),(ISNUMBER(SEARCH("Resource",'[2]Most Recent Statements'!L89))),(ISNUMBER(SEARCH("Workforce",'[2]Most Recent Statements'!L89)))),"Yes","No"))))</f>
        <v>No</v>
      </c>
      <c r="BM62" s="176" t="str">
        <f>IF(ISERROR('[2]Most Recent Statements'!L89),"Insufficient data",IF('[2]Most Recent Statements'!L89="Unknown","Insufficient Data",(IF(ISNUMBER(SEARCH("Geographic",'[2]Most Recent Statements'!L89)),"Yes","No"))))</f>
        <v>No</v>
      </c>
      <c r="BN62" s="176" t="str">
        <f>IF(ISERROR('[2]Most Recent Statements'!L89),"Insufficient data",IF('[2]Most Recent Statements'!L89="Unknown","Insufficient Data",(IF(ISNUMBER(SEARCH("Industry",'[2]Most Recent Statements'!L89)),"Yes","No"))))</f>
        <v>No</v>
      </c>
      <c r="BO62" s="176" t="str">
        <f>IF(ISERROR('[2]Most Recent Statements'!L89),"Insufficient data",IF('[2]Most Recent Statements'!L89="Unknown","Insufficient Data",(IF(ISNUMBER(SEARCH("Workforce",'[2]Most Recent Statements'!L89)),"Yes","No"))))</f>
        <v>No</v>
      </c>
      <c r="BP62" s="176" t="str">
        <f>IF(ISERROR('[2]Most Recent Statements'!L89),"Insufficient data",IF('[2]Most Recent Statements'!L89="Unknown","Insufficient Data",(IF(ISNUMBER(SEARCH("Resource",'[2]Most Recent Statements'!L89)),"Yes","No"))))</f>
        <v>No</v>
      </c>
      <c r="BQ62" s="194"/>
      <c r="BR62" s="176" t="str">
        <f>IF(ISERROR('[2]Most Recent Statements'!N89),"Insufficient data",IF('[2]Most Recent Statements'!N89="Unknown","Insufficient Data",(IF(ISNUMBER(SEARCH("Yes",'[2]Most Recent Statements'!N89)),"Yes","No"))))</f>
        <v>No</v>
      </c>
      <c r="BS62" s="175" t="str">
        <f>IF(ISERROR('[2]Most Recent Statements'!Q89),"Insufficient data",IF('[2]Most Recent Statements'!Q89="Unknown","Insufficient Data",(IF(ISNUMBER(SEARCH("Leadership",'[2]Most Recent Statements'!Q89)),"Yes","No"))))</f>
        <v>No</v>
      </c>
      <c r="BT62" s="176" t="str">
        <f>IF(ISERROR('[2]Most Recent Statements'!Q89),"Insufficient data",IF('[2]Most Recent Statements'!Q89="Unknown","Insufficient Data",(IF(ISNUMBER(SEARCH("Suppliers",'[2]Most Recent Statements'!Q89)),"Yes","No"))))</f>
        <v>No</v>
      </c>
      <c r="BU62" s="176" t="str">
        <f>IF(ISERROR('[2]Most Recent Statements'!Q89),"Insufficient data",IF('[2]Most Recent Statements'!Q89="Unknown","Insufficient Data",(IF(ISNUMBER(SEARCH("Recruitment / HR",'[2]Most Recent Statements'!Q89)),"Yes","No"))))</f>
        <v>No</v>
      </c>
      <c r="BV62" s="176" t="str">
        <f>IF(ISERROR('[2]Most Recent Statements'!Q89),"Insufficient data",IF('[2]Most Recent Statements'!Q89="Unknown","Insufficient Data",(IF(ISNUMBER(SEARCH("Procurement / purchasing",'[2]Most Recent Statements'!Q89)),"Yes","No"))))</f>
        <v>No</v>
      </c>
      <c r="BW62" s="176" t="str">
        <f>IF(ISERROR('[2]Most Recent Statements'!Q89),"Insufficient data",IF('[2]Most Recent Statements'!Q89="Unknown","Insufficient Data",(IF(ISNUMBER(SEARCH("Employees (all)",'[2]Most Recent Statements'!Q89)),"Yes","No"))))</f>
        <v>No</v>
      </c>
      <c r="BX62" s="176" t="str">
        <f>IF(ISERROR('[2]Most Recent Statements'!Q89),"Insufficient data",IF('[2]Most Recent Statements'!Q89="Unknown","Insufficient Data",(IF(ISNUMBER(SEARCH("Training provided - not specified",'[2]Most Recent Statements'!Q89)),"Yes","No"))))</f>
        <v>Yes</v>
      </c>
      <c r="BY62" s="176" t="str">
        <f>IF(ISERROR('[2]Most Recent Statements'!Q89),"Insufficient data",IF('[2]Most Recent Statements'!Q89="Unknown","Insufficient Data",(IF(ISNUMBER(SEARCH("In Development",'[2]Most Recent Statements'!Q89)),"Yes","No"))))</f>
        <v>No</v>
      </c>
      <c r="BZ62" s="177" t="str">
        <f t="shared" si="5"/>
        <v>Yes</v>
      </c>
      <c r="CA62" s="176" t="str">
        <f t="shared" si="6"/>
        <v>Yes</v>
      </c>
      <c r="CB62" s="176" t="str">
        <f t="shared" si="7"/>
        <v>Yes</v>
      </c>
      <c r="CC62" s="175" t="str">
        <f>IF(ISERROR('[2]Most Recent Statements'!R89),"Insufficient data",IF('[2]Most Recent Statements'!R89="Unknown","Insufficient Data",(IF(ISNUMBER(SEARCH("Yes",'[2]Most Recent Statements'!R89)),"Yes","No"))))</f>
        <v>Yes</v>
      </c>
      <c r="CD62" s="176" t="str">
        <f>IF(ISERROR('[2]Most Recent Statements'!S89),"Insufficient data",IF('[2]Most Recent Statements'!S89="Unknown","Insufficient Data",(IF(ISNUMBER(SEARCH("Yes",'[2]Most Recent Statements'!S89)),"Yes","No"))))</f>
        <v>No</v>
      </c>
      <c r="CE62" s="199" t="str">
        <f>IFERROR(VLOOKUP($A62,'[2]Sector Specific Research'!$B$3:$H$81,3,FALSE),"Insufficient Data")</f>
        <v>No</v>
      </c>
      <c r="CF62" s="200" t="str">
        <f>IFERROR(VLOOKUP($A62,'[2]Sector Specific Research'!$B$3:$H$81,4,FALSE),"Insufficient Data")</f>
        <v>No</v>
      </c>
      <c r="CG62" s="200" t="str">
        <f>IFERROR(VLOOKUP($A62,'[2]Sector Specific Research'!$B$3:$H$81,5,FALSE),"Insufficient Data")</f>
        <v>No</v>
      </c>
      <c r="CH62" s="200" t="str">
        <f>IFERROR(VLOOKUP($A62,'[2]Sector Specific Research'!$B$3:$H$81,6,FALSE),"Insufficient Data")</f>
        <v>No</v>
      </c>
      <c r="CI62" s="200" t="str">
        <f>IFERROR(VLOOKUP($A62,'[2]Sector Specific Research'!$B$3:$H$81,7,FALSE),"Insufficient Data")</f>
        <v>No</v>
      </c>
      <c r="CJ62" s="200" t="str">
        <f t="shared" si="8"/>
        <v>No</v>
      </c>
      <c r="CK62" s="175" t="str">
        <f t="shared" si="9"/>
        <v>No</v>
      </c>
      <c r="CL62" s="178" t="str">
        <f t="shared" si="10"/>
        <v>No</v>
      </c>
    </row>
    <row r="63" spans="1:90" ht="16" x14ac:dyDescent="0.2">
      <c r="A63" s="287" t="str">
        <f>TRIM('[2]Most Recent Statements'!A37)</f>
        <v>Loomis, Sayles &amp; Company</v>
      </c>
      <c r="B63" s="197">
        <f>'[2]Most Recent Statements'!B37</f>
        <v>2020</v>
      </c>
      <c r="C63" s="197">
        <v>347800</v>
      </c>
      <c r="D63" s="198" t="str">
        <f>IF(ISNUMBER(SEARCH("Yes",'[2]Most Recent Statements'!C37)), "Yes", "No")</f>
        <v>No</v>
      </c>
      <c r="E63" s="198" t="str">
        <f>IFERROR(VLOOKUP(A63,'[2]Entity Coverage'!$C$2:$H$80, 6, FALSE), "Insufficient Data")</f>
        <v>Insufficient Data</v>
      </c>
      <c r="F63" s="198" t="str">
        <f>IF(ISERROR('[2]Most Recent Statements'!E37),"Insufficient data",IF('[2]Most Recent Statements'!E37="Unknown","Insufficient Data",(IF(ISNUMBER(SEARCH("Yes",'[2]Most Recent Statements'!E37)),"Yes","No"))))</f>
        <v>No</v>
      </c>
      <c r="G63" s="175" t="str">
        <f>IFERROR(IF(AND((OR('[2]Most Recent Statements'!F37="Signed by CEO",'[2]Most Recent Statements'!F37="Signed by Director",'[2]Most Recent Statements'!F37="Signed by Managing Director",'[2]Most Recent Statements'!F37="Signed by Chairman")),('[2]Most Recent Statements'!C37="Yes - UK Modern Slavery Act"),('[2]Most Recent Statements'!D37="Yes"),('[2]Most Recent Statements'!G37="Approved by Board")),"Yes","No"),"Insufficient data")</f>
        <v>No</v>
      </c>
      <c r="H63" s="176" t="str">
        <f>IF(ISERROR('[2]Most Recent Statements'!F37),"Insufficient data",IF('[2]Most Recent Statements'!F37="Unknown","Insufficient Data",(IF(OR((ISNUMBER(SEARCH("Signed by CEO",'[2]Most Recent Statements'!F37))),(ISNUMBER(SEARCH("Signed by Director",'[2]Most Recent Statements'!F37))),(ISNUMBER(SEARCH("Signed by Chairman",'[2]Most Recent Statements'!F37))),(ISNUMBER(SEARCH("Signed by Managing Director",'[2]Most Recent Statements'!F37)))),"Yes","No"))))</f>
        <v>Insufficient Data</v>
      </c>
      <c r="I63" s="176" t="str">
        <f>IF(ISERROR('[2]Most Recent Statements'!G37),"Insufficient data",IF('[2]Most Recent Statements'!G37="Unknown","Insufficient Data",(IF(ISNUMBER(SEARCH("Approved by Board",'[2]Most Recent Statements'!G37)),"Yes","No"))))</f>
        <v>Insufficient Data</v>
      </c>
      <c r="J63" s="177" t="str">
        <f>IF(ISERROR('[2]Most Recent Statements'!D37),"Insufficient data",IF('[2]Most Recent Statements'!D37="Unknown","Insufficient Data",(IF(ISNUMBER(SEARCH("Yes",'[2]Most Recent Statements'!D37)),"Yes","No"))))</f>
        <v>No</v>
      </c>
      <c r="K63" s="174" t="str">
        <f>IF(ISERROR('[2]Most Recent Statements'!T37),"Insufficient data",IF('[2]Most Recent Statements'!T37="Unknown","Insufficient Data",(IF(ISNUMBER(SEARCH("Yes",'[2]Most Recent Statements'!T37)),"Yes","No"))))</f>
        <v>Insufficient Data</v>
      </c>
      <c r="L63" s="174" t="str">
        <f>IF(ISERROR('[2]Most Recent Statements'!H37),"Insufficient data",IF('[2]Most Recent Statements'!H37="Unknown","Insufficient Data",(IF(ISNUMBER(SEARCH("Yes",'[2]Most Recent Statements'!H37)),"Yes","No"))))</f>
        <v>Insufficient Data</v>
      </c>
      <c r="M63" s="175" t="str">
        <f>IF(ISERROR('[2]Most Recent Statements'!I37),"Insufficient data",IF('[2]Most Recent Statements'!I37="Unknown","Insufficient Data",(IF(ISNUMBER(SEARCH("No",'[2]Most Recent Statements'!I37)),"No","Yes"))))</f>
        <v>Insufficient Data</v>
      </c>
      <c r="N63" s="176" t="str">
        <f>IF(ISERROR('[2]Most Recent Statements'!I37),"Insufficient data",IF('[2]Most Recent Statements'!I37="Unknown","Insufficient Data",(IF(ISNUMBER(SEARCH("Facility/Supplier",'[2]Most Recent Statements'!I37)),"Yes","No"))))</f>
        <v>Insufficient Data</v>
      </c>
      <c r="O63" s="177" t="str">
        <f>IF(ISERROR('[2]Most Recent Statements'!I37),"Insufficient data",IF('[2]Most Recent Statements'!I37="Unknown","Insufficient Data",(IF(ISNUMBER(SEARCH("Geographical",'[2]Most Recent Statements'!I37)),"Yes","No"))))</f>
        <v>Insufficient Data</v>
      </c>
      <c r="P63" s="175" t="str">
        <f>IF(ISERROR('[2]Most Recent Statements'!J37),"Insufficient data",IF('[2]Most Recent Statements'!J37="Unknown","Insufficient Data",(IF(OR((ISNUMBER(SEARCH("prohibit",'[2]Most Recent Statements'!J37))),(ISNUMBER(SEARCH("forced",'[2]Most Recent Statements'!J37))),(ISNUMBER(SEARCH("supplier",'[2]Most Recent Statements'!J37)))),"Yes","No"))))</f>
        <v>Insufficient Data</v>
      </c>
      <c r="Q63" s="176" t="str">
        <f>IF(ISERROR('[2]Most Recent Statements'!J37),"Insufficient data",IF('[2]Most Recent Statements'!J37="Unknown","Insufficient Data",(IF(ISNUMBER(SEARCH("No",'[2]Most Recent Statements'!J37)),"No","Yes"))))</f>
        <v>Insufficient Data</v>
      </c>
      <c r="R63" s="176" t="str">
        <f>IF(ISERROR('[2]Most Recent Statements'!J37),"Insufficient data",IF('[2]Most Recent Statements'!J37="Unknown","Insufficient Data",(IF(ISNUMBER(SEARCH("In Development",'[2]Most Recent Statements'!J37)),"Yes","No"))))</f>
        <v>Insufficient Data</v>
      </c>
      <c r="S63" s="176" t="str">
        <f>IF(ISERROR('[2]Most Recent Statements'!J37),"Insufficient data",IF('[2]Most Recent Statements'!J37="Unknown","Insufficient Data",(IF(OR((ISNUMBER(SEARCH("prohibit",'[2]Most Recent Statements'!J37))),(ISNUMBER(SEARCH("forced",'[2]Most Recent Statements'!J37))),(ISNUMBER(SEARCH("No",'[2]Most Recent Statements'!J37))),(ISNUMBER(SEARCH("supplier",'[2]Most Recent Statements'!J37)))),"No","Yes"))))</f>
        <v>Insufficient Data</v>
      </c>
      <c r="T63" s="176"/>
      <c r="U63" s="176" t="str">
        <f>IF(ISERROR('[2]Most Recent Statements'!J37),"Insufficient data",IF('[2]Most Recent Statements'!J37="Unknown","Insufficient Data",(IF(ISNUMBER(SEARCH("(beyond tier 1)",'[2]Most Recent Statements'!J37)),"Yes","No"))))</f>
        <v>Insufficient Data</v>
      </c>
      <c r="V63" s="176"/>
      <c r="W63" s="176" t="str">
        <f>IF(ISERROR('[2]Most Recent Statements'!J37),"Insufficient data",IF('[2]Most Recent Statements'!J37="Unknown","Insufficient Data",(IF(ISNUMBER(SEARCH("recruitment",'[2]Most Recent Statements'!J37)),"Yes","No"))))</f>
        <v>Insufficient Data</v>
      </c>
      <c r="X63" s="176" t="str">
        <f>IF(ISERROR('[2]Most Recent Statements'!J37),"Insufficient data",IF('[2]Most Recent Statements'!J37="Unknown","Insufficient Data",(IF(ISNUMBER(SEARCH("Prohibit charging of recruitment fees to employee (direct / tier 1)",'[2]Most Recent Statements'!J37)),"Yes","No"))))</f>
        <v>Insufficient Data</v>
      </c>
      <c r="Y63" s="176" t="str">
        <f>IF(ISERROR('[2]Most Recent Statements'!J37),"Insufficient data",IF('[2]Most Recent Statements'!J37="Unknown","Insufficient Data",(IF(ISNUMBER(SEARCH("Prohibit charging of recruitment fees to employee (beyond tier 1)",'[2]Most Recent Statements'!J37)),"Yes","No"))))</f>
        <v>Insufficient Data</v>
      </c>
      <c r="Z63" s="176" t="str">
        <f>IF(ISERROR('[2]Most Recent Statements'!J37),"Insufficient data",IF('[2]Most Recent Statements'!J37="Unknown","Insufficient Data",(IF(ISNUMBER(SEARCH("Suppliers comply with laws and company’s policies (direct / tier 1)",'[2]Most Recent Statements'!J37)),"Yes","No"))))</f>
        <v>Insufficient Data</v>
      </c>
      <c r="AA63" s="176" t="str">
        <f>IF(ISERROR('[2]Most Recent Statements'!J37),"Insufficient data",IF('[2]Most Recent Statements'!J37="Unknown","Insufficient Data",(IF(ISNUMBER(SEARCH("Suppliers comply with laws and company’s policies (beyond tier 1)",'[2]Most Recent Statements'!J37)),"Yes","No"))))</f>
        <v>Insufficient Data</v>
      </c>
      <c r="AB63" s="176" t="str">
        <f>IF(ISERROR('[2]Most Recent Statements'!J37),"Insufficient data",IF('[2]Most Recent Statements'!J37="Unknown","Insufficient Data",(IF(ISNUMBER(SEARCH("Prohibit use of forced labour (direct / tier 1)",'[2]Most Recent Statements'!J37)),"Yes","No"))))</f>
        <v>Insufficient Data</v>
      </c>
      <c r="AC63" s="176" t="str">
        <f>IF(ISERROR('[2]Most Recent Statements'!J37),"Insufficient data",IF('[2]Most Recent Statements'!J37="Unknown","Insufficient Data",(IF(ISNUMBER(SEARCH("Prohibit use of forced labour (beyond tier 1)",'[2]Most Recent Statements'!J37)),"Yes","No"))))</f>
        <v>Insufficient Data</v>
      </c>
      <c r="AD63" s="176" t="str">
        <f>IF(ISERROR('[2]Most Recent Statements'!J37),"Insufficient data",IF('[2]Most Recent Statements'!J37="Unknown","Insufficient Data",(IF(ISNUMBER(SEARCH("Prohibit use of child labour (direct / tier 1)",'[2]Most Recent Statements'!J37)),"Yes","No"))))</f>
        <v>Insufficient Data</v>
      </c>
      <c r="AE63" s="176" t="str">
        <f>IF(ISERROR('[2]Most Recent Statements'!J37),"Insufficient data",IF('[2]Most Recent Statements'!J37="Unknown","Insufficient Data",(IF(ISNUMBER(SEARCH("Prohibit use of child labour (beyond tier 1)",'[2]Most Recent Statements'!J37)),"Yes","No"))))</f>
        <v>Insufficient Data</v>
      </c>
      <c r="AF63" s="176" t="str">
        <f>IF(ISERROR('[2]Most Recent Statements'!J37),"Insufficient data",IF('[2]Most Recent Statements'!J37="Unknown","Insufficient Data",(IF(ISNUMBER(SEARCH("Code of conduct or supplier code includes clauses on slavery and human trafficking (direct / tier 1)",'[2]Most Recent Statements'!J37)),"Yes","No"))))</f>
        <v>Insufficient Data</v>
      </c>
      <c r="AG63" s="176" t="str">
        <f>IF(ISERROR('[2]Most Recent Statements'!J37),"Insufficient data",IF('[2]Most Recent Statements'!J37="Unknown","Insufficient Data",(IF(ISNUMBER(SEARCH("Code of conduct or supplier code includes clauses on slavery and human trafficking (beyond tier 1)",'[2]Most Recent Statements'!J37)),"Yes","No"))))</f>
        <v>Insufficient Data</v>
      </c>
      <c r="AH63" s="176" t="str">
        <f>IF(ISERROR('[2]Most Recent Statements'!J37),"Insufficient data",IF('[2]Most Recent Statements'!J37="Unknown","Insufficient Data",(IF(ISNUMBER(SEARCH("Contracts include clauses on forced labour (direct / tier 1)",'[2]Most Recent Statements'!J37)),"Yes","No"))))</f>
        <v>Insufficient Data</v>
      </c>
      <c r="AI63" s="176" t="str">
        <f>IF(ISERROR('[2]Most Recent Statements'!J37),"Insufficient data",IF('[2]Most Recent Statements'!J37="Unknown","Insufficient Data",(IF(ISNUMBER(SEARCH("Contracts include clauses on forced labour (beyond tier 1)",'[2]Most Recent Statements'!J37)),"Yes","No"))))</f>
        <v>Insufficient Data</v>
      </c>
      <c r="AJ63" s="176" t="str">
        <f>IF(ISERROR('[2]Most Recent Statements'!J37),"Insufficient data",IF('[2]Most Recent Statements'!J37="Unknown","Insufficient Data",(IF(ISNUMBER(SEARCH("Suppliers produce their own statement (direct / tier 1)",'[2]Most Recent Statements'!J37)),"Yes","No"))))</f>
        <v>Insufficient Data</v>
      </c>
      <c r="AK63" s="176" t="str">
        <f>IF(ISERROR('[2]Most Recent Statements'!J37),"Insufficient data",IF('[2]Most Recent Statements'!J37="Unknown","Insufficient Data",(IF(ISNUMBER(SEARCH("Suppliers produce their own statement (beyond tier 1)",'[2]Most Recent Statements'!J37)),"Yes","No"))))</f>
        <v>Insufficient Data</v>
      </c>
      <c r="AL63" s="176" t="str">
        <f>IF(ISERROR('[2]Most Recent Statements'!J37),"Insufficient data",IF('[2]Most Recent Statements'!J37="Unknown","Insufficient Data",(IF(ISNUMBER(SEARCH("Suppliers respect labour rights (wages, freedom of association etc) (direct / tier 1)",'[2]Most Recent Statements'!J37)),"Yes","No"))))</f>
        <v>Insufficient Data</v>
      </c>
      <c r="AM63" s="176" t="str">
        <f>IF(ISERROR('[2]Most Recent Statements'!J37),"Insufficient data",IF('[2]Most Recent Statements'!J37="Unknown","Insufficient Data",(IF(ISNUMBER(SEARCH("Suppliers respect labour rights (wages, freedom of association etc) (beyond tier 1)",'[2]Most Recent Statements'!J37)),"Yes","No"))))</f>
        <v>Insufficient Data</v>
      </c>
      <c r="AN63" s="176" t="str">
        <f>IF(ISERROR('[2]Most Recent Statements'!J37),"Insufficient data",IF('[2]Most Recent Statements'!J37="Unknown","Insufficient Data",(IF(ISNUMBER(SEARCH("Suppliers protect migrant workers (direct / tier 1)",'[2]Most Recent Statements'!J37)),"Yes","No"))))</f>
        <v>Insufficient Data</v>
      </c>
      <c r="AO63" s="176" t="str">
        <f>IF(ISERROR('[2]Most Recent Statements'!J37),"Insufficient data",IF('[2]Most Recent Statements'!J37="Unknown","Insufficient Data",(IF(ISNUMBER(SEARCH("Suppliers protect migrant workers (beyond tier 1)",'[2]Most Recent Statements'!J37)),"Yes","No"))))</f>
        <v>Insufficient Data</v>
      </c>
      <c r="AP63" s="177" t="str">
        <f>IF(ISERROR('[2]Most Recent Statements'!J37),"Insufficient data",IF('[2]Most Recent Statements'!J37="Unknown","Insufficient Data",(IF(ISNUMBER(SEARCH("migrant",'[2]Most Recent Statements'!J37)),"Yes","No"))))</f>
        <v>Insufficient Data</v>
      </c>
      <c r="AQ63" s="174" t="str">
        <f>IF(OR(ISERROR('[2]Most Recent Statements'!O37),ISERROR('[2]Most Recent Statements'!M37)),"Insufficient data",IF(OR('[2]Most Recent Statements'!O37="Unknown",'[2]Most Recent Statements'!M37="Unknown"),"Insufficient Data",(IF(OR((OR((ISNUMBER(SEARCH("Cancel contracts",'[2]Most Recent Statements'!O37))),(ISNUMBER(SEARCH("Corrective action plan",'[2]Most Recent Statements'!O37))),(ISNUMBER(SEARCH("Worker remediation",'[2]Most Recent Statements'!O37))),(ISNUMBER(SEARCH("Senior management",'[2]Most Recent Statements'!O37))))),(OR((ISNUMBER(SEARCH("Audits",'[2]Most Recent Statements'!M37))),(ISNUMBER(SEARCH("On-site visits",'[2]Most Recent Statements'!M37)))))),"Yes","No"))))</f>
        <v>Insufficient Data</v>
      </c>
      <c r="AR63" s="174" t="str">
        <f t="shared" si="2"/>
        <v>Insufficient Data</v>
      </c>
      <c r="AS63" s="175" t="str">
        <f>IF(ISERROR('[2]Most Recent Statements'!O37),"Insufficient data",IF('[2]Most Recent Statements'!O37="Unknown","Insufficient Data",(IF(ISNUMBER(SEARCH("Cancel contracts",'[2]Most Recent Statements'!O37)),"Yes","No"))))</f>
        <v>Insufficient Data</v>
      </c>
      <c r="AT63" s="176" t="str">
        <f>IF(ISERROR('[2]Most Recent Statements'!O37),"Insufficient data",IF('[2]Most Recent Statements'!O37="Unknown","Insufficient Data",(IF(ISNUMBER(SEARCH("Corrective action plan",'[2]Most Recent Statements'!O37)),"Yes","No"))))</f>
        <v>Insufficient Data</v>
      </c>
      <c r="AU63" s="176" t="str">
        <f>IF(ISERROR('[2]Most Recent Statements'!O37),"Insufficient data",IF('[2]Most Recent Statements'!O37="Unknown","Insufficient Data",(IF(ISNUMBER(SEARCH("Senior management",'[2]Most Recent Statements'!O37)),"Yes","No"))))</f>
        <v>Insufficient Data</v>
      </c>
      <c r="AV63" s="177" t="str">
        <f>IF(ISERROR('[2]Most Recent Statements'!O37),"Insufficient data",IF('[2]Most Recent Statements'!O37="Unknown","Insufficient Data",(IF(ISNUMBER(SEARCH("Worker remediation",'[2]Most Recent Statements'!O37)),"Yes","No"))))</f>
        <v>Insufficient Data</v>
      </c>
      <c r="AW63" s="176" t="str">
        <f t="shared" si="3"/>
        <v>Insufficient Data</v>
      </c>
      <c r="AX63" s="175" t="str">
        <f>IF(ISERROR('[2]Most Recent Statements'!M37),"Insufficient data",IF('[2]Most Recent Statements'!M37="Unknown","Insufficient Data",(IF(ISNUMBER(SEARCH("Audits",'[2]Most Recent Statements'!M37)),"Yes","No"))))</f>
        <v>Insufficient Data</v>
      </c>
      <c r="AY63" s="176" t="str">
        <f>IF(ISERROR('[2]Most Recent Statements'!M37),"Insufficient data",IF('[2]Most Recent Statements'!M37="Unknown","Insufficient Data",(IF(ISNUMBER(SEARCH("Audits of suppliers (self- reporting)",'[2]Most Recent Statements'!M37)),"Yes","No"))))</f>
        <v>Insufficient Data</v>
      </c>
      <c r="AZ63" s="176" t="str">
        <f>IF(ISERROR('[2]Most Recent Statements'!M37),"Insufficient data",IF('[2]Most Recent Statements'!M37="Unknown","Insufficient Data",(IF(ISNUMBER(SEARCH("Audits of suppliers (independent)",'[2]Most Recent Statements'!M37)),"Yes","No"))))</f>
        <v>Insufficient Data</v>
      </c>
      <c r="BA63" s="177" t="str">
        <f>IF(ISERROR('[2]Most Recent Statements'!M37),"Insufficient data",IF('[2]Most Recent Statements'!M37="Unknown","Insufficient Data",(IF(ISNUMBER(SEARCH("On-site visits",'[2]Most Recent Statements'!M37)),"Yes","No"))))</f>
        <v>Insufficient Data</v>
      </c>
      <c r="BB63" s="175" t="str">
        <f>IF(ISERROR('[2]Most Recent Statements'!P37),"Insufficient data",IF('[2]Most Recent Statements'!P37="Unknown","Insufficient Data",(IF(OR((ISNUMBER(SEARCH("Hotline",'[2]Most Recent Statements'!P37))),(ISNUMBER(SEARCH("Whistleblower protection",'[2]Most Recent Statements'!P37))),(ISNUMBER(SEARCH("Focal Point",'[2]Most Recent Statements'!P37)))),"Yes","No"))))</f>
        <v>Insufficient Data</v>
      </c>
      <c r="BC63" s="176" t="str">
        <f>IF(ISERROR('[2]Most Recent Statements'!P37),"Insufficient data",IF('[2]Most Recent Statements'!P37="Unknown","Insufficient Data",(IF(ISNUMBER(SEARCH("Hotline",'[2]Most Recent Statements'!P37)),"Yes","No"))))</f>
        <v>Insufficient Data</v>
      </c>
      <c r="BD63" s="176" t="str">
        <f>IF(ISERROR('[2]Most Recent Statements'!P37),"Insufficient data",IF('[2]Most Recent Statements'!P37="Unknown","Insufficient Data",(IF(ISNUMBER(SEARCH("Focal Point",'[2]Most Recent Statements'!P37)),"Yes","No"))))</f>
        <v>Insufficient Data</v>
      </c>
      <c r="BE63" s="177" t="str">
        <f>IF(ISERROR('[2]Most Recent Statements'!P37),"Insufficient data",IF('[2]Most Recent Statements'!P37="Unknown","Insufficient Data",(IF(ISNUMBER(SEARCH("Whistleblower protection",'[2]Most Recent Statements'!P37)),"Yes","No"))))</f>
        <v>Insufficient Data</v>
      </c>
      <c r="BF63" s="175" t="str">
        <f t="shared" si="4"/>
        <v>Insufficient Data</v>
      </c>
      <c r="BG63" s="176" t="str">
        <f>IF(ISERROR('[2]Most Recent Statements'!K37),"Insufficient data",IF('[2]Most Recent Statements'!K37="Unknown","Insufficient Data",(IF(ISNUMBER(SEARCH("Conducting research",'[2]Most Recent Statements'!K37)),"Yes","No"))))</f>
        <v>Insufficient Data</v>
      </c>
      <c r="BH63" s="176" t="str">
        <f>IF(ISERROR('[2]Most Recent Statements'!K37),"Insufficient data",IF('[2]Most Recent Statements'!K37="Unknown","Insufficient Data",(IF(ISNUMBER(SEARCH("Risk-based questionnaires",'[2]Most Recent Statements'!K37)),"Yes","No"))))</f>
        <v>Insufficient Data</v>
      </c>
      <c r="BI63" s="176" t="str">
        <f>IF(ISERROR('[2]Most Recent Statements'!K37),"Insufficient data",IF('[2]Most Recent Statements'!K37="Unknown","Insufficient Data",(IF(ISNUMBER(SEARCH("Use of risk management tool or software",'[2]Most Recent Statements'!K37)),"Yes","No"))))</f>
        <v>Insufficient Data</v>
      </c>
      <c r="BJ63" s="177" t="str">
        <f>IF(ISERROR('[2]Most Recent Statements'!K37),"Insufficient data",IF('[2]Most Recent Statements'!K37="Unknown","Insufficient Data",(IF(ISNUMBER(SEARCH("In Development",'[2]Most Recent Statements'!K37)),"Yes","No"))))</f>
        <v>Insufficient Data</v>
      </c>
      <c r="BK63" s="174" t="str">
        <f>IF(OR(ISERROR('[2]Most Recent Statements'!K37),ISERROR('[2]Most Recent Statements'!L37)),"Insufficient data",IF(OR('[2]Most Recent Statements'!K37="Unknown",'[2]Most Recent Statements'!L37="Unknown"),"Insufficient Data",(IF(AND((OR((ISNUMBER(SEARCH("Conducting research",'[2]Most Recent Statements'!K37))),(ISNUMBER(SEARCH("Risk-based questionnaires",'[2]Most Recent Statements'!K37))),(ISNUMBER(SEARCH("Use of risk management tool or software",'[2]Most Recent Statements'!K37))))),(OR((ISNUMBER(SEARCH("Geographic",'[2]Most Recent Statements'!L37))),(ISNUMBER(SEARCH("Industry",'[2]Most Recent Statements'!L37))),(ISNUMBER(SEARCH("Resource",'[2]Most Recent Statements'!L37))),(ISNUMBER(SEARCH("Workforce",'[2]Most Recent Statements'!L37)))))),"Yes","No"))))</f>
        <v>Insufficient Data</v>
      </c>
      <c r="BL63" s="175" t="str">
        <f>IF(ISERROR('[2]Most Recent Statements'!L37),"Insufficient data",IF('[2]Most Recent Statements'!L37="Unknown","Insufficient Data",(IF(OR((ISNUMBER(SEARCH("Geographic",'[2]Most Recent Statements'!L37))),(ISNUMBER(SEARCH("Industry",'[2]Most Recent Statements'!L37))),(ISNUMBER(SEARCH("Resource",'[2]Most Recent Statements'!L37))),(ISNUMBER(SEARCH("Workforce",'[2]Most Recent Statements'!L37)))),"Yes","No"))))</f>
        <v>Insufficient Data</v>
      </c>
      <c r="BM63" s="176" t="str">
        <f>IF(ISERROR('[2]Most Recent Statements'!L37),"Insufficient data",IF('[2]Most Recent Statements'!L37="Unknown","Insufficient Data",(IF(ISNUMBER(SEARCH("Geographic",'[2]Most Recent Statements'!L37)),"Yes","No"))))</f>
        <v>Insufficient Data</v>
      </c>
      <c r="BN63" s="176" t="str">
        <f>IF(ISERROR('[2]Most Recent Statements'!L37),"Insufficient data",IF('[2]Most Recent Statements'!L37="Unknown","Insufficient Data",(IF(ISNUMBER(SEARCH("Industry",'[2]Most Recent Statements'!L37)),"Yes","No"))))</f>
        <v>Insufficient Data</v>
      </c>
      <c r="BO63" s="176" t="str">
        <f>IF(ISERROR('[2]Most Recent Statements'!L37),"Insufficient data",IF('[2]Most Recent Statements'!L37="Unknown","Insufficient Data",(IF(ISNUMBER(SEARCH("Workforce",'[2]Most Recent Statements'!L37)),"Yes","No"))))</f>
        <v>Insufficient Data</v>
      </c>
      <c r="BP63" s="176" t="str">
        <f>IF(ISERROR('[2]Most Recent Statements'!L37),"Insufficient data",IF('[2]Most Recent Statements'!L37="Unknown","Insufficient Data",(IF(ISNUMBER(SEARCH("Resource",'[2]Most Recent Statements'!L37)),"Yes","No"))))</f>
        <v>Insufficient Data</v>
      </c>
      <c r="BQ63" s="177"/>
      <c r="BR63" s="176" t="str">
        <f>IF(ISERROR('[2]Most Recent Statements'!N37),"Insufficient data",IF('[2]Most Recent Statements'!N37="Unknown","Insufficient Data",(IF(ISNUMBER(SEARCH("Yes",'[2]Most Recent Statements'!N37)),"Yes","No"))))</f>
        <v>Insufficient Data</v>
      </c>
      <c r="BS63" s="175" t="str">
        <f>IF(ISERROR('[2]Most Recent Statements'!Q37),"Insufficient data",IF('[2]Most Recent Statements'!Q37="Unknown","Insufficient Data",(IF(ISNUMBER(SEARCH("Leadership",'[2]Most Recent Statements'!Q37)),"Yes","No"))))</f>
        <v>Insufficient Data</v>
      </c>
      <c r="BT63" s="176" t="str">
        <f>IF(ISERROR('[2]Most Recent Statements'!Q37),"Insufficient data",IF('[2]Most Recent Statements'!Q37="Unknown","Insufficient Data",(IF(ISNUMBER(SEARCH("Suppliers",'[2]Most Recent Statements'!Q37)),"Yes","No"))))</f>
        <v>Insufficient Data</v>
      </c>
      <c r="BU63" s="176" t="str">
        <f>IF(ISERROR('[2]Most Recent Statements'!Q37),"Insufficient data",IF('[2]Most Recent Statements'!Q37="Unknown","Insufficient Data",(IF(ISNUMBER(SEARCH("Recruitment / HR",'[2]Most Recent Statements'!Q37)),"Yes","No"))))</f>
        <v>Insufficient Data</v>
      </c>
      <c r="BV63" s="176" t="str">
        <f>IF(ISERROR('[2]Most Recent Statements'!Q37),"Insufficient data",IF('[2]Most Recent Statements'!Q37="Unknown","Insufficient Data",(IF(ISNUMBER(SEARCH("Procurement / purchasing",'[2]Most Recent Statements'!Q37)),"Yes","No"))))</f>
        <v>Insufficient Data</v>
      </c>
      <c r="BW63" s="176" t="str">
        <f>IF(ISERROR('[2]Most Recent Statements'!Q37),"Insufficient data",IF('[2]Most Recent Statements'!Q37="Unknown","Insufficient Data",(IF(ISNUMBER(SEARCH("Employees (all)",'[2]Most Recent Statements'!Q37)),"Yes","No"))))</f>
        <v>Insufficient Data</v>
      </c>
      <c r="BX63" s="176" t="str">
        <f>IF(ISERROR('[2]Most Recent Statements'!Q37),"Insufficient data",IF('[2]Most Recent Statements'!Q37="Unknown","Insufficient Data",(IF(ISNUMBER(SEARCH("Training provided - not specified",'[2]Most Recent Statements'!Q37)),"Yes","No"))))</f>
        <v>Insufficient Data</v>
      </c>
      <c r="BY63" s="176" t="str">
        <f>IF(ISERROR('[2]Most Recent Statements'!Q37),"Insufficient data",IF('[2]Most Recent Statements'!Q37="Unknown","Insufficient Data",(IF(ISNUMBER(SEARCH("In Development",'[2]Most Recent Statements'!Q37)),"Yes","No"))))</f>
        <v>Insufficient Data</v>
      </c>
      <c r="BZ63" s="177" t="str">
        <f t="shared" si="5"/>
        <v>Insufficient Data</v>
      </c>
      <c r="CA63" s="176" t="str">
        <f t="shared" si="6"/>
        <v>Insufficient Data</v>
      </c>
      <c r="CB63" s="176" t="str">
        <f t="shared" si="7"/>
        <v>Insufficient Data</v>
      </c>
      <c r="CC63" s="175" t="str">
        <f>IF(ISERROR('[2]Most Recent Statements'!R37),"Insufficient data",IF('[2]Most Recent Statements'!R37="Unknown","Insufficient Data",(IF(ISNUMBER(SEARCH("Yes",'[2]Most Recent Statements'!R37)),"Yes","No"))))</f>
        <v>Insufficient Data</v>
      </c>
      <c r="CD63" s="176" t="str">
        <f>IF(ISERROR('[2]Most Recent Statements'!S37),"Insufficient data",IF('[2]Most Recent Statements'!S37="Unknown","Insufficient Data",(IF(ISNUMBER(SEARCH("Yes",'[2]Most Recent Statements'!S37)),"Yes","No"))))</f>
        <v>Insufficient Data</v>
      </c>
      <c r="CE63" s="199" t="str">
        <f>IFERROR(VLOOKUP($A63,'[2]Sector Specific Research'!$B$3:$H$81,3,FALSE),"Insufficient Data")</f>
        <v>Insufficient Data</v>
      </c>
      <c r="CF63" s="200" t="str">
        <f>IFERROR(VLOOKUP($A63,'[2]Sector Specific Research'!$B$3:$H$81,4,FALSE),"Insufficient Data")</f>
        <v>Insufficient Data</v>
      </c>
      <c r="CG63" s="200" t="str">
        <f>IFERROR(VLOOKUP($A63,'[2]Sector Specific Research'!$B$3:$H$81,5,FALSE),"Insufficient Data")</f>
        <v>Insufficient Data</v>
      </c>
      <c r="CH63" s="200" t="str">
        <f>IFERROR(VLOOKUP($A63,'[2]Sector Specific Research'!$B$3:$H$81,6,FALSE),"Insufficient Data")</f>
        <v>Insufficient Data</v>
      </c>
      <c r="CI63" s="200" t="str">
        <f>IFERROR(VLOOKUP($A63,'[2]Sector Specific Research'!$B$3:$H$81,7,FALSE),"Insufficient Data")</f>
        <v>Insufficient Data</v>
      </c>
      <c r="CJ63" s="200" t="str">
        <f t="shared" si="8"/>
        <v>Insufficient Data</v>
      </c>
      <c r="CK63" s="175" t="str">
        <f t="shared" si="9"/>
        <v>Insufficient Data</v>
      </c>
      <c r="CL63" s="178" t="str">
        <f t="shared" si="10"/>
        <v>Insufficient Data</v>
      </c>
    </row>
    <row r="64" spans="1:90" ht="16" x14ac:dyDescent="0.2">
      <c r="A64" s="287" t="str">
        <f>TRIM('[2]Most Recent Statements'!A40)</f>
        <v>Lord Abbett</v>
      </c>
      <c r="B64" s="197">
        <f>'[2]Most Recent Statements'!B40</f>
        <v>2019</v>
      </c>
      <c r="C64" s="197">
        <v>210100</v>
      </c>
      <c r="D64" s="198" t="str">
        <f>IF(ISNUMBER(SEARCH("Yes",'[2]Most Recent Statements'!C40)), "Yes", "No")</f>
        <v>No</v>
      </c>
      <c r="E64" s="198" t="str">
        <f>IFERROR(VLOOKUP(A64,'[2]Entity Coverage'!$C$2:$H$80, 6, FALSE), "Insufficient Data")</f>
        <v>Insufficient Data</v>
      </c>
      <c r="F64" s="198" t="str">
        <f>IF(ISERROR('[2]Most Recent Statements'!E40),"Insufficient data",IF('[2]Most Recent Statements'!E40="Unknown","Insufficient Data",(IF(ISNUMBER(SEARCH("Yes",'[2]Most Recent Statements'!E40)),"Yes","No"))))</f>
        <v>No</v>
      </c>
      <c r="G64" s="175" t="str">
        <f>IFERROR(IF(AND((OR('[2]Most Recent Statements'!F40="Signed by CEO",'[2]Most Recent Statements'!F40="Signed by Director",'[2]Most Recent Statements'!F40="Signed by Managing Director",'[2]Most Recent Statements'!F40="Signed by Chairman")),('[2]Most Recent Statements'!C40="Yes - UK Modern Slavery Act"),('[2]Most Recent Statements'!D40="Yes"),('[2]Most Recent Statements'!G40="Approved by Board")),"Yes","No"),"Insufficient data")</f>
        <v>No</v>
      </c>
      <c r="H64" s="176" t="str">
        <f>IF(ISERROR('[2]Most Recent Statements'!F40),"Insufficient data",IF('[2]Most Recent Statements'!F40="Unknown","Insufficient Data",(IF(OR((ISNUMBER(SEARCH("Signed by CEO",'[2]Most Recent Statements'!F40))),(ISNUMBER(SEARCH("Signed by Director",'[2]Most Recent Statements'!F40))),(ISNUMBER(SEARCH("Signed by Chairman",'[2]Most Recent Statements'!F40))),(ISNUMBER(SEARCH("Signed by Managing Director",'[2]Most Recent Statements'!F40)))),"Yes","No"))))</f>
        <v>Insufficient Data</v>
      </c>
      <c r="I64" s="176" t="str">
        <f>IF(ISERROR('[2]Most Recent Statements'!G40),"Insufficient data",IF('[2]Most Recent Statements'!G40="Unknown","Insufficient Data",(IF(ISNUMBER(SEARCH("Approved by Board",'[2]Most Recent Statements'!G40)),"Yes","No"))))</f>
        <v>Insufficient Data</v>
      </c>
      <c r="J64" s="177" t="str">
        <f>IF(ISERROR('[2]Most Recent Statements'!D40),"Insufficient data",IF('[2]Most Recent Statements'!D40="Unknown","Insufficient Data",(IF(ISNUMBER(SEARCH("Yes",'[2]Most Recent Statements'!D40)),"Yes","No"))))</f>
        <v>No</v>
      </c>
      <c r="K64" s="174" t="str">
        <f>IF(ISERROR('[2]Most Recent Statements'!T40),"Insufficient data",IF('[2]Most Recent Statements'!T40="Unknown","Insufficient Data",(IF(ISNUMBER(SEARCH("Yes",'[2]Most Recent Statements'!T40)),"Yes","No"))))</f>
        <v>Insufficient Data</v>
      </c>
      <c r="L64" s="174" t="str">
        <f>IF(ISERROR('[2]Most Recent Statements'!H40),"Insufficient data",IF('[2]Most Recent Statements'!H40="Unknown","Insufficient Data",(IF(ISNUMBER(SEARCH("Yes",'[2]Most Recent Statements'!H40)),"Yes","No"))))</f>
        <v>Insufficient Data</v>
      </c>
      <c r="M64" s="175" t="str">
        <f>IF(ISERROR('[2]Most Recent Statements'!I40),"Insufficient data",IF('[2]Most Recent Statements'!I40="Unknown","Insufficient Data",(IF(ISNUMBER(SEARCH("No",'[2]Most Recent Statements'!I40)),"No","Yes"))))</f>
        <v>Insufficient Data</v>
      </c>
      <c r="N64" s="176" t="str">
        <f>IF(ISERROR('[2]Most Recent Statements'!I40),"Insufficient data",IF('[2]Most Recent Statements'!I40="Unknown","Insufficient Data",(IF(ISNUMBER(SEARCH("Facility/Supplier",'[2]Most Recent Statements'!I40)),"Yes","No"))))</f>
        <v>Insufficient Data</v>
      </c>
      <c r="O64" s="177" t="str">
        <f>IF(ISERROR('[2]Most Recent Statements'!I40),"Insufficient data",IF('[2]Most Recent Statements'!I40="Unknown","Insufficient Data",(IF(ISNUMBER(SEARCH("Geographical",'[2]Most Recent Statements'!I40)),"Yes","No"))))</f>
        <v>Insufficient Data</v>
      </c>
      <c r="P64" s="175" t="str">
        <f>IF(ISERROR('[2]Most Recent Statements'!J40),"Insufficient data",IF('[2]Most Recent Statements'!J40="Unknown","Insufficient Data",(IF(OR((ISNUMBER(SEARCH("prohibit",'[2]Most Recent Statements'!J40))),(ISNUMBER(SEARCH("forced",'[2]Most Recent Statements'!J40))),(ISNUMBER(SEARCH("supplier",'[2]Most Recent Statements'!J40)))),"Yes","No"))))</f>
        <v>Insufficient Data</v>
      </c>
      <c r="Q64" s="176" t="str">
        <f>IF(ISERROR('[2]Most Recent Statements'!J40),"Insufficient data",IF('[2]Most Recent Statements'!J40="Unknown","Insufficient Data",(IF(ISNUMBER(SEARCH("No",'[2]Most Recent Statements'!J40)),"No","Yes"))))</f>
        <v>Insufficient Data</v>
      </c>
      <c r="R64" s="176" t="str">
        <f>IF(ISERROR('[2]Most Recent Statements'!J40),"Insufficient data",IF('[2]Most Recent Statements'!J40="Unknown","Insufficient Data",(IF(ISNUMBER(SEARCH("In Development",'[2]Most Recent Statements'!J40)),"Yes","No"))))</f>
        <v>Insufficient Data</v>
      </c>
      <c r="S64" s="176" t="str">
        <f>IF(ISERROR('[2]Most Recent Statements'!J40),"Insufficient data",IF('[2]Most Recent Statements'!J40="Unknown","Insufficient Data",(IF(OR((ISNUMBER(SEARCH("prohibit",'[2]Most Recent Statements'!J40))),(ISNUMBER(SEARCH("forced",'[2]Most Recent Statements'!J40))),(ISNUMBER(SEARCH("No",'[2]Most Recent Statements'!J40))),(ISNUMBER(SEARCH("supplier",'[2]Most Recent Statements'!J40)))),"No","Yes"))))</f>
        <v>Insufficient Data</v>
      </c>
      <c r="T64" s="176"/>
      <c r="U64" s="176" t="str">
        <f>IF(ISERROR('[2]Most Recent Statements'!J40),"Insufficient data",IF('[2]Most Recent Statements'!J40="Unknown","Insufficient Data",(IF(ISNUMBER(SEARCH("(beyond tier 1)",'[2]Most Recent Statements'!J40)),"Yes","No"))))</f>
        <v>Insufficient Data</v>
      </c>
      <c r="V64" s="176"/>
      <c r="W64" s="176" t="str">
        <f>IF(ISERROR('[2]Most Recent Statements'!J40),"Insufficient data",IF('[2]Most Recent Statements'!J40="Unknown","Insufficient Data",(IF(ISNUMBER(SEARCH("recruitment",'[2]Most Recent Statements'!J40)),"Yes","No"))))</f>
        <v>Insufficient Data</v>
      </c>
      <c r="X64" s="176" t="str">
        <f>IF(ISERROR('[2]Most Recent Statements'!J40),"Insufficient data",IF('[2]Most Recent Statements'!J40="Unknown","Insufficient Data",(IF(ISNUMBER(SEARCH("Prohibit charging of recruitment fees to employee (direct / tier 1)",'[2]Most Recent Statements'!J40)),"Yes","No"))))</f>
        <v>Insufficient Data</v>
      </c>
      <c r="Y64" s="176" t="str">
        <f>IF(ISERROR('[2]Most Recent Statements'!J40),"Insufficient data",IF('[2]Most Recent Statements'!J40="Unknown","Insufficient Data",(IF(ISNUMBER(SEARCH("Prohibit charging of recruitment fees to employee (beyond tier 1)",'[2]Most Recent Statements'!J40)),"Yes","No"))))</f>
        <v>Insufficient Data</v>
      </c>
      <c r="Z64" s="176" t="str">
        <f>IF(ISERROR('[2]Most Recent Statements'!J40),"Insufficient data",IF('[2]Most Recent Statements'!J40="Unknown","Insufficient Data",(IF(ISNUMBER(SEARCH("Suppliers comply with laws and company’s policies (direct / tier 1)",'[2]Most Recent Statements'!J40)),"Yes","No"))))</f>
        <v>Insufficient Data</v>
      </c>
      <c r="AA64" s="176" t="str">
        <f>IF(ISERROR('[2]Most Recent Statements'!J40),"Insufficient data",IF('[2]Most Recent Statements'!J40="Unknown","Insufficient Data",(IF(ISNUMBER(SEARCH("Suppliers comply with laws and company’s policies (beyond tier 1)",'[2]Most Recent Statements'!J40)),"Yes","No"))))</f>
        <v>Insufficient Data</v>
      </c>
      <c r="AB64" s="176" t="str">
        <f>IF(ISERROR('[2]Most Recent Statements'!J40),"Insufficient data",IF('[2]Most Recent Statements'!J40="Unknown","Insufficient Data",(IF(ISNUMBER(SEARCH("Prohibit use of forced labour (direct / tier 1)",'[2]Most Recent Statements'!J40)),"Yes","No"))))</f>
        <v>Insufficient Data</v>
      </c>
      <c r="AC64" s="176" t="str">
        <f>IF(ISERROR('[2]Most Recent Statements'!J40),"Insufficient data",IF('[2]Most Recent Statements'!J40="Unknown","Insufficient Data",(IF(ISNUMBER(SEARCH("Prohibit use of forced labour (beyond tier 1)",'[2]Most Recent Statements'!J40)),"Yes","No"))))</f>
        <v>Insufficient Data</v>
      </c>
      <c r="AD64" s="176" t="str">
        <f>IF(ISERROR('[2]Most Recent Statements'!J40),"Insufficient data",IF('[2]Most Recent Statements'!J40="Unknown","Insufficient Data",(IF(ISNUMBER(SEARCH("Prohibit use of child labour (direct / tier 1)",'[2]Most Recent Statements'!J40)),"Yes","No"))))</f>
        <v>Insufficient Data</v>
      </c>
      <c r="AE64" s="176" t="str">
        <f>IF(ISERROR('[2]Most Recent Statements'!J40),"Insufficient data",IF('[2]Most Recent Statements'!J40="Unknown","Insufficient Data",(IF(ISNUMBER(SEARCH("Prohibit use of child labour (beyond tier 1)",'[2]Most Recent Statements'!J40)),"Yes","No"))))</f>
        <v>Insufficient Data</v>
      </c>
      <c r="AF64" s="176" t="str">
        <f>IF(ISERROR('[2]Most Recent Statements'!J40),"Insufficient data",IF('[2]Most Recent Statements'!J40="Unknown","Insufficient Data",(IF(ISNUMBER(SEARCH("Code of conduct or supplier code includes clauses on slavery and human trafficking (direct / tier 1)",'[2]Most Recent Statements'!J40)),"Yes","No"))))</f>
        <v>Insufficient Data</v>
      </c>
      <c r="AG64" s="176" t="str">
        <f>IF(ISERROR('[2]Most Recent Statements'!J40),"Insufficient data",IF('[2]Most Recent Statements'!J40="Unknown","Insufficient Data",(IF(ISNUMBER(SEARCH("Code of conduct or supplier code includes clauses on slavery and human trafficking (beyond tier 1)",'[2]Most Recent Statements'!J40)),"Yes","No"))))</f>
        <v>Insufficient Data</v>
      </c>
      <c r="AH64" s="176" t="str">
        <f>IF(ISERROR('[2]Most Recent Statements'!J40),"Insufficient data",IF('[2]Most Recent Statements'!J40="Unknown","Insufficient Data",(IF(ISNUMBER(SEARCH("Contracts include clauses on forced labour (direct / tier 1)",'[2]Most Recent Statements'!J40)),"Yes","No"))))</f>
        <v>Insufficient Data</v>
      </c>
      <c r="AI64" s="176" t="str">
        <f>IF(ISERROR('[2]Most Recent Statements'!J40),"Insufficient data",IF('[2]Most Recent Statements'!J40="Unknown","Insufficient Data",(IF(ISNUMBER(SEARCH("Contracts include clauses on forced labour (beyond tier 1)",'[2]Most Recent Statements'!J40)),"Yes","No"))))</f>
        <v>Insufficient Data</v>
      </c>
      <c r="AJ64" s="176" t="str">
        <f>IF(ISERROR('[2]Most Recent Statements'!J40),"Insufficient data",IF('[2]Most Recent Statements'!J40="Unknown","Insufficient Data",(IF(ISNUMBER(SEARCH("Suppliers produce their own statement (direct / tier 1)",'[2]Most Recent Statements'!J40)),"Yes","No"))))</f>
        <v>Insufficient Data</v>
      </c>
      <c r="AK64" s="176" t="str">
        <f>IF(ISERROR('[2]Most Recent Statements'!J40),"Insufficient data",IF('[2]Most Recent Statements'!J40="Unknown","Insufficient Data",(IF(ISNUMBER(SEARCH("Suppliers produce their own statement (beyond tier 1)",'[2]Most Recent Statements'!J40)),"Yes","No"))))</f>
        <v>Insufficient Data</v>
      </c>
      <c r="AL64" s="176" t="str">
        <f>IF(ISERROR('[2]Most Recent Statements'!J40),"Insufficient data",IF('[2]Most Recent Statements'!J40="Unknown","Insufficient Data",(IF(ISNUMBER(SEARCH("Suppliers respect labour rights (wages, freedom of association etc) (direct / tier 1)",'[2]Most Recent Statements'!J40)),"Yes","No"))))</f>
        <v>Insufficient Data</v>
      </c>
      <c r="AM64" s="176" t="str">
        <f>IF(ISERROR('[2]Most Recent Statements'!J40),"Insufficient data",IF('[2]Most Recent Statements'!J40="Unknown","Insufficient Data",(IF(ISNUMBER(SEARCH("Suppliers respect labour rights (wages, freedom of association etc) (beyond tier 1)",'[2]Most Recent Statements'!J40)),"Yes","No"))))</f>
        <v>Insufficient Data</v>
      </c>
      <c r="AN64" s="176" t="str">
        <f>IF(ISERROR('[2]Most Recent Statements'!J40),"Insufficient data",IF('[2]Most Recent Statements'!J40="Unknown","Insufficient Data",(IF(ISNUMBER(SEARCH("Suppliers protect migrant workers (direct / tier 1)",'[2]Most Recent Statements'!J40)),"Yes","No"))))</f>
        <v>Insufficient Data</v>
      </c>
      <c r="AO64" s="176" t="str">
        <f>IF(ISERROR('[2]Most Recent Statements'!J40),"Insufficient data",IF('[2]Most Recent Statements'!J40="Unknown","Insufficient Data",(IF(ISNUMBER(SEARCH("Suppliers protect migrant workers (beyond tier 1)",'[2]Most Recent Statements'!J40)),"Yes","No"))))</f>
        <v>Insufficient Data</v>
      </c>
      <c r="AP64" s="177" t="str">
        <f>IF(ISERROR('[2]Most Recent Statements'!J40),"Insufficient data",IF('[2]Most Recent Statements'!J40="Unknown","Insufficient Data",(IF(ISNUMBER(SEARCH("migrant",'[2]Most Recent Statements'!J40)),"Yes","No"))))</f>
        <v>Insufficient Data</v>
      </c>
      <c r="AQ64" s="174" t="str">
        <f>IF(OR(ISERROR('[2]Most Recent Statements'!O40),ISERROR('[2]Most Recent Statements'!M40)),"Insufficient data",IF(OR('[2]Most Recent Statements'!O40="Unknown",'[2]Most Recent Statements'!M40="Unknown"),"Insufficient Data",(IF(OR((OR((ISNUMBER(SEARCH("Cancel contracts",'[2]Most Recent Statements'!O40))),(ISNUMBER(SEARCH("Corrective action plan",'[2]Most Recent Statements'!O40))),(ISNUMBER(SEARCH("Worker remediation",'[2]Most Recent Statements'!O40))),(ISNUMBER(SEARCH("Senior management",'[2]Most Recent Statements'!O40))))),(OR((ISNUMBER(SEARCH("Audits",'[2]Most Recent Statements'!M40))),(ISNUMBER(SEARCH("On-site visits",'[2]Most Recent Statements'!M40)))))),"Yes","No"))))</f>
        <v>Insufficient Data</v>
      </c>
      <c r="AR64" s="174" t="str">
        <f t="shared" si="2"/>
        <v>Insufficient Data</v>
      </c>
      <c r="AS64" s="175" t="str">
        <f>IF(ISERROR('[2]Most Recent Statements'!O40),"Insufficient data",IF('[2]Most Recent Statements'!O40="Unknown","Insufficient Data",(IF(ISNUMBER(SEARCH("Cancel contracts",'[2]Most Recent Statements'!O40)),"Yes","No"))))</f>
        <v>Insufficient Data</v>
      </c>
      <c r="AT64" s="176" t="str">
        <f>IF(ISERROR('[2]Most Recent Statements'!O40),"Insufficient data",IF('[2]Most Recent Statements'!O40="Unknown","Insufficient Data",(IF(ISNUMBER(SEARCH("Corrective action plan",'[2]Most Recent Statements'!O40)),"Yes","No"))))</f>
        <v>Insufficient Data</v>
      </c>
      <c r="AU64" s="176" t="str">
        <f>IF(ISERROR('[2]Most Recent Statements'!O40),"Insufficient data",IF('[2]Most Recent Statements'!O40="Unknown","Insufficient Data",(IF(ISNUMBER(SEARCH("Senior management",'[2]Most Recent Statements'!O40)),"Yes","No"))))</f>
        <v>Insufficient Data</v>
      </c>
      <c r="AV64" s="177" t="str">
        <f>IF(ISERROR('[2]Most Recent Statements'!O40),"Insufficient data",IF('[2]Most Recent Statements'!O40="Unknown","Insufficient Data",(IF(ISNUMBER(SEARCH("Worker remediation",'[2]Most Recent Statements'!O40)),"Yes","No"))))</f>
        <v>Insufficient Data</v>
      </c>
      <c r="AW64" s="176" t="str">
        <f t="shared" si="3"/>
        <v>Insufficient Data</v>
      </c>
      <c r="AX64" s="175" t="str">
        <f>IF(ISERROR('[2]Most Recent Statements'!M40),"Insufficient data",IF('[2]Most Recent Statements'!M40="Unknown","Insufficient Data",(IF(ISNUMBER(SEARCH("Audits",'[2]Most Recent Statements'!M40)),"Yes","No"))))</f>
        <v>Insufficient Data</v>
      </c>
      <c r="AY64" s="176" t="str">
        <f>IF(ISERROR('[2]Most Recent Statements'!M40),"Insufficient data",IF('[2]Most Recent Statements'!M40="Unknown","Insufficient Data",(IF(ISNUMBER(SEARCH("Audits of suppliers (self- reporting)",'[2]Most Recent Statements'!M40)),"Yes","No"))))</f>
        <v>Insufficient Data</v>
      </c>
      <c r="AZ64" s="176" t="str">
        <f>IF(ISERROR('[2]Most Recent Statements'!M40),"Insufficient data",IF('[2]Most Recent Statements'!M40="Unknown","Insufficient Data",(IF(ISNUMBER(SEARCH("Audits of suppliers (independent)",'[2]Most Recent Statements'!M40)),"Yes","No"))))</f>
        <v>Insufficient Data</v>
      </c>
      <c r="BA64" s="177" t="str">
        <f>IF(ISERROR('[2]Most Recent Statements'!M40),"Insufficient data",IF('[2]Most Recent Statements'!M40="Unknown","Insufficient Data",(IF(ISNUMBER(SEARCH("On-site visits",'[2]Most Recent Statements'!M40)),"Yes","No"))))</f>
        <v>Insufficient Data</v>
      </c>
      <c r="BB64" s="175" t="str">
        <f>IF(ISERROR('[2]Most Recent Statements'!P40),"Insufficient data",IF('[2]Most Recent Statements'!P40="Unknown","Insufficient Data",(IF(OR((ISNUMBER(SEARCH("Hotline",'[2]Most Recent Statements'!P40))),(ISNUMBER(SEARCH("Whistleblower protection",'[2]Most Recent Statements'!P40))),(ISNUMBER(SEARCH("Focal Point",'[2]Most Recent Statements'!P40)))),"Yes","No"))))</f>
        <v>Insufficient Data</v>
      </c>
      <c r="BC64" s="176" t="str">
        <f>IF(ISERROR('[2]Most Recent Statements'!P40),"Insufficient data",IF('[2]Most Recent Statements'!P40="Unknown","Insufficient Data",(IF(ISNUMBER(SEARCH("Hotline",'[2]Most Recent Statements'!P40)),"Yes","No"))))</f>
        <v>Insufficient Data</v>
      </c>
      <c r="BD64" s="176" t="str">
        <f>IF(ISERROR('[2]Most Recent Statements'!P40),"Insufficient data",IF('[2]Most Recent Statements'!P40="Unknown","Insufficient Data",(IF(ISNUMBER(SEARCH("Focal Point",'[2]Most Recent Statements'!P40)),"Yes","No"))))</f>
        <v>Insufficient Data</v>
      </c>
      <c r="BE64" s="177" t="str">
        <f>IF(ISERROR('[2]Most Recent Statements'!P40),"Insufficient data",IF('[2]Most Recent Statements'!P40="Unknown","Insufficient Data",(IF(ISNUMBER(SEARCH("Whistleblower protection",'[2]Most Recent Statements'!P40)),"Yes","No"))))</f>
        <v>Insufficient Data</v>
      </c>
      <c r="BF64" s="175" t="str">
        <f t="shared" si="4"/>
        <v>Insufficient Data</v>
      </c>
      <c r="BG64" s="176" t="str">
        <f>IF(ISERROR('[2]Most Recent Statements'!K40),"Insufficient data",IF('[2]Most Recent Statements'!K40="Unknown","Insufficient Data",(IF(ISNUMBER(SEARCH("Conducting research",'[2]Most Recent Statements'!K40)),"Yes","No"))))</f>
        <v>Insufficient Data</v>
      </c>
      <c r="BH64" s="176" t="str">
        <f>IF(ISERROR('[2]Most Recent Statements'!K40),"Insufficient data",IF('[2]Most Recent Statements'!K40="Unknown","Insufficient Data",(IF(ISNUMBER(SEARCH("Risk-based questionnaires",'[2]Most Recent Statements'!K40)),"Yes","No"))))</f>
        <v>Insufficient Data</v>
      </c>
      <c r="BI64" s="176" t="str">
        <f>IF(ISERROR('[2]Most Recent Statements'!K40),"Insufficient data",IF('[2]Most Recent Statements'!K40="Unknown","Insufficient Data",(IF(ISNUMBER(SEARCH("Use of risk management tool or software",'[2]Most Recent Statements'!K40)),"Yes","No"))))</f>
        <v>Insufficient Data</v>
      </c>
      <c r="BJ64" s="177" t="str">
        <f>IF(ISERROR('[2]Most Recent Statements'!K40),"Insufficient data",IF('[2]Most Recent Statements'!K40="Unknown","Insufficient Data",(IF(ISNUMBER(SEARCH("In Development",'[2]Most Recent Statements'!K40)),"Yes","No"))))</f>
        <v>Insufficient Data</v>
      </c>
      <c r="BK64" s="174" t="str">
        <f>IF(OR(ISERROR('[2]Most Recent Statements'!K40),ISERROR('[2]Most Recent Statements'!L40)),"Insufficient data",IF(OR('[2]Most Recent Statements'!K40="Unknown",'[2]Most Recent Statements'!L40="Unknown"),"Insufficient Data",(IF(AND((OR((ISNUMBER(SEARCH("Conducting research",'[2]Most Recent Statements'!K40))),(ISNUMBER(SEARCH("Risk-based questionnaires",'[2]Most Recent Statements'!K40))),(ISNUMBER(SEARCH("Use of risk management tool or software",'[2]Most Recent Statements'!K40))))),(OR((ISNUMBER(SEARCH("Geographic",'[2]Most Recent Statements'!L40))),(ISNUMBER(SEARCH("Industry",'[2]Most Recent Statements'!L40))),(ISNUMBER(SEARCH("Resource",'[2]Most Recent Statements'!L40))),(ISNUMBER(SEARCH("Workforce",'[2]Most Recent Statements'!L40)))))),"Yes","No"))))</f>
        <v>Insufficient Data</v>
      </c>
      <c r="BL64" s="175" t="str">
        <f>IF(ISERROR('[2]Most Recent Statements'!L40),"Insufficient data",IF('[2]Most Recent Statements'!L40="Unknown","Insufficient Data",(IF(OR((ISNUMBER(SEARCH("Geographic",'[2]Most Recent Statements'!L40))),(ISNUMBER(SEARCH("Industry",'[2]Most Recent Statements'!L40))),(ISNUMBER(SEARCH("Resource",'[2]Most Recent Statements'!L40))),(ISNUMBER(SEARCH("Workforce",'[2]Most Recent Statements'!L40)))),"Yes","No"))))</f>
        <v>Insufficient Data</v>
      </c>
      <c r="BM64" s="176" t="str">
        <f>IF(ISERROR('[2]Most Recent Statements'!L40),"Insufficient data",IF('[2]Most Recent Statements'!L40="Unknown","Insufficient Data",(IF(ISNUMBER(SEARCH("Geographic",'[2]Most Recent Statements'!L40)),"Yes","No"))))</f>
        <v>Insufficient Data</v>
      </c>
      <c r="BN64" s="176" t="str">
        <f>IF(ISERROR('[2]Most Recent Statements'!L40),"Insufficient data",IF('[2]Most Recent Statements'!L40="Unknown","Insufficient Data",(IF(ISNUMBER(SEARCH("Industry",'[2]Most Recent Statements'!L40)),"Yes","No"))))</f>
        <v>Insufficient Data</v>
      </c>
      <c r="BO64" s="176" t="str">
        <f>IF(ISERROR('[2]Most Recent Statements'!L40),"Insufficient data",IF('[2]Most Recent Statements'!L40="Unknown","Insufficient Data",(IF(ISNUMBER(SEARCH("Workforce",'[2]Most Recent Statements'!L40)),"Yes","No"))))</f>
        <v>Insufficient Data</v>
      </c>
      <c r="BP64" s="176" t="str">
        <f>IF(ISERROR('[2]Most Recent Statements'!L40),"Insufficient data",IF('[2]Most Recent Statements'!L40="Unknown","Insufficient Data",(IF(ISNUMBER(SEARCH("Resource",'[2]Most Recent Statements'!L40)),"Yes","No"))))</f>
        <v>Insufficient Data</v>
      </c>
      <c r="BQ64" s="177"/>
      <c r="BR64" s="176" t="str">
        <f>IF(ISERROR('[2]Most Recent Statements'!N40),"Insufficient data",IF('[2]Most Recent Statements'!N40="Unknown","Insufficient Data",(IF(ISNUMBER(SEARCH("Yes",'[2]Most Recent Statements'!N40)),"Yes","No"))))</f>
        <v>Insufficient Data</v>
      </c>
      <c r="BS64" s="175" t="str">
        <f>IF(ISERROR('[2]Most Recent Statements'!Q40),"Insufficient data",IF('[2]Most Recent Statements'!Q40="Unknown","Insufficient Data",(IF(ISNUMBER(SEARCH("Leadership",'[2]Most Recent Statements'!Q40)),"Yes","No"))))</f>
        <v>Insufficient Data</v>
      </c>
      <c r="BT64" s="176" t="str">
        <f>IF(ISERROR('[2]Most Recent Statements'!Q40),"Insufficient data",IF('[2]Most Recent Statements'!Q40="Unknown","Insufficient Data",(IF(ISNUMBER(SEARCH("Suppliers",'[2]Most Recent Statements'!Q40)),"Yes","No"))))</f>
        <v>Insufficient Data</v>
      </c>
      <c r="BU64" s="176" t="str">
        <f>IF(ISERROR('[2]Most Recent Statements'!Q40),"Insufficient data",IF('[2]Most Recent Statements'!Q40="Unknown","Insufficient Data",(IF(ISNUMBER(SEARCH("Recruitment / HR",'[2]Most Recent Statements'!Q40)),"Yes","No"))))</f>
        <v>Insufficient Data</v>
      </c>
      <c r="BV64" s="176" t="str">
        <f>IF(ISERROR('[2]Most Recent Statements'!Q40),"Insufficient data",IF('[2]Most Recent Statements'!Q40="Unknown","Insufficient Data",(IF(ISNUMBER(SEARCH("Procurement / purchasing",'[2]Most Recent Statements'!Q40)),"Yes","No"))))</f>
        <v>Insufficient Data</v>
      </c>
      <c r="BW64" s="176" t="str">
        <f>IF(ISERROR('[2]Most Recent Statements'!Q40),"Insufficient data",IF('[2]Most Recent Statements'!Q40="Unknown","Insufficient Data",(IF(ISNUMBER(SEARCH("Employees (all)",'[2]Most Recent Statements'!Q40)),"Yes","No"))))</f>
        <v>Insufficient Data</v>
      </c>
      <c r="BX64" s="176" t="str">
        <f>IF(ISERROR('[2]Most Recent Statements'!Q40),"Insufficient data",IF('[2]Most Recent Statements'!Q40="Unknown","Insufficient Data",(IF(ISNUMBER(SEARCH("Training provided - not specified",'[2]Most Recent Statements'!Q40)),"Yes","No"))))</f>
        <v>Insufficient Data</v>
      </c>
      <c r="BY64" s="176" t="str">
        <f>IF(ISERROR('[2]Most Recent Statements'!Q40),"Insufficient data",IF('[2]Most Recent Statements'!Q40="Unknown","Insufficient Data",(IF(ISNUMBER(SEARCH("In Development",'[2]Most Recent Statements'!Q40)),"Yes","No"))))</f>
        <v>Insufficient Data</v>
      </c>
      <c r="BZ64" s="177" t="str">
        <f t="shared" si="5"/>
        <v>Insufficient Data</v>
      </c>
      <c r="CA64" s="176" t="str">
        <f t="shared" si="6"/>
        <v>Insufficient Data</v>
      </c>
      <c r="CB64" s="176" t="str">
        <f t="shared" si="7"/>
        <v>Insufficient Data</v>
      </c>
      <c r="CC64" s="175" t="str">
        <f>IF(ISERROR('[2]Most Recent Statements'!R40),"Insufficient data",IF('[2]Most Recent Statements'!R40="Unknown","Insufficient Data",(IF(ISNUMBER(SEARCH("Yes",'[2]Most Recent Statements'!R40)),"Yes","No"))))</f>
        <v>Insufficient Data</v>
      </c>
      <c r="CD64" s="176" t="str">
        <f>IF(ISERROR('[2]Most Recent Statements'!S40),"Insufficient data",IF('[2]Most Recent Statements'!S40="Unknown","Insufficient Data",(IF(ISNUMBER(SEARCH("Yes",'[2]Most Recent Statements'!S40)),"Yes","No"))))</f>
        <v>Insufficient Data</v>
      </c>
      <c r="CE64" s="199" t="str">
        <f>IFERROR(VLOOKUP($A64,'[2]Sector Specific Research'!$B$3:$H$81,3,FALSE),"Insufficient Data")</f>
        <v>Insufficient Data</v>
      </c>
      <c r="CF64" s="200" t="str">
        <f>IFERROR(VLOOKUP($A64,'[2]Sector Specific Research'!$B$3:$H$81,4,FALSE),"Insufficient Data")</f>
        <v>Insufficient Data</v>
      </c>
      <c r="CG64" s="200" t="str">
        <f>IFERROR(VLOOKUP($A64,'[2]Sector Specific Research'!$B$3:$H$81,5,FALSE),"Insufficient Data")</f>
        <v>Insufficient Data</v>
      </c>
      <c r="CH64" s="200" t="str">
        <f>IFERROR(VLOOKUP($A64,'[2]Sector Specific Research'!$B$3:$H$81,6,FALSE),"Insufficient Data")</f>
        <v>Insufficient Data</v>
      </c>
      <c r="CI64" s="200" t="str">
        <f>IFERROR(VLOOKUP($A64,'[2]Sector Specific Research'!$B$3:$H$81,7,FALSE),"Insufficient Data")</f>
        <v>Insufficient Data</v>
      </c>
      <c r="CJ64" s="200" t="str">
        <f t="shared" si="8"/>
        <v>Insufficient Data</v>
      </c>
      <c r="CK64" s="175" t="str">
        <f t="shared" si="9"/>
        <v>Insufficient Data</v>
      </c>
      <c r="CL64" s="178" t="str">
        <f t="shared" si="10"/>
        <v>Insufficient Data</v>
      </c>
    </row>
    <row r="65" spans="1:90" ht="16" x14ac:dyDescent="0.2">
      <c r="A65" s="287" t="str">
        <f>TRIM('[2]Most Recent Statements'!A41)</f>
        <v>M&amp;G plc</v>
      </c>
      <c r="B65" s="197">
        <f>'[2]Most Recent Statements'!B41</f>
        <v>2019</v>
      </c>
      <c r="C65" s="197">
        <v>412068</v>
      </c>
      <c r="D65" s="198" t="str">
        <f>IF(ISNUMBER(SEARCH("Yes",'[2]Most Recent Statements'!C41)), "Yes", "No")</f>
        <v>Yes</v>
      </c>
      <c r="E65" s="198">
        <f>IFERROR(VLOOKUP(A65,'[2]Entity Coverage'!$C$2:$H$80, 6, FALSE), "Insufficient Data")</f>
        <v>2</v>
      </c>
      <c r="F65" s="198" t="str">
        <f>IF(ISERROR('[2]Most Recent Statements'!E41),"Insufficient data",IF('[2]Most Recent Statements'!E41="Unknown","Insufficient Data",(IF(ISNUMBER(SEARCH("Yes",'[2]Most Recent Statements'!E41)),"Yes","No"))))</f>
        <v>Yes</v>
      </c>
      <c r="G65" s="175" t="str">
        <f>IFERROR(IF(AND((OR('[2]Most Recent Statements'!F41="Signed by CEO",'[2]Most Recent Statements'!F41="Signed by Director",'[2]Most Recent Statements'!F41="Signed by Managing Director",'[2]Most Recent Statements'!F41="Signed by Chairman")),('[2]Most Recent Statements'!C41="Yes - UK Modern Slavery Act"),('[2]Most Recent Statements'!D41="Yes"),('[2]Most Recent Statements'!G41="Approved by Board")),"Yes","No"),"Insufficient data")</f>
        <v>No</v>
      </c>
      <c r="H65" s="176" t="str">
        <f>IF(ISERROR('[2]Most Recent Statements'!F41),"Insufficient data",IF('[2]Most Recent Statements'!F41="Unknown","Insufficient Data",(IF(OR((ISNUMBER(SEARCH("Signed by CEO",'[2]Most Recent Statements'!F41))),(ISNUMBER(SEARCH("Signed by Director",'[2]Most Recent Statements'!F41))),(ISNUMBER(SEARCH("Signed by Chairman",'[2]Most Recent Statements'!F41))),(ISNUMBER(SEARCH("Signed by Managing Director",'[2]Most Recent Statements'!F41)))),"Yes","No"))))</f>
        <v>No</v>
      </c>
      <c r="I65" s="176" t="str">
        <f>IF(ISERROR('[2]Most Recent Statements'!G41),"Insufficient data",IF('[2]Most Recent Statements'!G41="Unknown","Insufficient Data",(IF(ISNUMBER(SEARCH("Approved by Board",'[2]Most Recent Statements'!G41)),"Yes","No"))))</f>
        <v>Yes</v>
      </c>
      <c r="J65" s="177" t="str">
        <f>IF(ISERROR('[2]Most Recent Statements'!D41),"Insufficient data",IF('[2]Most Recent Statements'!D41="Unknown","Insufficient Data",(IF(ISNUMBER(SEARCH("Yes",'[2]Most Recent Statements'!D41)),"Yes","No"))))</f>
        <v>Yes</v>
      </c>
      <c r="K65" s="174" t="str">
        <f>IF(ISERROR('[2]Most Recent Statements'!T41),"Insufficient data",IF('[2]Most Recent Statements'!T41="Unknown","Insufficient Data",(IF(ISNUMBER(SEARCH("Yes",'[2]Most Recent Statements'!T41)),"Yes","No"))))</f>
        <v>No</v>
      </c>
      <c r="L65" s="174" t="str">
        <f>IF(ISERROR('[2]Most Recent Statements'!H41),"Insufficient data",IF('[2]Most Recent Statements'!H41="Unknown","Insufficient Data",(IF(ISNUMBER(SEARCH("Yes",'[2]Most Recent Statements'!H41)),"Yes","No"))))</f>
        <v>Yes</v>
      </c>
      <c r="M65" s="175" t="str">
        <f>IF(ISERROR('[2]Most Recent Statements'!I41),"Insufficient data",IF('[2]Most Recent Statements'!I41="Unknown","Insufficient Data",(IF(ISNUMBER(SEARCH("No",'[2]Most Recent Statements'!I41)),"No","Yes"))))</f>
        <v>No</v>
      </c>
      <c r="N65" s="176" t="str">
        <f>IF(ISERROR('[2]Most Recent Statements'!I41),"Insufficient data",IF('[2]Most Recent Statements'!I41="Unknown","Insufficient Data",(IF(ISNUMBER(SEARCH("Facility/Supplier",'[2]Most Recent Statements'!I41)),"Yes","No"))))</f>
        <v>No</v>
      </c>
      <c r="O65" s="177" t="str">
        <f>IF(ISERROR('[2]Most Recent Statements'!I41),"Insufficient data",IF('[2]Most Recent Statements'!I41="Unknown","Insufficient Data",(IF(ISNUMBER(SEARCH("Geographical",'[2]Most Recent Statements'!I41)),"Yes","No"))))</f>
        <v>No</v>
      </c>
      <c r="P65" s="175" t="str">
        <f>IF(ISERROR('[2]Most Recent Statements'!J41),"Insufficient data",IF('[2]Most Recent Statements'!J41="Unknown","Insufficient Data",(IF(OR((ISNUMBER(SEARCH("prohibit",'[2]Most Recent Statements'!J41))),(ISNUMBER(SEARCH("forced",'[2]Most Recent Statements'!J41))),(ISNUMBER(SEARCH("supplier",'[2]Most Recent Statements'!J41)))),"Yes","No"))))</f>
        <v>Yes</v>
      </c>
      <c r="Q65" s="176" t="str">
        <f>IF(ISERROR('[2]Most Recent Statements'!J41),"Insufficient data",IF('[2]Most Recent Statements'!J41="Unknown","Insufficient Data",(IF(ISNUMBER(SEARCH("No",'[2]Most Recent Statements'!J41)),"No","Yes"))))</f>
        <v>Yes</v>
      </c>
      <c r="R65" s="176" t="str">
        <f>IF(ISERROR('[2]Most Recent Statements'!J41),"Insufficient data",IF('[2]Most Recent Statements'!J41="Unknown","Insufficient Data",(IF(ISNUMBER(SEARCH("In Development",'[2]Most Recent Statements'!J41)),"Yes","No"))))</f>
        <v>No</v>
      </c>
      <c r="S65" s="176" t="str">
        <f>IF(ISERROR('[2]Most Recent Statements'!J41),"Insufficient data",IF('[2]Most Recent Statements'!J41="Unknown","Insufficient Data",(IF(OR((ISNUMBER(SEARCH("prohibit",'[2]Most Recent Statements'!J41))),(ISNUMBER(SEARCH("forced",'[2]Most Recent Statements'!J41))),(ISNUMBER(SEARCH("No",'[2]Most Recent Statements'!J41))),(ISNUMBER(SEARCH("supplier",'[2]Most Recent Statements'!J41)))),"No","Yes"))))</f>
        <v>No</v>
      </c>
      <c r="T65" s="176"/>
      <c r="U65" s="176" t="str">
        <f>IF(ISERROR('[2]Most Recent Statements'!J41),"Insufficient data",IF('[2]Most Recent Statements'!J41="Unknown","Insufficient Data",(IF(ISNUMBER(SEARCH("(beyond tier 1)",'[2]Most Recent Statements'!J41)),"Yes","No"))))</f>
        <v>No</v>
      </c>
      <c r="V65" s="176"/>
      <c r="W65" s="176" t="str">
        <f>IF(ISERROR('[2]Most Recent Statements'!J41),"Insufficient data",IF('[2]Most Recent Statements'!J41="Unknown","Insufficient Data",(IF(ISNUMBER(SEARCH("recruitment",'[2]Most Recent Statements'!J41)),"Yes","No"))))</f>
        <v>No</v>
      </c>
      <c r="X65" s="176" t="str">
        <f>IF(ISERROR('[2]Most Recent Statements'!J41),"Insufficient data",IF('[2]Most Recent Statements'!J41="Unknown","Insufficient Data",(IF(ISNUMBER(SEARCH("Prohibit charging of recruitment fees to employee (direct / tier 1)",'[2]Most Recent Statements'!J41)),"Yes","No"))))</f>
        <v>No</v>
      </c>
      <c r="Y65" s="176" t="str">
        <f>IF(ISERROR('[2]Most Recent Statements'!J41),"Insufficient data",IF('[2]Most Recent Statements'!J41="Unknown","Insufficient Data",(IF(ISNUMBER(SEARCH("Prohibit charging of recruitment fees to employee (beyond tier 1)",'[2]Most Recent Statements'!J41)),"Yes","No"))))</f>
        <v>No</v>
      </c>
      <c r="Z65" s="176" t="str">
        <f>IF(ISERROR('[2]Most Recent Statements'!J41),"Insufficient data",IF('[2]Most Recent Statements'!J41="Unknown","Insufficient Data",(IF(ISNUMBER(SEARCH("Suppliers comply with laws and company’s policies (direct / tier 1)",'[2]Most Recent Statements'!J41)),"Yes","No"))))</f>
        <v>Yes</v>
      </c>
      <c r="AA65" s="176" t="str">
        <f>IF(ISERROR('[2]Most Recent Statements'!J41),"Insufficient data",IF('[2]Most Recent Statements'!J41="Unknown","Insufficient Data",(IF(ISNUMBER(SEARCH("Suppliers comply with laws and company’s policies (beyond tier 1)",'[2]Most Recent Statements'!J41)),"Yes","No"))))</f>
        <v>No</v>
      </c>
      <c r="AB65" s="176" t="str">
        <f>IF(ISERROR('[2]Most Recent Statements'!J41),"Insufficient data",IF('[2]Most Recent Statements'!J41="Unknown","Insufficient Data",(IF(ISNUMBER(SEARCH("Prohibit use of forced labour (direct / tier 1)",'[2]Most Recent Statements'!J41)),"Yes","No"))))</f>
        <v>Yes</v>
      </c>
      <c r="AC65" s="176" t="str">
        <f>IF(ISERROR('[2]Most Recent Statements'!J41),"Insufficient data",IF('[2]Most Recent Statements'!J41="Unknown","Insufficient Data",(IF(ISNUMBER(SEARCH("Prohibit use of forced labour (beyond tier 1)",'[2]Most Recent Statements'!J41)),"Yes","No"))))</f>
        <v>No</v>
      </c>
      <c r="AD65" s="176" t="str">
        <f>IF(ISERROR('[2]Most Recent Statements'!J41),"Insufficient data",IF('[2]Most Recent Statements'!J41="Unknown","Insufficient Data",(IF(ISNUMBER(SEARCH("Prohibit use of child labour (direct / tier 1)",'[2]Most Recent Statements'!J41)),"Yes","No"))))</f>
        <v>Yes</v>
      </c>
      <c r="AE65" s="176" t="str">
        <f>IF(ISERROR('[2]Most Recent Statements'!J41),"Insufficient data",IF('[2]Most Recent Statements'!J41="Unknown","Insufficient Data",(IF(ISNUMBER(SEARCH("Prohibit use of child labour (beyond tier 1)",'[2]Most Recent Statements'!J41)),"Yes","No"))))</f>
        <v>No</v>
      </c>
      <c r="AF65" s="176" t="str">
        <f>IF(ISERROR('[2]Most Recent Statements'!J41),"Insufficient data",IF('[2]Most Recent Statements'!J41="Unknown","Insufficient Data",(IF(ISNUMBER(SEARCH("Code of conduct or supplier code includes clauses on slavery and human trafficking (direct / tier 1)",'[2]Most Recent Statements'!J41)),"Yes","No"))))</f>
        <v>No</v>
      </c>
      <c r="AG65" s="176" t="str">
        <f>IF(ISERROR('[2]Most Recent Statements'!J41),"Insufficient data",IF('[2]Most Recent Statements'!J41="Unknown","Insufficient Data",(IF(ISNUMBER(SEARCH("Code of conduct or supplier code includes clauses on slavery and human trafficking (beyond tier 1)",'[2]Most Recent Statements'!J41)),"Yes","No"))))</f>
        <v>No</v>
      </c>
      <c r="AH65" s="176" t="str">
        <f>IF(ISERROR('[2]Most Recent Statements'!J41),"Insufficient data",IF('[2]Most Recent Statements'!J41="Unknown","Insufficient Data",(IF(ISNUMBER(SEARCH("Contracts include clauses on forced labour (direct / tier 1)",'[2]Most Recent Statements'!J41)),"Yes","No"))))</f>
        <v>Yes</v>
      </c>
      <c r="AI65" s="176" t="str">
        <f>IF(ISERROR('[2]Most Recent Statements'!J41),"Insufficient data",IF('[2]Most Recent Statements'!J41="Unknown","Insufficient Data",(IF(ISNUMBER(SEARCH("Contracts include clauses on forced labour (beyond tier 1)",'[2]Most Recent Statements'!J41)),"Yes","No"))))</f>
        <v>No</v>
      </c>
      <c r="AJ65" s="176" t="str">
        <f>IF(ISERROR('[2]Most Recent Statements'!J41),"Insufficient data",IF('[2]Most Recent Statements'!J41="Unknown","Insufficient Data",(IF(ISNUMBER(SEARCH("Suppliers produce their own statement (direct / tier 1)",'[2]Most Recent Statements'!J41)),"Yes","No"))))</f>
        <v>No</v>
      </c>
      <c r="AK65" s="176" t="str">
        <f>IF(ISERROR('[2]Most Recent Statements'!J41),"Insufficient data",IF('[2]Most Recent Statements'!J41="Unknown","Insufficient Data",(IF(ISNUMBER(SEARCH("Suppliers produce their own statement (beyond tier 1)",'[2]Most Recent Statements'!J41)),"Yes","No"))))</f>
        <v>No</v>
      </c>
      <c r="AL65" s="176" t="str">
        <f>IF(ISERROR('[2]Most Recent Statements'!J41),"Insufficient data",IF('[2]Most Recent Statements'!J41="Unknown","Insufficient Data",(IF(ISNUMBER(SEARCH("Suppliers respect labour rights (wages, freedom of association etc) (direct / tier 1)",'[2]Most Recent Statements'!J41)),"Yes","No"))))</f>
        <v>No</v>
      </c>
      <c r="AM65" s="176" t="str">
        <f>IF(ISERROR('[2]Most Recent Statements'!J41),"Insufficient data",IF('[2]Most Recent Statements'!J41="Unknown","Insufficient Data",(IF(ISNUMBER(SEARCH("Suppliers respect labour rights (wages, freedom of association etc) (beyond tier 1)",'[2]Most Recent Statements'!J41)),"Yes","No"))))</f>
        <v>No</v>
      </c>
      <c r="AN65" s="176" t="str">
        <f>IF(ISERROR('[2]Most Recent Statements'!J41),"Insufficient data",IF('[2]Most Recent Statements'!J41="Unknown","Insufficient Data",(IF(ISNUMBER(SEARCH("Suppliers protect migrant workers (direct / tier 1)",'[2]Most Recent Statements'!J41)),"Yes","No"))))</f>
        <v>No</v>
      </c>
      <c r="AO65" s="176" t="str">
        <f>IF(ISERROR('[2]Most Recent Statements'!J41),"Insufficient data",IF('[2]Most Recent Statements'!J41="Unknown","Insufficient Data",(IF(ISNUMBER(SEARCH("Suppliers protect migrant workers (beyond tier 1)",'[2]Most Recent Statements'!J41)),"Yes","No"))))</f>
        <v>No</v>
      </c>
      <c r="AP65" s="177" t="str">
        <f>IF(ISERROR('[2]Most Recent Statements'!J41),"Insufficient data",IF('[2]Most Recent Statements'!J41="Unknown","Insufficient Data",(IF(ISNUMBER(SEARCH("migrant",'[2]Most Recent Statements'!J41)),"Yes","No"))))</f>
        <v>No</v>
      </c>
      <c r="AQ65" s="174" t="str">
        <f>IF(OR(ISERROR('[2]Most Recent Statements'!O41),ISERROR('[2]Most Recent Statements'!M41)),"Insufficient data",IF(OR('[2]Most Recent Statements'!O41="Unknown",'[2]Most Recent Statements'!M41="Unknown"),"Insufficient Data",(IF(OR((OR((ISNUMBER(SEARCH("Cancel contracts",'[2]Most Recent Statements'!O41))),(ISNUMBER(SEARCH("Corrective action plan",'[2]Most Recent Statements'!O41))),(ISNUMBER(SEARCH("Worker remediation",'[2]Most Recent Statements'!O41))),(ISNUMBER(SEARCH("Senior management",'[2]Most Recent Statements'!O41))))),(OR((ISNUMBER(SEARCH("Audits",'[2]Most Recent Statements'!M41))),(ISNUMBER(SEARCH("On-site visits",'[2]Most Recent Statements'!M41)))))),"Yes","No"))))</f>
        <v>Yes</v>
      </c>
      <c r="AR65" s="174" t="str">
        <f t="shared" si="2"/>
        <v>Yes</v>
      </c>
      <c r="AS65" s="175" t="str">
        <f>IF(ISERROR('[2]Most Recent Statements'!O41),"Insufficient data",IF('[2]Most Recent Statements'!O41="Unknown","Insufficient Data",(IF(ISNUMBER(SEARCH("Cancel contracts",'[2]Most Recent Statements'!O41)),"Yes","No"))))</f>
        <v>No</v>
      </c>
      <c r="AT65" s="176" t="str">
        <f>IF(ISERROR('[2]Most Recent Statements'!O41),"Insufficient data",IF('[2]Most Recent Statements'!O41="Unknown","Insufficient Data",(IF(ISNUMBER(SEARCH("Corrective action plan",'[2]Most Recent Statements'!O41)),"Yes","No"))))</f>
        <v>No</v>
      </c>
      <c r="AU65" s="176" t="str">
        <f>IF(ISERROR('[2]Most Recent Statements'!O41),"Insufficient data",IF('[2]Most Recent Statements'!O41="Unknown","Insufficient Data",(IF(ISNUMBER(SEARCH("Senior management",'[2]Most Recent Statements'!O41)),"Yes","No"))))</f>
        <v>No</v>
      </c>
      <c r="AV65" s="177" t="str">
        <f>IF(ISERROR('[2]Most Recent Statements'!O41),"Insufficient data",IF('[2]Most Recent Statements'!O41="Unknown","Insufficient Data",(IF(ISNUMBER(SEARCH("Worker remediation",'[2]Most Recent Statements'!O41)),"Yes","No"))))</f>
        <v>No</v>
      </c>
      <c r="AW65" s="176" t="str">
        <f t="shared" si="3"/>
        <v>No</v>
      </c>
      <c r="AX65" s="175" t="str">
        <f>IF(ISERROR('[2]Most Recent Statements'!M41),"Insufficient data",IF('[2]Most Recent Statements'!M41="Unknown","Insufficient Data",(IF(ISNUMBER(SEARCH("Audits",'[2]Most Recent Statements'!M41)),"Yes","No"))))</f>
        <v>Yes</v>
      </c>
      <c r="AY65" s="176" t="str">
        <f>IF(ISERROR('[2]Most Recent Statements'!M41),"Insufficient data",IF('[2]Most Recent Statements'!M41="Unknown","Insufficient Data",(IF(ISNUMBER(SEARCH("Audits of suppliers (self- reporting)",'[2]Most Recent Statements'!M41)),"Yes","No"))))</f>
        <v>Yes</v>
      </c>
      <c r="AZ65" s="176" t="str">
        <f>IF(ISERROR('[2]Most Recent Statements'!M41),"Insufficient data",IF('[2]Most Recent Statements'!M41="Unknown","Insufficient Data",(IF(ISNUMBER(SEARCH("Audits of suppliers (independent)",'[2]Most Recent Statements'!M41)),"Yes","No"))))</f>
        <v>No</v>
      </c>
      <c r="BA65" s="177" t="str">
        <f>IF(ISERROR('[2]Most Recent Statements'!M41),"Insufficient data",IF('[2]Most Recent Statements'!M41="Unknown","Insufficient Data",(IF(ISNUMBER(SEARCH("On-site visits",'[2]Most Recent Statements'!M41)),"Yes","No"))))</f>
        <v>No</v>
      </c>
      <c r="BB65" s="175" t="str">
        <f>IF(ISERROR('[2]Most Recent Statements'!P41),"Insufficient data",IF('[2]Most Recent Statements'!P41="Unknown","Insufficient Data",(IF(OR((ISNUMBER(SEARCH("Hotline",'[2]Most Recent Statements'!P41))),(ISNUMBER(SEARCH("Whistleblower protection",'[2]Most Recent Statements'!P41))),(ISNUMBER(SEARCH("Focal Point",'[2]Most Recent Statements'!P41)))),"Yes","No"))))</f>
        <v>Yes</v>
      </c>
      <c r="BC65" s="176" t="str">
        <f>IF(ISERROR('[2]Most Recent Statements'!P41),"Insufficient data",IF('[2]Most Recent Statements'!P41="Unknown","Insufficient Data",(IF(ISNUMBER(SEARCH("Hotline",'[2]Most Recent Statements'!P41)),"Yes","No"))))</f>
        <v>Yes</v>
      </c>
      <c r="BD65" s="176" t="str">
        <f>IF(ISERROR('[2]Most Recent Statements'!P41),"Insufficient data",IF('[2]Most Recent Statements'!P41="Unknown","Insufficient Data",(IF(ISNUMBER(SEARCH("Focal Point",'[2]Most Recent Statements'!P41)),"Yes","No"))))</f>
        <v>No</v>
      </c>
      <c r="BE65" s="177" t="str">
        <f>IF(ISERROR('[2]Most Recent Statements'!P41),"Insufficient data",IF('[2]Most Recent Statements'!P41="Unknown","Insufficient Data",(IF(ISNUMBER(SEARCH("Whistleblower protection",'[2]Most Recent Statements'!P41)),"Yes","No"))))</f>
        <v>No</v>
      </c>
      <c r="BF65" s="175" t="str">
        <f t="shared" si="4"/>
        <v>Yes</v>
      </c>
      <c r="BG65" s="176" t="str">
        <f>IF(ISERROR('[2]Most Recent Statements'!K41),"Insufficient data",IF('[2]Most Recent Statements'!K41="Unknown","Insufficient Data",(IF(ISNUMBER(SEARCH("Conducting research",'[2]Most Recent Statements'!K41)),"Yes","No"))))</f>
        <v>No</v>
      </c>
      <c r="BH65" s="176" t="str">
        <f>IF(ISERROR('[2]Most Recent Statements'!K41),"Insufficient data",IF('[2]Most Recent Statements'!K41="Unknown","Insufficient Data",(IF(ISNUMBER(SEARCH("Risk-based questionnaires",'[2]Most Recent Statements'!K41)),"Yes","No"))))</f>
        <v>Yes</v>
      </c>
      <c r="BI65" s="176" t="str">
        <f>IF(ISERROR('[2]Most Recent Statements'!K41),"Insufficient data",IF('[2]Most Recent Statements'!K41="Unknown","Insufficient Data",(IF(ISNUMBER(SEARCH("Use of risk management tool or software",'[2]Most Recent Statements'!K41)),"Yes","No"))))</f>
        <v>Yes</v>
      </c>
      <c r="BJ65" s="177" t="str">
        <f>IF(ISERROR('[2]Most Recent Statements'!K41),"Insufficient data",IF('[2]Most Recent Statements'!K41="Unknown","Insufficient Data",(IF(ISNUMBER(SEARCH("In Development",'[2]Most Recent Statements'!K41)),"Yes","No"))))</f>
        <v>No</v>
      </c>
      <c r="BK65" s="174" t="str">
        <f>IF(OR(ISERROR('[2]Most Recent Statements'!K41),ISERROR('[2]Most Recent Statements'!L41)),"Insufficient data",IF(OR('[2]Most Recent Statements'!K41="Unknown",'[2]Most Recent Statements'!L41="Unknown"),"Insufficient Data",(IF(AND((OR((ISNUMBER(SEARCH("Conducting research",'[2]Most Recent Statements'!K41))),(ISNUMBER(SEARCH("Risk-based questionnaires",'[2]Most Recent Statements'!K41))),(ISNUMBER(SEARCH("Use of risk management tool or software",'[2]Most Recent Statements'!K41))))),(OR((ISNUMBER(SEARCH("Geographic",'[2]Most Recent Statements'!L41))),(ISNUMBER(SEARCH("Industry",'[2]Most Recent Statements'!L41))),(ISNUMBER(SEARCH("Resource",'[2]Most Recent Statements'!L41))),(ISNUMBER(SEARCH("Workforce",'[2]Most Recent Statements'!L41)))))),"Yes","No"))))</f>
        <v>No</v>
      </c>
      <c r="BL65" s="175" t="str">
        <f>IF(ISERROR('[2]Most Recent Statements'!L41),"Insufficient data",IF('[2]Most Recent Statements'!L41="Unknown","Insufficient Data",(IF(OR((ISNUMBER(SEARCH("Geographic",'[2]Most Recent Statements'!L41))),(ISNUMBER(SEARCH("Industry",'[2]Most Recent Statements'!L41))),(ISNUMBER(SEARCH("Resource",'[2]Most Recent Statements'!L41))),(ISNUMBER(SEARCH("Workforce",'[2]Most Recent Statements'!L41)))),"Yes","No"))))</f>
        <v>No</v>
      </c>
      <c r="BM65" s="176" t="str">
        <f>IF(ISERROR('[2]Most Recent Statements'!L41),"Insufficient data",IF('[2]Most Recent Statements'!L41="Unknown","Insufficient Data",(IF(ISNUMBER(SEARCH("Geographic",'[2]Most Recent Statements'!L41)),"Yes","No"))))</f>
        <v>No</v>
      </c>
      <c r="BN65" s="176" t="str">
        <f>IF(ISERROR('[2]Most Recent Statements'!L41),"Insufficient data",IF('[2]Most Recent Statements'!L41="Unknown","Insufficient Data",(IF(ISNUMBER(SEARCH("Industry",'[2]Most Recent Statements'!L41)),"Yes","No"))))</f>
        <v>No</v>
      </c>
      <c r="BO65" s="176" t="str">
        <f>IF(ISERROR('[2]Most Recent Statements'!L41),"Insufficient data",IF('[2]Most Recent Statements'!L41="Unknown","Insufficient Data",(IF(ISNUMBER(SEARCH("Workforce",'[2]Most Recent Statements'!L41)),"Yes","No"))))</f>
        <v>No</v>
      </c>
      <c r="BP65" s="176" t="str">
        <f>IF(ISERROR('[2]Most Recent Statements'!L41),"Insufficient data",IF('[2]Most Recent Statements'!L41="Unknown","Insufficient Data",(IF(ISNUMBER(SEARCH("Resource",'[2]Most Recent Statements'!L41)),"Yes","No"))))</f>
        <v>No</v>
      </c>
      <c r="BQ65" s="177"/>
      <c r="BR65" s="176" t="str">
        <f>IF(ISERROR('[2]Most Recent Statements'!N41),"Insufficient data",IF('[2]Most Recent Statements'!N41="Unknown","Insufficient Data",(IF(ISNUMBER(SEARCH("Yes",'[2]Most Recent Statements'!N41)),"Yes","No"))))</f>
        <v>No</v>
      </c>
      <c r="BS65" s="175" t="str">
        <f>IF(ISERROR('[2]Most Recent Statements'!Q41),"Insufficient data",IF('[2]Most Recent Statements'!Q41="Unknown","Insufficient Data",(IF(ISNUMBER(SEARCH("Leadership",'[2]Most Recent Statements'!Q41)),"Yes","No"))))</f>
        <v>No</v>
      </c>
      <c r="BT65" s="176" t="str">
        <f>IF(ISERROR('[2]Most Recent Statements'!Q41),"Insufficient data",IF('[2]Most Recent Statements'!Q41="Unknown","Insufficient Data",(IF(ISNUMBER(SEARCH("Suppliers",'[2]Most Recent Statements'!Q41)),"Yes","No"))))</f>
        <v>No</v>
      </c>
      <c r="BU65" s="176" t="str">
        <f>IF(ISERROR('[2]Most Recent Statements'!Q41),"Insufficient data",IF('[2]Most Recent Statements'!Q41="Unknown","Insufficient Data",(IF(ISNUMBER(SEARCH("Recruitment / HR",'[2]Most Recent Statements'!Q41)),"Yes","No"))))</f>
        <v>No</v>
      </c>
      <c r="BV65" s="176" t="str">
        <f>IF(ISERROR('[2]Most Recent Statements'!Q41),"Insufficient data",IF('[2]Most Recent Statements'!Q41="Unknown","Insufficient Data",(IF(ISNUMBER(SEARCH("Procurement / purchasing",'[2]Most Recent Statements'!Q41)),"Yes","No"))))</f>
        <v>Yes</v>
      </c>
      <c r="BW65" s="176" t="str">
        <f>IF(ISERROR('[2]Most Recent Statements'!Q41),"Insufficient data",IF('[2]Most Recent Statements'!Q41="Unknown","Insufficient Data",(IF(ISNUMBER(SEARCH("Employees (all)",'[2]Most Recent Statements'!Q41)),"Yes","No"))))</f>
        <v>No</v>
      </c>
      <c r="BX65" s="176" t="str">
        <f>IF(ISERROR('[2]Most Recent Statements'!Q41),"Insufficient data",IF('[2]Most Recent Statements'!Q41="Unknown","Insufficient Data",(IF(ISNUMBER(SEARCH("Training provided - not specified",'[2]Most Recent Statements'!Q41)),"Yes","No"))))</f>
        <v>No</v>
      </c>
      <c r="BY65" s="176" t="str">
        <f>IF(ISERROR('[2]Most Recent Statements'!Q41),"Insufficient data",IF('[2]Most Recent Statements'!Q41="Unknown","Insufficient Data",(IF(ISNUMBER(SEARCH("In Development",'[2]Most Recent Statements'!Q41)),"Yes","No"))))</f>
        <v>No</v>
      </c>
      <c r="BZ65" s="177" t="str">
        <f t="shared" si="5"/>
        <v>Yes</v>
      </c>
      <c r="CA65" s="176" t="str">
        <f t="shared" si="6"/>
        <v>Yes</v>
      </c>
      <c r="CB65" s="176" t="str">
        <f t="shared" si="7"/>
        <v>Yes</v>
      </c>
      <c r="CC65" s="175" t="str">
        <f>IF(ISERROR('[2]Most Recent Statements'!R41),"Insufficient data",IF('[2]Most Recent Statements'!R41="Unknown","Insufficient Data",(IF(ISNUMBER(SEARCH("Yes",'[2]Most Recent Statements'!R41)),"Yes","No"))))</f>
        <v>Yes</v>
      </c>
      <c r="CD65" s="176" t="str">
        <f>IF(ISERROR('[2]Most Recent Statements'!S41),"Insufficient data",IF('[2]Most Recent Statements'!S41="Unknown","Insufficient Data",(IF(ISNUMBER(SEARCH("Yes",'[2]Most Recent Statements'!S41)),"Yes","No"))))</f>
        <v>No</v>
      </c>
      <c r="CE65" s="199" t="str">
        <f>IFERROR(VLOOKUP($A65,'[2]Sector Specific Research'!$B$3:$H$81,3,FALSE),"Insufficient Data")</f>
        <v>No</v>
      </c>
      <c r="CF65" s="200" t="str">
        <f>IFERROR(VLOOKUP($A65,'[2]Sector Specific Research'!$B$3:$H$81,4,FALSE),"Insufficient Data")</f>
        <v>No</v>
      </c>
      <c r="CG65" s="200" t="str">
        <f>IFERROR(VLOOKUP($A65,'[2]Sector Specific Research'!$B$3:$H$81,5,FALSE),"Insufficient Data")</f>
        <v>No</v>
      </c>
      <c r="CH65" s="200" t="str">
        <f>IFERROR(VLOOKUP($A65,'[2]Sector Specific Research'!$B$3:$H$81,6,FALSE),"Insufficient Data")</f>
        <v>No</v>
      </c>
      <c r="CI65" s="200" t="str">
        <f>IFERROR(VLOOKUP($A65,'[2]Sector Specific Research'!$B$3:$H$81,7,FALSE),"Insufficient Data")</f>
        <v>No</v>
      </c>
      <c r="CJ65" s="200" t="str">
        <f t="shared" si="8"/>
        <v>No</v>
      </c>
      <c r="CK65" s="175" t="str">
        <f t="shared" si="9"/>
        <v>No</v>
      </c>
      <c r="CL65" s="178" t="str">
        <f t="shared" si="10"/>
        <v>Yes</v>
      </c>
    </row>
    <row r="66" spans="1:90" ht="16" x14ac:dyDescent="0.2">
      <c r="A66" s="287" t="str">
        <f>TRIM('[2]Most Recent Statements'!A19)</f>
        <v>Macquarie Group</v>
      </c>
      <c r="B66" s="197">
        <f>'[2]Most Recent Statements'!B19</f>
        <v>2019</v>
      </c>
      <c r="C66" s="197">
        <v>554900</v>
      </c>
      <c r="D66" s="198" t="str">
        <f>IF(ISNUMBER(SEARCH("Yes",'[2]Most Recent Statements'!C19)), "Yes", "No")</f>
        <v>Yes</v>
      </c>
      <c r="E66" s="198">
        <f>IFERROR(VLOOKUP(A66,'[2]Entity Coverage'!$C$2:$H$80, 6, FALSE), "Insufficient Data")</f>
        <v>26</v>
      </c>
      <c r="F66" s="198" t="str">
        <f>IF(ISERROR('[2]Most Recent Statements'!E19),"Insufficient data",IF('[2]Most Recent Statements'!E19="Unknown","Insufficient Data",(IF(ISNUMBER(SEARCH("Yes",'[2]Most Recent Statements'!E19)),"Yes","No"))))</f>
        <v>No</v>
      </c>
      <c r="G66" s="175" t="str">
        <f>IFERROR(IF(AND((OR('[2]Most Recent Statements'!F19="Signed by CEO",'[2]Most Recent Statements'!F19="Signed by Director",'[2]Most Recent Statements'!F19="Signed by Managing Director",'[2]Most Recent Statements'!F19="Signed by Chairman")),('[2]Most Recent Statements'!C19="Yes - UK Modern Slavery Act"),('[2]Most Recent Statements'!D19="Yes"),('[2]Most Recent Statements'!G19="Approved by Board")),"Yes","No"),"Insufficient data")</f>
        <v>Yes</v>
      </c>
      <c r="H66" s="176" t="str">
        <f>IF(ISERROR('[2]Most Recent Statements'!F19),"Insufficient data",IF('[2]Most Recent Statements'!F19="Unknown","Insufficient Data",(IF(OR((ISNUMBER(SEARCH("Signed by CEO",'[2]Most Recent Statements'!F19))),(ISNUMBER(SEARCH("Signed by Director",'[2]Most Recent Statements'!F19))),(ISNUMBER(SEARCH("Signed by Chairman",'[2]Most Recent Statements'!F19))),(ISNUMBER(SEARCH("Signed by Managing Director",'[2]Most Recent Statements'!F19)))),"Yes","No"))))</f>
        <v>Yes</v>
      </c>
      <c r="I66" s="176" t="str">
        <f>IF(ISERROR('[2]Most Recent Statements'!G19),"Insufficient data",IF('[2]Most Recent Statements'!G19="Unknown","Insufficient Data",(IF(ISNUMBER(SEARCH("Approved by Board",'[2]Most Recent Statements'!G19)),"Yes","No"))))</f>
        <v>Yes</v>
      </c>
      <c r="J66" s="177" t="str">
        <f>IF(ISERROR('[2]Most Recent Statements'!D19),"Insufficient data",IF('[2]Most Recent Statements'!D19="Unknown","Insufficient Data",(IF(ISNUMBER(SEARCH("Yes",'[2]Most Recent Statements'!D19)),"Yes","No"))))</f>
        <v>Yes</v>
      </c>
      <c r="K66" s="174" t="str">
        <f>IF(ISERROR('[2]Most Recent Statements'!T19),"Insufficient data",IF('[2]Most Recent Statements'!T19="Unknown","Insufficient Data",(IF(ISNUMBER(SEARCH("Yes",'[2]Most Recent Statements'!T19)),"Yes","No"))))</f>
        <v>Yes</v>
      </c>
      <c r="L66" s="174" t="str">
        <f>IF(ISERROR('[2]Most Recent Statements'!H19),"Insufficient data",IF('[2]Most Recent Statements'!H19="Unknown","Insufficient Data",(IF(ISNUMBER(SEARCH("Yes",'[2]Most Recent Statements'!H19)),"Yes","No"))))</f>
        <v>No</v>
      </c>
      <c r="M66" s="175" t="str">
        <f>IF(ISERROR('[2]Most Recent Statements'!I19),"Insufficient data",IF('[2]Most Recent Statements'!I19="Unknown","Insufficient Data",(IF(ISNUMBER(SEARCH("No",'[2]Most Recent Statements'!I19)),"No","Yes"))))</f>
        <v>No</v>
      </c>
      <c r="N66" s="176" t="str">
        <f>IF(ISERROR('[2]Most Recent Statements'!I19),"Insufficient data",IF('[2]Most Recent Statements'!I19="Unknown","Insufficient Data",(IF(ISNUMBER(SEARCH("Facility/Supplier",'[2]Most Recent Statements'!I19)),"Yes","No"))))</f>
        <v>No</v>
      </c>
      <c r="O66" s="177" t="str">
        <f>IF(ISERROR('[2]Most Recent Statements'!I19),"Insufficient data",IF('[2]Most Recent Statements'!I19="Unknown","Insufficient Data",(IF(ISNUMBER(SEARCH("Geographical",'[2]Most Recent Statements'!I19)),"Yes","No"))))</f>
        <v>No</v>
      </c>
      <c r="P66" s="175" t="str">
        <f>IF(ISERROR('[2]Most Recent Statements'!J19),"Insufficient data",IF('[2]Most Recent Statements'!J19="Unknown","Insufficient Data",(IF(OR((ISNUMBER(SEARCH("prohibit",'[2]Most Recent Statements'!J19))),(ISNUMBER(SEARCH("forced",'[2]Most Recent Statements'!J19))),(ISNUMBER(SEARCH("supplier",'[2]Most Recent Statements'!J19)))),"Yes","No"))))</f>
        <v>Yes</v>
      </c>
      <c r="Q66" s="176" t="str">
        <f>IF(ISERROR('[2]Most Recent Statements'!J19),"Insufficient data",IF('[2]Most Recent Statements'!J19="Unknown","Insufficient Data",(IF(ISNUMBER(SEARCH("No",'[2]Most Recent Statements'!J19)),"No","Yes"))))</f>
        <v>Yes</v>
      </c>
      <c r="R66" s="176" t="str">
        <f>IF(ISERROR('[2]Most Recent Statements'!J19),"Insufficient data",IF('[2]Most Recent Statements'!J19="Unknown","Insufficient Data",(IF(ISNUMBER(SEARCH("In Development",'[2]Most Recent Statements'!J19)),"Yes","No"))))</f>
        <v>Yes</v>
      </c>
      <c r="S66" s="176" t="str">
        <f>IF(ISERROR('[2]Most Recent Statements'!J19),"Insufficient data",IF('[2]Most Recent Statements'!J19="Unknown","Insufficient Data",(IF(OR((ISNUMBER(SEARCH("prohibit",'[2]Most Recent Statements'!J19))),(ISNUMBER(SEARCH("forced",'[2]Most Recent Statements'!J19))),(ISNUMBER(SEARCH("No",'[2]Most Recent Statements'!J19))),(ISNUMBER(SEARCH("supplier",'[2]Most Recent Statements'!J19)))),"No","Yes"))))</f>
        <v>No</v>
      </c>
      <c r="T66" s="176"/>
      <c r="U66" s="176" t="str">
        <f>IF(ISERROR('[2]Most Recent Statements'!J19),"Insufficient data",IF('[2]Most Recent Statements'!J19="Unknown","Insufficient Data",(IF(ISNUMBER(SEARCH("(beyond tier 1)",'[2]Most Recent Statements'!J19)),"Yes","No"))))</f>
        <v>No</v>
      </c>
      <c r="V66" s="176"/>
      <c r="W66" s="176" t="str">
        <f>IF(ISERROR('[2]Most Recent Statements'!J19),"Insufficient data",IF('[2]Most Recent Statements'!J19="Unknown","Insufficient Data",(IF(ISNUMBER(SEARCH("recruitment",'[2]Most Recent Statements'!J19)),"Yes","No"))))</f>
        <v>No</v>
      </c>
      <c r="X66" s="176" t="str">
        <f>IF(ISERROR('[2]Most Recent Statements'!J19),"Insufficient data",IF('[2]Most Recent Statements'!J19="Unknown","Insufficient Data",(IF(ISNUMBER(SEARCH("Prohibit charging of recruitment fees to employee (direct / tier 1)",'[2]Most Recent Statements'!J19)),"Yes","No"))))</f>
        <v>No</v>
      </c>
      <c r="Y66" s="176" t="str">
        <f>IF(ISERROR('[2]Most Recent Statements'!J19),"Insufficient data",IF('[2]Most Recent Statements'!J19="Unknown","Insufficient Data",(IF(ISNUMBER(SEARCH("Prohibit charging of recruitment fees to employee (beyond tier 1)",'[2]Most Recent Statements'!J19)),"Yes","No"))))</f>
        <v>No</v>
      </c>
      <c r="Z66" s="176" t="str">
        <f>IF(ISERROR('[2]Most Recent Statements'!J19),"Insufficient data",IF('[2]Most Recent Statements'!J19="Unknown","Insufficient Data",(IF(ISNUMBER(SEARCH("Suppliers comply with laws and company’s policies (direct / tier 1)",'[2]Most Recent Statements'!J19)),"Yes","No"))))</f>
        <v>No</v>
      </c>
      <c r="AA66" s="176" t="str">
        <f>IF(ISERROR('[2]Most Recent Statements'!J19),"Insufficient data",IF('[2]Most Recent Statements'!J19="Unknown","Insufficient Data",(IF(ISNUMBER(SEARCH("Suppliers comply with laws and company’s policies (beyond tier 1)",'[2]Most Recent Statements'!J19)),"Yes","No"))))</f>
        <v>No</v>
      </c>
      <c r="AB66" s="176" t="str">
        <f>IF(ISERROR('[2]Most Recent Statements'!J19),"Insufficient data",IF('[2]Most Recent Statements'!J19="Unknown","Insufficient Data",(IF(ISNUMBER(SEARCH("Prohibit use of forced labour (direct / tier 1)",'[2]Most Recent Statements'!J19)),"Yes","No"))))</f>
        <v>Yes</v>
      </c>
      <c r="AC66" s="176" t="str">
        <f>IF(ISERROR('[2]Most Recent Statements'!J19),"Insufficient data",IF('[2]Most Recent Statements'!J19="Unknown","Insufficient Data",(IF(ISNUMBER(SEARCH("Prohibit use of forced labour (beyond tier 1)",'[2]Most Recent Statements'!J19)),"Yes","No"))))</f>
        <v>No</v>
      </c>
      <c r="AD66" s="176" t="str">
        <f>IF(ISERROR('[2]Most Recent Statements'!J19),"Insufficient data",IF('[2]Most Recent Statements'!J19="Unknown","Insufficient Data",(IF(ISNUMBER(SEARCH("Prohibit use of child labour (direct / tier 1)",'[2]Most Recent Statements'!J19)),"Yes","No"))))</f>
        <v>Yes</v>
      </c>
      <c r="AE66" s="176" t="str">
        <f>IF(ISERROR('[2]Most Recent Statements'!J19),"Insufficient data",IF('[2]Most Recent Statements'!J19="Unknown","Insufficient Data",(IF(ISNUMBER(SEARCH("Prohibit use of child labour (beyond tier 1)",'[2]Most Recent Statements'!J19)),"Yes","No"))))</f>
        <v>No</v>
      </c>
      <c r="AF66" s="176" t="str">
        <f>IF(ISERROR('[2]Most Recent Statements'!J19),"Insufficient data",IF('[2]Most Recent Statements'!J19="Unknown","Insufficient Data",(IF(ISNUMBER(SEARCH("Code of conduct or supplier code includes clauses on slavery and human trafficking (direct / tier 1)",'[2]Most Recent Statements'!J19)),"Yes","No"))))</f>
        <v>Yes</v>
      </c>
      <c r="AG66" s="176" t="str">
        <f>IF(ISERROR('[2]Most Recent Statements'!J19),"Insufficient data",IF('[2]Most Recent Statements'!J19="Unknown","Insufficient Data",(IF(ISNUMBER(SEARCH("Code of conduct or supplier code includes clauses on slavery and human trafficking (beyond tier 1)",'[2]Most Recent Statements'!J19)),"Yes","No"))))</f>
        <v>No</v>
      </c>
      <c r="AH66" s="176" t="str">
        <f>IF(ISERROR('[2]Most Recent Statements'!J19),"Insufficient data",IF('[2]Most Recent Statements'!J19="Unknown","Insufficient Data",(IF(ISNUMBER(SEARCH("Contracts include clauses on forced labour (direct / tier 1)",'[2]Most Recent Statements'!J19)),"Yes","No"))))</f>
        <v>No</v>
      </c>
      <c r="AI66" s="176" t="str">
        <f>IF(ISERROR('[2]Most Recent Statements'!J19),"Insufficient data",IF('[2]Most Recent Statements'!J19="Unknown","Insufficient Data",(IF(ISNUMBER(SEARCH("Contracts include clauses on forced labour (beyond tier 1)",'[2]Most Recent Statements'!J19)),"Yes","No"))))</f>
        <v>No</v>
      </c>
      <c r="AJ66" s="176" t="str">
        <f>IF(ISERROR('[2]Most Recent Statements'!J19),"Insufficient data",IF('[2]Most Recent Statements'!J19="Unknown","Insufficient Data",(IF(ISNUMBER(SEARCH("Suppliers produce their own statement (direct / tier 1)",'[2]Most Recent Statements'!J19)),"Yes","No"))))</f>
        <v>No</v>
      </c>
      <c r="AK66" s="176" t="str">
        <f>IF(ISERROR('[2]Most Recent Statements'!J19),"Insufficient data",IF('[2]Most Recent Statements'!J19="Unknown","Insufficient Data",(IF(ISNUMBER(SEARCH("Suppliers produce their own statement (beyond tier 1)",'[2]Most Recent Statements'!J19)),"Yes","No"))))</f>
        <v>No</v>
      </c>
      <c r="AL66" s="176" t="str">
        <f>IF(ISERROR('[2]Most Recent Statements'!J19),"Insufficient data",IF('[2]Most Recent Statements'!J19="Unknown","Insufficient Data",(IF(ISNUMBER(SEARCH("Suppliers respect labour rights (wages, freedom of association etc) (direct / tier 1)",'[2]Most Recent Statements'!J19)),"Yes","No"))))</f>
        <v>No</v>
      </c>
      <c r="AM66" s="176" t="str">
        <f>IF(ISERROR('[2]Most Recent Statements'!J19),"Insufficient data",IF('[2]Most Recent Statements'!J19="Unknown","Insufficient Data",(IF(ISNUMBER(SEARCH("Suppliers respect labour rights (wages, freedom of association etc) (beyond tier 1)",'[2]Most Recent Statements'!J19)),"Yes","No"))))</f>
        <v>No</v>
      </c>
      <c r="AN66" s="176" t="str">
        <f>IF(ISERROR('[2]Most Recent Statements'!J19),"Insufficient data",IF('[2]Most Recent Statements'!J19="Unknown","Insufficient Data",(IF(ISNUMBER(SEARCH("Suppliers protect migrant workers (direct / tier 1)",'[2]Most Recent Statements'!J19)),"Yes","No"))))</f>
        <v>No</v>
      </c>
      <c r="AO66" s="176" t="str">
        <f>IF(ISERROR('[2]Most Recent Statements'!J19),"Insufficient data",IF('[2]Most Recent Statements'!J19="Unknown","Insufficient Data",(IF(ISNUMBER(SEARCH("Suppliers protect migrant workers (beyond tier 1)",'[2]Most Recent Statements'!J19)),"Yes","No"))))</f>
        <v>No</v>
      </c>
      <c r="AP66" s="177" t="str">
        <f>IF(ISERROR('[2]Most Recent Statements'!J19),"Insufficient data",IF('[2]Most Recent Statements'!J19="Unknown","Insufficient Data",(IF(ISNUMBER(SEARCH("migrant",'[2]Most Recent Statements'!J19)),"Yes","No"))))</f>
        <v>No</v>
      </c>
      <c r="AQ66" s="174" t="str">
        <f>IF(OR(ISERROR('[2]Most Recent Statements'!O19),ISERROR('[2]Most Recent Statements'!M19)),"Insufficient data",IF(OR('[2]Most Recent Statements'!O19="Unknown",'[2]Most Recent Statements'!M19="Unknown"),"Insufficient Data",(IF(OR((OR((ISNUMBER(SEARCH("Cancel contracts",'[2]Most Recent Statements'!O19))),(ISNUMBER(SEARCH("Corrective action plan",'[2]Most Recent Statements'!O19))),(ISNUMBER(SEARCH("Worker remediation",'[2]Most Recent Statements'!O19))),(ISNUMBER(SEARCH("Senior management",'[2]Most Recent Statements'!O19))))),(OR((ISNUMBER(SEARCH("Audits",'[2]Most Recent Statements'!M19))),(ISNUMBER(SEARCH("On-site visits",'[2]Most Recent Statements'!M19)))))),"Yes","No"))))</f>
        <v>Yes</v>
      </c>
      <c r="AR66" s="174" t="str">
        <f t="shared" si="2"/>
        <v>Yes</v>
      </c>
      <c r="AS66" s="175" t="str">
        <f>IF(ISERROR('[2]Most Recent Statements'!O19),"Insufficient data",IF('[2]Most Recent Statements'!O19="Unknown","Insufficient Data",(IF(ISNUMBER(SEARCH("Cancel contracts",'[2]Most Recent Statements'!O19)),"Yes","No"))))</f>
        <v>No</v>
      </c>
      <c r="AT66" s="176" t="str">
        <f>IF(ISERROR('[2]Most Recent Statements'!O19),"Insufficient data",IF('[2]Most Recent Statements'!O19="Unknown","Insufficient Data",(IF(ISNUMBER(SEARCH("Corrective action plan",'[2]Most Recent Statements'!O19)),"Yes","No"))))</f>
        <v>No</v>
      </c>
      <c r="AU66" s="176" t="str">
        <f>IF(ISERROR('[2]Most Recent Statements'!O19),"Insufficient data",IF('[2]Most Recent Statements'!O19="Unknown","Insufficient Data",(IF(ISNUMBER(SEARCH("Senior management",'[2]Most Recent Statements'!O19)),"Yes","No"))))</f>
        <v>No</v>
      </c>
      <c r="AV66" s="177" t="str">
        <f>IF(ISERROR('[2]Most Recent Statements'!O19),"Insufficient data",IF('[2]Most Recent Statements'!O19="Unknown","Insufficient Data",(IF(ISNUMBER(SEARCH("Worker remediation",'[2]Most Recent Statements'!O19)),"Yes","No"))))</f>
        <v>No</v>
      </c>
      <c r="AW66" s="176" t="str">
        <f t="shared" si="3"/>
        <v>No</v>
      </c>
      <c r="AX66" s="175" t="str">
        <f>IF(ISERROR('[2]Most Recent Statements'!M19),"Insufficient data",IF('[2]Most Recent Statements'!M19="Unknown","Insufficient Data",(IF(ISNUMBER(SEARCH("Audits",'[2]Most Recent Statements'!M19)),"Yes","No"))))</f>
        <v>No</v>
      </c>
      <c r="AY66" s="176" t="str">
        <f>IF(ISERROR('[2]Most Recent Statements'!M19),"Insufficient data",IF('[2]Most Recent Statements'!M19="Unknown","Insufficient Data",(IF(ISNUMBER(SEARCH("Audits of suppliers (self- reporting)",'[2]Most Recent Statements'!M19)),"Yes","No"))))</f>
        <v>No</v>
      </c>
      <c r="AZ66" s="176" t="str">
        <f>IF(ISERROR('[2]Most Recent Statements'!M19),"Insufficient data",IF('[2]Most Recent Statements'!M19="Unknown","Insufficient Data",(IF(ISNUMBER(SEARCH("Audits of suppliers (independent)",'[2]Most Recent Statements'!M19)),"Yes","No"))))</f>
        <v>No</v>
      </c>
      <c r="BA66" s="177" t="str">
        <f>IF(ISERROR('[2]Most Recent Statements'!M19),"Insufficient data",IF('[2]Most Recent Statements'!M19="Unknown","Insufficient Data",(IF(ISNUMBER(SEARCH("On-site visits",'[2]Most Recent Statements'!M19)),"Yes","No"))))</f>
        <v>Yes</v>
      </c>
      <c r="BB66" s="175" t="str">
        <f>IF(ISERROR('[2]Most Recent Statements'!P19),"Insufficient data",IF('[2]Most Recent Statements'!P19="Unknown","Insufficient Data",(IF(OR((ISNUMBER(SEARCH("Hotline",'[2]Most Recent Statements'!P19))),(ISNUMBER(SEARCH("Whistleblower protection",'[2]Most Recent Statements'!P19))),(ISNUMBER(SEARCH("Focal Point",'[2]Most Recent Statements'!P19)))),"Yes","No"))))</f>
        <v>Yes</v>
      </c>
      <c r="BC66" s="176" t="str">
        <f>IF(ISERROR('[2]Most Recent Statements'!P19),"Insufficient data",IF('[2]Most Recent Statements'!P19="Unknown","Insufficient Data",(IF(ISNUMBER(SEARCH("Hotline",'[2]Most Recent Statements'!P19)),"Yes","No"))))</f>
        <v>No</v>
      </c>
      <c r="BD66" s="176" t="str">
        <f>IF(ISERROR('[2]Most Recent Statements'!P19),"Insufficient data",IF('[2]Most Recent Statements'!P19="Unknown","Insufficient Data",(IF(ISNUMBER(SEARCH("Focal Point",'[2]Most Recent Statements'!P19)),"Yes","No"))))</f>
        <v>No</v>
      </c>
      <c r="BE66" s="177" t="str">
        <f>IF(ISERROR('[2]Most Recent Statements'!P19),"Insufficient data",IF('[2]Most Recent Statements'!P19="Unknown","Insufficient Data",(IF(ISNUMBER(SEARCH("Whistleblower protection",'[2]Most Recent Statements'!P19)),"Yes","No"))))</f>
        <v>Yes</v>
      </c>
      <c r="BF66" s="175" t="str">
        <f t="shared" si="4"/>
        <v>Yes</v>
      </c>
      <c r="BG66" s="176" t="str">
        <f>IF(ISERROR('[2]Most Recent Statements'!K19),"Insufficient data",IF('[2]Most Recent Statements'!K19="Unknown","Insufficient Data",(IF(ISNUMBER(SEARCH("Conducting research",'[2]Most Recent Statements'!K19)),"Yes","No"))))</f>
        <v>No</v>
      </c>
      <c r="BH66" s="176" t="str">
        <f>IF(ISERROR('[2]Most Recent Statements'!K19),"Insufficient data",IF('[2]Most Recent Statements'!K19="Unknown","Insufficient Data",(IF(ISNUMBER(SEARCH("Risk-based questionnaires",'[2]Most Recent Statements'!K19)),"Yes","No"))))</f>
        <v>Yes</v>
      </c>
      <c r="BI66" s="176" t="str">
        <f>IF(ISERROR('[2]Most Recent Statements'!K19),"Insufficient data",IF('[2]Most Recent Statements'!K19="Unknown","Insufficient Data",(IF(ISNUMBER(SEARCH("Use of risk management tool or software",'[2]Most Recent Statements'!K19)),"Yes","No"))))</f>
        <v>Yes</v>
      </c>
      <c r="BJ66" s="177" t="str">
        <f>IF(ISERROR('[2]Most Recent Statements'!K19),"Insufficient data",IF('[2]Most Recent Statements'!K19="Unknown","Insufficient Data",(IF(ISNUMBER(SEARCH("In Development",'[2]Most Recent Statements'!K19)),"Yes","No"))))</f>
        <v>No</v>
      </c>
      <c r="BK66" s="174" t="str">
        <f>IF(OR(ISERROR('[2]Most Recent Statements'!K19),ISERROR('[2]Most Recent Statements'!L19)),"Insufficient data",IF(OR('[2]Most Recent Statements'!K19="Unknown",'[2]Most Recent Statements'!L19="Unknown"),"Insufficient Data",(IF(AND((OR((ISNUMBER(SEARCH("Conducting research",'[2]Most Recent Statements'!K19))),(ISNUMBER(SEARCH("Risk-based questionnaires",'[2]Most Recent Statements'!K19))),(ISNUMBER(SEARCH("Use of risk management tool or software",'[2]Most Recent Statements'!K19))))),(OR((ISNUMBER(SEARCH("Geographic",'[2]Most Recent Statements'!L19))),(ISNUMBER(SEARCH("Industry",'[2]Most Recent Statements'!L19))),(ISNUMBER(SEARCH("Resource",'[2]Most Recent Statements'!L19))),(ISNUMBER(SEARCH("Workforce",'[2]Most Recent Statements'!L19)))))),"Yes","No"))))</f>
        <v>No</v>
      </c>
      <c r="BL66" s="175" t="str">
        <f>IF(ISERROR('[2]Most Recent Statements'!L19),"Insufficient data",IF('[2]Most Recent Statements'!L19="Unknown","Insufficient Data",(IF(OR((ISNUMBER(SEARCH("Geographic",'[2]Most Recent Statements'!L19))),(ISNUMBER(SEARCH("Industry",'[2]Most Recent Statements'!L19))),(ISNUMBER(SEARCH("Resource",'[2]Most Recent Statements'!L19))),(ISNUMBER(SEARCH("Workforce",'[2]Most Recent Statements'!L19)))),"Yes","No"))))</f>
        <v>No</v>
      </c>
      <c r="BM66" s="176" t="str">
        <f>IF(ISERROR('[2]Most Recent Statements'!L19),"Insufficient data",IF('[2]Most Recent Statements'!L19="Unknown","Insufficient Data",(IF(ISNUMBER(SEARCH("Geographic",'[2]Most Recent Statements'!L19)),"Yes","No"))))</f>
        <v>No</v>
      </c>
      <c r="BN66" s="176" t="str">
        <f>IF(ISERROR('[2]Most Recent Statements'!L19),"Insufficient data",IF('[2]Most Recent Statements'!L19="Unknown","Insufficient Data",(IF(ISNUMBER(SEARCH("Industry",'[2]Most Recent Statements'!L19)),"Yes","No"))))</f>
        <v>No</v>
      </c>
      <c r="BO66" s="176" t="str">
        <f>IF(ISERROR('[2]Most Recent Statements'!L19),"Insufficient data",IF('[2]Most Recent Statements'!L19="Unknown","Insufficient Data",(IF(ISNUMBER(SEARCH("Workforce",'[2]Most Recent Statements'!L19)),"Yes","No"))))</f>
        <v>No</v>
      </c>
      <c r="BP66" s="176" t="str">
        <f>IF(ISERROR('[2]Most Recent Statements'!L19),"Insufficient data",IF('[2]Most Recent Statements'!L19="Unknown","Insufficient Data",(IF(ISNUMBER(SEARCH("Resource",'[2]Most Recent Statements'!L19)),"Yes","No"))))</f>
        <v>No</v>
      </c>
      <c r="BQ66" s="177"/>
      <c r="BR66" s="176" t="str">
        <f>IF(ISERROR('[2]Most Recent Statements'!N19),"Insufficient data",IF('[2]Most Recent Statements'!N19="Unknown","Insufficient Data",(IF(ISNUMBER(SEARCH("Yes",'[2]Most Recent Statements'!N19)),"Yes","No"))))</f>
        <v>No</v>
      </c>
      <c r="BS66" s="175" t="str">
        <f>IF(ISERROR('[2]Most Recent Statements'!Q19),"Insufficient data",IF('[2]Most Recent Statements'!Q19="Unknown","Insufficient Data",(IF(ISNUMBER(SEARCH("Leadership",'[2]Most Recent Statements'!Q19)),"Yes","No"))))</f>
        <v>Yes</v>
      </c>
      <c r="BT66" s="176" t="str">
        <f>IF(ISERROR('[2]Most Recent Statements'!Q19),"Insufficient data",IF('[2]Most Recent Statements'!Q19="Unknown","Insufficient Data",(IF(ISNUMBER(SEARCH("Suppliers",'[2]Most Recent Statements'!Q19)),"Yes","No"))))</f>
        <v>No</v>
      </c>
      <c r="BU66" s="176" t="str">
        <f>IF(ISERROR('[2]Most Recent Statements'!Q19),"Insufficient data",IF('[2]Most Recent Statements'!Q19="Unknown","Insufficient Data",(IF(ISNUMBER(SEARCH("Recruitment / HR",'[2]Most Recent Statements'!Q19)),"Yes","No"))))</f>
        <v>No</v>
      </c>
      <c r="BV66" s="176" t="str">
        <f>IF(ISERROR('[2]Most Recent Statements'!Q19),"Insufficient data",IF('[2]Most Recent Statements'!Q19="Unknown","Insufficient Data",(IF(ISNUMBER(SEARCH("Procurement / purchasing",'[2]Most Recent Statements'!Q19)),"Yes","No"))))</f>
        <v>Yes</v>
      </c>
      <c r="BW66" s="176" t="str">
        <f>IF(ISERROR('[2]Most Recent Statements'!Q19),"Insufficient data",IF('[2]Most Recent Statements'!Q19="Unknown","Insufficient Data",(IF(ISNUMBER(SEARCH("Employees (all)",'[2]Most Recent Statements'!Q19)),"Yes","No"))))</f>
        <v>No</v>
      </c>
      <c r="BX66" s="176" t="str">
        <f>IF(ISERROR('[2]Most Recent Statements'!Q19),"Insufficient data",IF('[2]Most Recent Statements'!Q19="Unknown","Insufficient Data",(IF(ISNUMBER(SEARCH("Training provided - not specified",'[2]Most Recent Statements'!Q19)),"Yes","No"))))</f>
        <v>Yes</v>
      </c>
      <c r="BY66" s="176" t="str">
        <f>IF(ISERROR('[2]Most Recent Statements'!Q19),"Insufficient data",IF('[2]Most Recent Statements'!Q19="Unknown","Insufficient Data",(IF(ISNUMBER(SEARCH("In Development",'[2]Most Recent Statements'!Q19)),"Yes","No"))))</f>
        <v>No</v>
      </c>
      <c r="BZ66" s="177" t="str">
        <f t="shared" si="5"/>
        <v>Yes</v>
      </c>
      <c r="CA66" s="176" t="str">
        <f t="shared" si="6"/>
        <v>Yes</v>
      </c>
      <c r="CB66" s="176" t="str">
        <f t="shared" si="7"/>
        <v>Yes</v>
      </c>
      <c r="CC66" s="175" t="str">
        <f>IF(ISERROR('[2]Most Recent Statements'!R19),"Insufficient data",IF('[2]Most Recent Statements'!R19="Unknown","Insufficient Data",(IF(ISNUMBER(SEARCH("Yes",'[2]Most Recent Statements'!R19)),"Yes","No"))))</f>
        <v>No</v>
      </c>
      <c r="CD66" s="176" t="str">
        <f>IF(ISERROR('[2]Most Recent Statements'!S19),"Insufficient data",IF('[2]Most Recent Statements'!S19="Unknown","Insufficient Data",(IF(ISNUMBER(SEARCH("Yes",'[2]Most Recent Statements'!S19)),"Yes","No"))))</f>
        <v>No</v>
      </c>
      <c r="CE66" s="199" t="str">
        <f>IFERROR(VLOOKUP($A66,'[2]Sector Specific Research'!$B$3:$H$81,3,FALSE),"Insufficient Data")</f>
        <v>Yes</v>
      </c>
      <c r="CF66" s="200" t="str">
        <f>IFERROR(VLOOKUP($A66,'[2]Sector Specific Research'!$B$3:$H$81,4,FALSE),"Insufficient Data")</f>
        <v>Yes</v>
      </c>
      <c r="CG66" s="200" t="str">
        <f>IFERROR(VLOOKUP($A66,'[2]Sector Specific Research'!$B$3:$H$81,5,FALSE),"Insufficient Data")</f>
        <v>Yes</v>
      </c>
      <c r="CH66" s="200" t="str">
        <f>IFERROR(VLOOKUP($A66,'[2]Sector Specific Research'!$B$3:$H$81,6,FALSE),"Insufficient Data")</f>
        <v>No</v>
      </c>
      <c r="CI66" s="200" t="str">
        <f>IFERROR(VLOOKUP($A66,'[2]Sector Specific Research'!$B$3:$H$81,7,FALSE),"Insufficient Data")</f>
        <v>Yes</v>
      </c>
      <c r="CJ66" s="200" t="str">
        <f t="shared" si="8"/>
        <v>Yes</v>
      </c>
      <c r="CK66" s="175" t="str">
        <f t="shared" si="9"/>
        <v>No</v>
      </c>
      <c r="CL66" s="178" t="str">
        <f t="shared" si="10"/>
        <v>Yes</v>
      </c>
    </row>
    <row r="67" spans="1:90" ht="16" x14ac:dyDescent="0.2">
      <c r="A67" s="287" t="str">
        <f>TRIM('[2]Most Recent Statements'!A53)</f>
        <v>Man Group plc</v>
      </c>
      <c r="B67" s="197">
        <f>'[2]Most Recent Statements'!B53</f>
        <v>2019</v>
      </c>
      <c r="C67" s="197">
        <v>113100</v>
      </c>
      <c r="D67" s="198" t="str">
        <f>IF(ISNUMBER(SEARCH("Yes",'[2]Most Recent Statements'!C53)), "Yes", "No")</f>
        <v>Yes</v>
      </c>
      <c r="E67" s="198">
        <f>IFERROR(VLOOKUP(A67,'[2]Entity Coverage'!$C$2:$H$80, 6, FALSE), "Insufficient Data")</f>
        <v>8</v>
      </c>
      <c r="F67" s="198" t="str">
        <f>IF(ISERROR('[2]Most Recent Statements'!E53),"Insufficient data",IF('[2]Most Recent Statements'!E53="Unknown","Insufficient Data",(IF(ISNUMBER(SEARCH("Yes",'[2]Most Recent Statements'!E53)),"Yes","No"))))</f>
        <v>Yes</v>
      </c>
      <c r="G67" s="175" t="str">
        <f>IFERROR(IF(AND((OR('[2]Most Recent Statements'!F53="Signed by CEO",'[2]Most Recent Statements'!F53="Signed by Director",'[2]Most Recent Statements'!F53="Signed by Managing Director",'[2]Most Recent Statements'!F53="Signed by Chairman")),('[2]Most Recent Statements'!C53="Yes - UK Modern Slavery Act"),('[2]Most Recent Statements'!D53="Yes"),('[2]Most Recent Statements'!G53="Approved by Board")),"Yes","No"),"Insufficient data")</f>
        <v>Yes</v>
      </c>
      <c r="H67" s="176" t="str">
        <f>IF(ISERROR('[2]Most Recent Statements'!F53),"Insufficient data",IF('[2]Most Recent Statements'!F53="Unknown","Insufficient Data",(IF(OR((ISNUMBER(SEARCH("Signed by CEO",'[2]Most Recent Statements'!F53))),(ISNUMBER(SEARCH("Signed by Director",'[2]Most Recent Statements'!F53))),(ISNUMBER(SEARCH("Signed by Chairman",'[2]Most Recent Statements'!F53))),(ISNUMBER(SEARCH("Signed by Managing Director",'[2]Most Recent Statements'!F53)))),"Yes","No"))))</f>
        <v>Yes</v>
      </c>
      <c r="I67" s="176" t="str">
        <f>IF(ISERROR('[2]Most Recent Statements'!G53),"Insufficient data",IF('[2]Most Recent Statements'!G53="Unknown","Insufficient Data",(IF(ISNUMBER(SEARCH("Approved by Board",'[2]Most Recent Statements'!G53)),"Yes","No"))))</f>
        <v>Yes</v>
      </c>
      <c r="J67" s="177" t="str">
        <f>IF(ISERROR('[2]Most Recent Statements'!D53),"Insufficient data",IF('[2]Most Recent Statements'!D53="Unknown","Insufficient Data",(IF(ISNUMBER(SEARCH("Yes",'[2]Most Recent Statements'!D53)),"Yes","No"))))</f>
        <v>Yes</v>
      </c>
      <c r="K67" s="174" t="str">
        <f>IF(ISERROR('[2]Most Recent Statements'!T53),"Insufficient data",IF('[2]Most Recent Statements'!T53="Unknown","Insufficient Data",(IF(ISNUMBER(SEARCH("Yes",'[2]Most Recent Statements'!T53)),"Yes","No"))))</f>
        <v>Yes</v>
      </c>
      <c r="L67" s="174" t="str">
        <f>IF(ISERROR('[2]Most Recent Statements'!H53),"Insufficient data",IF('[2]Most Recent Statements'!H53="Unknown","Insufficient Data",(IF(ISNUMBER(SEARCH("Yes",'[2]Most Recent Statements'!H53)),"Yes","No"))))</f>
        <v>No</v>
      </c>
      <c r="M67" s="175" t="str">
        <f>IF(ISERROR('[2]Most Recent Statements'!I53),"Insufficient data",IF('[2]Most Recent Statements'!I53="Unknown","Insufficient Data",(IF(ISNUMBER(SEARCH("No",'[2]Most Recent Statements'!I53)),"No","Yes"))))</f>
        <v>No</v>
      </c>
      <c r="N67" s="176" t="str">
        <f>IF(ISERROR('[2]Most Recent Statements'!I53),"Insufficient data",IF('[2]Most Recent Statements'!I53="Unknown","Insufficient Data",(IF(ISNUMBER(SEARCH("Facility/Supplier",'[2]Most Recent Statements'!I53)),"Yes","No"))))</f>
        <v>No</v>
      </c>
      <c r="O67" s="177" t="str">
        <f>IF(ISERROR('[2]Most Recent Statements'!I53),"Insufficient data",IF('[2]Most Recent Statements'!I53="Unknown","Insufficient Data",(IF(ISNUMBER(SEARCH("Geographical",'[2]Most Recent Statements'!I53)),"Yes","No"))))</f>
        <v>No</v>
      </c>
      <c r="P67" s="175" t="str">
        <f>IF(ISERROR('[2]Most Recent Statements'!J53),"Insufficient data",IF('[2]Most Recent Statements'!J53="Unknown","Insufficient Data",(IF(OR((ISNUMBER(SEARCH("prohibit",'[2]Most Recent Statements'!J53))),(ISNUMBER(SEARCH("forced",'[2]Most Recent Statements'!J53))),(ISNUMBER(SEARCH("supplier",'[2]Most Recent Statements'!J53)))),"Yes","No"))))</f>
        <v>Yes</v>
      </c>
      <c r="Q67" s="176" t="str">
        <f>IF(ISERROR('[2]Most Recent Statements'!J53),"Insufficient data",IF('[2]Most Recent Statements'!J53="Unknown","Insufficient Data",(IF(ISNUMBER(SEARCH("No",'[2]Most Recent Statements'!J53)),"No","Yes"))))</f>
        <v>Yes</v>
      </c>
      <c r="R67" s="176" t="str">
        <f>IF(ISERROR('[2]Most Recent Statements'!J53),"Insufficient data",IF('[2]Most Recent Statements'!J53="Unknown","Insufficient Data",(IF(ISNUMBER(SEARCH("In Development",'[2]Most Recent Statements'!J53)),"Yes","No"))))</f>
        <v>No</v>
      </c>
      <c r="S67" s="176" t="str">
        <f>IF(ISERROR('[2]Most Recent Statements'!J53),"Insufficient data",IF('[2]Most Recent Statements'!J53="Unknown","Insufficient Data",(IF(OR((ISNUMBER(SEARCH("prohibit",'[2]Most Recent Statements'!J53))),(ISNUMBER(SEARCH("forced",'[2]Most Recent Statements'!J53))),(ISNUMBER(SEARCH("No",'[2]Most Recent Statements'!J53))),(ISNUMBER(SEARCH("supplier",'[2]Most Recent Statements'!J53)))),"No","Yes"))))</f>
        <v>No</v>
      </c>
      <c r="T67" s="176"/>
      <c r="U67" s="176" t="str">
        <f>IF(ISERROR('[2]Most Recent Statements'!J53),"Insufficient data",IF('[2]Most Recent Statements'!J53="Unknown","Insufficient Data",(IF(ISNUMBER(SEARCH("(beyond tier 1)",'[2]Most Recent Statements'!J53)),"Yes","No"))))</f>
        <v>No</v>
      </c>
      <c r="V67" s="176"/>
      <c r="W67" s="176" t="str">
        <f>IF(ISERROR('[2]Most Recent Statements'!J53),"Insufficient data",IF('[2]Most Recent Statements'!J53="Unknown","Insufficient Data",(IF(ISNUMBER(SEARCH("recruitment",'[2]Most Recent Statements'!J53)),"Yes","No"))))</f>
        <v>No</v>
      </c>
      <c r="X67" s="176" t="str">
        <f>IF(ISERROR('[2]Most Recent Statements'!J53),"Insufficient data",IF('[2]Most Recent Statements'!J53="Unknown","Insufficient Data",(IF(ISNUMBER(SEARCH("Prohibit charging of recruitment fees to employee (direct / tier 1)",'[2]Most Recent Statements'!J53)),"Yes","No"))))</f>
        <v>No</v>
      </c>
      <c r="Y67" s="176" t="str">
        <f>IF(ISERROR('[2]Most Recent Statements'!J53),"Insufficient data",IF('[2]Most Recent Statements'!J53="Unknown","Insufficient Data",(IF(ISNUMBER(SEARCH("Prohibit charging of recruitment fees to employee (beyond tier 1)",'[2]Most Recent Statements'!J53)),"Yes","No"))))</f>
        <v>No</v>
      </c>
      <c r="Z67" s="176" t="str">
        <f>IF(ISERROR('[2]Most Recent Statements'!J53),"Insufficient data",IF('[2]Most Recent Statements'!J53="Unknown","Insufficient Data",(IF(ISNUMBER(SEARCH("Suppliers comply with laws and company’s policies (direct / tier 1)",'[2]Most Recent Statements'!J53)),"Yes","No"))))</f>
        <v>Yes</v>
      </c>
      <c r="AA67" s="176" t="str">
        <f>IF(ISERROR('[2]Most Recent Statements'!J53),"Insufficient data",IF('[2]Most Recent Statements'!J53="Unknown","Insufficient Data",(IF(ISNUMBER(SEARCH("Suppliers comply with laws and company’s policies (beyond tier 1)",'[2]Most Recent Statements'!J53)),"Yes","No"))))</f>
        <v>No</v>
      </c>
      <c r="AB67" s="176" t="str">
        <f>IF(ISERROR('[2]Most Recent Statements'!J53),"Insufficient data",IF('[2]Most Recent Statements'!J53="Unknown","Insufficient Data",(IF(ISNUMBER(SEARCH("Prohibit use of forced labour (direct / tier 1)",'[2]Most Recent Statements'!J53)),"Yes","No"))))</f>
        <v>Yes</v>
      </c>
      <c r="AC67" s="176" t="str">
        <f>IF(ISERROR('[2]Most Recent Statements'!J53),"Insufficient data",IF('[2]Most Recent Statements'!J53="Unknown","Insufficient Data",(IF(ISNUMBER(SEARCH("Prohibit use of forced labour (beyond tier 1)",'[2]Most Recent Statements'!J53)),"Yes","No"))))</f>
        <v>No</v>
      </c>
      <c r="AD67" s="176" t="str">
        <f>IF(ISERROR('[2]Most Recent Statements'!J53),"Insufficient data",IF('[2]Most Recent Statements'!J53="Unknown","Insufficient Data",(IF(ISNUMBER(SEARCH("Prohibit use of child labour (direct / tier 1)",'[2]Most Recent Statements'!J53)),"Yes","No"))))</f>
        <v>No</v>
      </c>
      <c r="AE67" s="176" t="str">
        <f>IF(ISERROR('[2]Most Recent Statements'!J53),"Insufficient data",IF('[2]Most Recent Statements'!J53="Unknown","Insufficient Data",(IF(ISNUMBER(SEARCH("Prohibit use of child labour (beyond tier 1)",'[2]Most Recent Statements'!J53)),"Yes","No"))))</f>
        <v>No</v>
      </c>
      <c r="AF67" s="176" t="str">
        <f>IF(ISERROR('[2]Most Recent Statements'!J53),"Insufficient data",IF('[2]Most Recent Statements'!J53="Unknown","Insufficient Data",(IF(ISNUMBER(SEARCH("Code of conduct or supplier code includes clauses on slavery and human trafficking (direct / tier 1)",'[2]Most Recent Statements'!J53)),"Yes","No"))))</f>
        <v>No</v>
      </c>
      <c r="AG67" s="176" t="str">
        <f>IF(ISERROR('[2]Most Recent Statements'!J53),"Insufficient data",IF('[2]Most Recent Statements'!J53="Unknown","Insufficient Data",(IF(ISNUMBER(SEARCH("Code of conduct or supplier code includes clauses on slavery and human trafficking (beyond tier 1)",'[2]Most Recent Statements'!J53)),"Yes","No"))))</f>
        <v>No</v>
      </c>
      <c r="AH67" s="176" t="str">
        <f>IF(ISERROR('[2]Most Recent Statements'!J53),"Insufficient data",IF('[2]Most Recent Statements'!J53="Unknown","Insufficient Data",(IF(ISNUMBER(SEARCH("Contracts include clauses on forced labour (direct / tier 1)",'[2]Most Recent Statements'!J53)),"Yes","No"))))</f>
        <v>No</v>
      </c>
      <c r="AI67" s="176" t="str">
        <f>IF(ISERROR('[2]Most Recent Statements'!J53),"Insufficient data",IF('[2]Most Recent Statements'!J53="Unknown","Insufficient Data",(IF(ISNUMBER(SEARCH("Contracts include clauses on forced labour (beyond tier 1)",'[2]Most Recent Statements'!J53)),"Yes","No"))))</f>
        <v>No</v>
      </c>
      <c r="AJ67" s="176" t="str">
        <f>IF(ISERROR('[2]Most Recent Statements'!J53),"Insufficient data",IF('[2]Most Recent Statements'!J53="Unknown","Insufficient Data",(IF(ISNUMBER(SEARCH("Suppliers produce their own statement (direct / tier 1)",'[2]Most Recent Statements'!J53)),"Yes","No"))))</f>
        <v>No</v>
      </c>
      <c r="AK67" s="176" t="str">
        <f>IF(ISERROR('[2]Most Recent Statements'!J53),"Insufficient data",IF('[2]Most Recent Statements'!J53="Unknown","Insufficient Data",(IF(ISNUMBER(SEARCH("Suppliers produce their own statement (beyond tier 1)",'[2]Most Recent Statements'!J53)),"Yes","No"))))</f>
        <v>No</v>
      </c>
      <c r="AL67" s="176" t="str">
        <f>IF(ISERROR('[2]Most Recent Statements'!J53),"Insufficient data",IF('[2]Most Recent Statements'!J53="Unknown","Insufficient Data",(IF(ISNUMBER(SEARCH("Suppliers respect labour rights (wages, freedom of association etc) (direct / tier 1)",'[2]Most Recent Statements'!J53)),"Yes","No"))))</f>
        <v>No</v>
      </c>
      <c r="AM67" s="176" t="str">
        <f>IF(ISERROR('[2]Most Recent Statements'!J53),"Insufficient data",IF('[2]Most Recent Statements'!J53="Unknown","Insufficient Data",(IF(ISNUMBER(SEARCH("Suppliers respect labour rights (wages, freedom of association etc) (beyond tier 1)",'[2]Most Recent Statements'!J53)),"Yes","No"))))</f>
        <v>No</v>
      </c>
      <c r="AN67" s="176" t="str">
        <f>IF(ISERROR('[2]Most Recent Statements'!J53),"Insufficient data",IF('[2]Most Recent Statements'!J53="Unknown","Insufficient Data",(IF(ISNUMBER(SEARCH("Suppliers protect migrant workers (direct / tier 1)",'[2]Most Recent Statements'!J53)),"Yes","No"))))</f>
        <v>No</v>
      </c>
      <c r="AO67" s="176" t="str">
        <f>IF(ISERROR('[2]Most Recent Statements'!J53),"Insufficient data",IF('[2]Most Recent Statements'!J53="Unknown","Insufficient Data",(IF(ISNUMBER(SEARCH("Suppliers protect migrant workers (beyond tier 1)",'[2]Most Recent Statements'!J53)),"Yes","No"))))</f>
        <v>No</v>
      </c>
      <c r="AP67" s="177" t="str">
        <f>IF(ISERROR('[2]Most Recent Statements'!J53),"Insufficient data",IF('[2]Most Recent Statements'!J53="Unknown","Insufficient Data",(IF(ISNUMBER(SEARCH("migrant",'[2]Most Recent Statements'!J53)),"Yes","No"))))</f>
        <v>No</v>
      </c>
      <c r="AQ67" s="174" t="str">
        <f>IF(OR(ISERROR('[2]Most Recent Statements'!O53),ISERROR('[2]Most Recent Statements'!M53)),"Insufficient data",IF(OR('[2]Most Recent Statements'!O53="Unknown",'[2]Most Recent Statements'!M53="Unknown"),"Insufficient Data",(IF(OR((OR((ISNUMBER(SEARCH("Cancel contracts",'[2]Most Recent Statements'!O53))),(ISNUMBER(SEARCH("Corrective action plan",'[2]Most Recent Statements'!O53))),(ISNUMBER(SEARCH("Worker remediation",'[2]Most Recent Statements'!O53))),(ISNUMBER(SEARCH("Senior management",'[2]Most Recent Statements'!O53))))),(OR((ISNUMBER(SEARCH("Audits",'[2]Most Recent Statements'!M53))),(ISNUMBER(SEARCH("On-site visits",'[2]Most Recent Statements'!M53)))))),"Yes","No"))))</f>
        <v>No</v>
      </c>
      <c r="AR67" s="174" t="str">
        <f t="shared" si="2"/>
        <v>Yes</v>
      </c>
      <c r="AS67" s="175" t="str">
        <f>IF(ISERROR('[2]Most Recent Statements'!O53),"Insufficient data",IF('[2]Most Recent Statements'!O53="Unknown","Insufficient Data",(IF(ISNUMBER(SEARCH("Cancel contracts",'[2]Most Recent Statements'!O53)),"Yes","No"))))</f>
        <v>No</v>
      </c>
      <c r="AT67" s="176" t="str">
        <f>IF(ISERROR('[2]Most Recent Statements'!O53),"Insufficient data",IF('[2]Most Recent Statements'!O53="Unknown","Insufficient Data",(IF(ISNUMBER(SEARCH("Corrective action plan",'[2]Most Recent Statements'!O53)),"Yes","No"))))</f>
        <v>No</v>
      </c>
      <c r="AU67" s="176" t="str">
        <f>IF(ISERROR('[2]Most Recent Statements'!O53),"Insufficient data",IF('[2]Most Recent Statements'!O53="Unknown","Insufficient Data",(IF(ISNUMBER(SEARCH("Senior management",'[2]Most Recent Statements'!O53)),"Yes","No"))))</f>
        <v>No</v>
      </c>
      <c r="AV67" s="177" t="str">
        <f>IF(ISERROR('[2]Most Recent Statements'!O53),"Insufficient data",IF('[2]Most Recent Statements'!O53="Unknown","Insufficient Data",(IF(ISNUMBER(SEARCH("Worker remediation",'[2]Most Recent Statements'!O53)),"Yes","No"))))</f>
        <v>No</v>
      </c>
      <c r="AW67" s="176" t="str">
        <f t="shared" si="3"/>
        <v>No</v>
      </c>
      <c r="AX67" s="175" t="str">
        <f>IF(ISERROR('[2]Most Recent Statements'!M53),"Insufficient data",IF('[2]Most Recent Statements'!M53="Unknown","Insufficient Data",(IF(ISNUMBER(SEARCH("Audits",'[2]Most Recent Statements'!M53)),"Yes","No"))))</f>
        <v>No</v>
      </c>
      <c r="AY67" s="176" t="str">
        <f>IF(ISERROR('[2]Most Recent Statements'!M53),"Insufficient data",IF('[2]Most Recent Statements'!M53="Unknown","Insufficient Data",(IF(ISNUMBER(SEARCH("Audits of suppliers (self- reporting)",'[2]Most Recent Statements'!M53)),"Yes","No"))))</f>
        <v>No</v>
      </c>
      <c r="AZ67" s="176" t="str">
        <f>IF(ISERROR('[2]Most Recent Statements'!M53),"Insufficient data",IF('[2]Most Recent Statements'!M53="Unknown","Insufficient Data",(IF(ISNUMBER(SEARCH("Audits of suppliers (independent)",'[2]Most Recent Statements'!M53)),"Yes","No"))))</f>
        <v>No</v>
      </c>
      <c r="BA67" s="177" t="str">
        <f>IF(ISERROR('[2]Most Recent Statements'!M53),"Insufficient data",IF('[2]Most Recent Statements'!M53="Unknown","Insufficient Data",(IF(ISNUMBER(SEARCH("On-site visits",'[2]Most Recent Statements'!M53)),"Yes","No"))))</f>
        <v>No</v>
      </c>
      <c r="BB67" s="175" t="str">
        <f>IF(ISERROR('[2]Most Recent Statements'!P53),"Insufficient data",IF('[2]Most Recent Statements'!P53="Unknown","Insufficient Data",(IF(OR((ISNUMBER(SEARCH("Hotline",'[2]Most Recent Statements'!P53))),(ISNUMBER(SEARCH("Whistleblower protection",'[2]Most Recent Statements'!P53))),(ISNUMBER(SEARCH("Focal Point",'[2]Most Recent Statements'!P53)))),"Yes","No"))))</f>
        <v>Yes</v>
      </c>
      <c r="BC67" s="176" t="str">
        <f>IF(ISERROR('[2]Most Recent Statements'!P53),"Insufficient data",IF('[2]Most Recent Statements'!P53="Unknown","Insufficient Data",(IF(ISNUMBER(SEARCH("Hotline",'[2]Most Recent Statements'!P53)),"Yes","No"))))</f>
        <v>No</v>
      </c>
      <c r="BD67" s="176" t="str">
        <f>IF(ISERROR('[2]Most Recent Statements'!P53),"Insufficient data",IF('[2]Most Recent Statements'!P53="Unknown","Insufficient Data",(IF(ISNUMBER(SEARCH("Focal Point",'[2]Most Recent Statements'!P53)),"Yes","No"))))</f>
        <v>Yes</v>
      </c>
      <c r="BE67" s="177" t="str">
        <f>IF(ISERROR('[2]Most Recent Statements'!P53),"Insufficient data",IF('[2]Most Recent Statements'!P53="Unknown","Insufficient Data",(IF(ISNUMBER(SEARCH("Whistleblower protection",'[2]Most Recent Statements'!P53)),"Yes","No"))))</f>
        <v>No</v>
      </c>
      <c r="BF67" s="175" t="str">
        <f t="shared" si="4"/>
        <v>Yes</v>
      </c>
      <c r="BG67" s="176" t="str">
        <f>IF(ISERROR('[2]Most Recent Statements'!K53),"Insufficient data",IF('[2]Most Recent Statements'!K53="Unknown","Insufficient Data",(IF(ISNUMBER(SEARCH("Conducting research",'[2]Most Recent Statements'!K53)),"Yes","No"))))</f>
        <v>Yes</v>
      </c>
      <c r="BH67" s="176" t="str">
        <f>IF(ISERROR('[2]Most Recent Statements'!K53),"Insufficient data",IF('[2]Most Recent Statements'!K53="Unknown","Insufficient Data",(IF(ISNUMBER(SEARCH("Risk-based questionnaires",'[2]Most Recent Statements'!K53)),"Yes","No"))))</f>
        <v>No</v>
      </c>
      <c r="BI67" s="176" t="str">
        <f>IF(ISERROR('[2]Most Recent Statements'!K53),"Insufficient data",IF('[2]Most Recent Statements'!K53="Unknown","Insufficient Data",(IF(ISNUMBER(SEARCH("Use of risk management tool or software",'[2]Most Recent Statements'!K53)),"Yes","No"))))</f>
        <v>No</v>
      </c>
      <c r="BJ67" s="177" t="str">
        <f>IF(ISERROR('[2]Most Recent Statements'!K53),"Insufficient data",IF('[2]Most Recent Statements'!K53="Unknown","Insufficient Data",(IF(ISNUMBER(SEARCH("In Development",'[2]Most Recent Statements'!K53)),"Yes","No"))))</f>
        <v>No</v>
      </c>
      <c r="BK67" s="174" t="str">
        <f>IF(OR(ISERROR('[2]Most Recent Statements'!K53),ISERROR('[2]Most Recent Statements'!L53)),"Insufficient data",IF(OR('[2]Most Recent Statements'!K53="Unknown",'[2]Most Recent Statements'!L53="Unknown"),"Insufficient Data",(IF(AND((OR((ISNUMBER(SEARCH("Conducting research",'[2]Most Recent Statements'!K53))),(ISNUMBER(SEARCH("Risk-based questionnaires",'[2]Most Recent Statements'!K53))),(ISNUMBER(SEARCH("Use of risk management tool or software",'[2]Most Recent Statements'!K53))))),(OR((ISNUMBER(SEARCH("Geographic",'[2]Most Recent Statements'!L53))),(ISNUMBER(SEARCH("Industry",'[2]Most Recent Statements'!L53))),(ISNUMBER(SEARCH("Resource",'[2]Most Recent Statements'!L53))),(ISNUMBER(SEARCH("Workforce",'[2]Most Recent Statements'!L53)))))),"Yes","No"))))</f>
        <v>No</v>
      </c>
      <c r="BL67" s="175" t="str">
        <f>IF(ISERROR('[2]Most Recent Statements'!L53),"Insufficient data",IF('[2]Most Recent Statements'!L53="Unknown","Insufficient Data",(IF(OR((ISNUMBER(SEARCH("Geographic",'[2]Most Recent Statements'!L53))),(ISNUMBER(SEARCH("Industry",'[2]Most Recent Statements'!L53))),(ISNUMBER(SEARCH("Resource",'[2]Most Recent Statements'!L53))),(ISNUMBER(SEARCH("Workforce",'[2]Most Recent Statements'!L53)))),"Yes","No"))))</f>
        <v>No</v>
      </c>
      <c r="BM67" s="176" t="str">
        <f>IF(ISERROR('[2]Most Recent Statements'!L53),"Insufficient data",IF('[2]Most Recent Statements'!L53="Unknown","Insufficient Data",(IF(ISNUMBER(SEARCH("Geographic",'[2]Most Recent Statements'!L53)),"Yes","No"))))</f>
        <v>No</v>
      </c>
      <c r="BN67" s="176" t="str">
        <f>IF(ISERROR('[2]Most Recent Statements'!L53),"Insufficient data",IF('[2]Most Recent Statements'!L53="Unknown","Insufficient Data",(IF(ISNUMBER(SEARCH("Industry",'[2]Most Recent Statements'!L53)),"Yes","No"))))</f>
        <v>No</v>
      </c>
      <c r="BO67" s="176" t="str">
        <f>IF(ISERROR('[2]Most Recent Statements'!L53),"Insufficient data",IF('[2]Most Recent Statements'!L53="Unknown","Insufficient Data",(IF(ISNUMBER(SEARCH("Workforce",'[2]Most Recent Statements'!L53)),"Yes","No"))))</f>
        <v>No</v>
      </c>
      <c r="BP67" s="176" t="str">
        <f>IF(ISERROR('[2]Most Recent Statements'!L53),"Insufficient data",IF('[2]Most Recent Statements'!L53="Unknown","Insufficient Data",(IF(ISNUMBER(SEARCH("Resource",'[2]Most Recent Statements'!L53)),"Yes","No"))))</f>
        <v>No</v>
      </c>
      <c r="BQ67" s="177"/>
      <c r="BR67" s="176" t="str">
        <f>IF(ISERROR('[2]Most Recent Statements'!N53),"Insufficient data",IF('[2]Most Recent Statements'!N53="Unknown","Insufficient Data",(IF(ISNUMBER(SEARCH("Yes",'[2]Most Recent Statements'!N53)),"Yes","No"))))</f>
        <v>No</v>
      </c>
      <c r="BS67" s="175" t="str">
        <f>IF(ISERROR('[2]Most Recent Statements'!Q53),"Insufficient data",IF('[2]Most Recent Statements'!Q53="Unknown","Insufficient Data",(IF(ISNUMBER(SEARCH("Leadership",'[2]Most Recent Statements'!Q53)),"Yes","No"))))</f>
        <v>No</v>
      </c>
      <c r="BT67" s="176" t="str">
        <f>IF(ISERROR('[2]Most Recent Statements'!Q53),"Insufficient data",IF('[2]Most Recent Statements'!Q53="Unknown","Insufficient Data",(IF(ISNUMBER(SEARCH("Suppliers",'[2]Most Recent Statements'!Q53)),"Yes","No"))))</f>
        <v>No</v>
      </c>
      <c r="BU67" s="176" t="str">
        <f>IF(ISERROR('[2]Most Recent Statements'!Q53),"Insufficient data",IF('[2]Most Recent Statements'!Q53="Unknown","Insufficient Data",(IF(ISNUMBER(SEARCH("Recruitment / HR",'[2]Most Recent Statements'!Q53)),"Yes","No"))))</f>
        <v>No</v>
      </c>
      <c r="BV67" s="176" t="str">
        <f>IF(ISERROR('[2]Most Recent Statements'!Q53),"Insufficient data",IF('[2]Most Recent Statements'!Q53="Unknown","Insufficient Data",(IF(ISNUMBER(SEARCH("Procurement / purchasing",'[2]Most Recent Statements'!Q53)),"Yes","No"))))</f>
        <v>No</v>
      </c>
      <c r="BW67" s="176" t="str">
        <f>IF(ISERROR('[2]Most Recent Statements'!Q53),"Insufficient data",IF('[2]Most Recent Statements'!Q53="Unknown","Insufficient Data",(IF(ISNUMBER(SEARCH("Employees (all)",'[2]Most Recent Statements'!Q53)),"Yes","No"))))</f>
        <v>Yes</v>
      </c>
      <c r="BX67" s="176" t="str">
        <f>IF(ISERROR('[2]Most Recent Statements'!Q53),"Insufficient data",IF('[2]Most Recent Statements'!Q53="Unknown","Insufficient Data",(IF(ISNUMBER(SEARCH("Training provided - not specified",'[2]Most Recent Statements'!Q53)),"Yes","No"))))</f>
        <v>No</v>
      </c>
      <c r="BY67" s="176" t="str">
        <f>IF(ISERROR('[2]Most Recent Statements'!Q53),"Insufficient data",IF('[2]Most Recent Statements'!Q53="Unknown","Insufficient Data",(IF(ISNUMBER(SEARCH("In Development",'[2]Most Recent Statements'!Q53)),"Yes","No"))))</f>
        <v>No</v>
      </c>
      <c r="BZ67" s="177" t="str">
        <f t="shared" si="5"/>
        <v>Yes</v>
      </c>
      <c r="CA67" s="176" t="str">
        <f t="shared" si="6"/>
        <v>Yes</v>
      </c>
      <c r="CB67" s="176" t="str">
        <f t="shared" si="7"/>
        <v>Yes</v>
      </c>
      <c r="CC67" s="175" t="str">
        <f>IF(ISERROR('[2]Most Recent Statements'!R53),"Insufficient data",IF('[2]Most Recent Statements'!R53="Unknown","Insufficient Data",(IF(ISNUMBER(SEARCH("Yes",'[2]Most Recent Statements'!R53)),"Yes","No"))))</f>
        <v>No</v>
      </c>
      <c r="CD67" s="176" t="str">
        <f>IF(ISERROR('[2]Most Recent Statements'!S53),"Insufficient data",IF('[2]Most Recent Statements'!S53="Unknown","Insufficient Data",(IF(ISNUMBER(SEARCH("Yes",'[2]Most Recent Statements'!S53)),"Yes","No"))))</f>
        <v>No</v>
      </c>
      <c r="CE67" s="199" t="str">
        <f>IFERROR(VLOOKUP($A67,'[2]Sector Specific Research'!$B$3:$H$81,3,FALSE),"Insufficient Data")</f>
        <v>No</v>
      </c>
      <c r="CF67" s="200" t="str">
        <f>IFERROR(VLOOKUP($A67,'[2]Sector Specific Research'!$B$3:$H$81,4,FALSE),"Insufficient Data")</f>
        <v>No</v>
      </c>
      <c r="CG67" s="200" t="str">
        <f>IFERROR(VLOOKUP($A67,'[2]Sector Specific Research'!$B$3:$H$81,5,FALSE),"Insufficient Data")</f>
        <v>No</v>
      </c>
      <c r="CH67" s="200" t="str">
        <f>IFERROR(VLOOKUP($A67,'[2]Sector Specific Research'!$B$3:$H$81,6,FALSE),"Insufficient Data")</f>
        <v>No</v>
      </c>
      <c r="CI67" s="200" t="str">
        <f>IFERROR(VLOOKUP($A67,'[2]Sector Specific Research'!$B$3:$H$81,7,FALSE),"Insufficient Data")</f>
        <v>Yes</v>
      </c>
      <c r="CJ67" s="200" t="str">
        <f t="shared" si="8"/>
        <v>No</v>
      </c>
      <c r="CK67" s="175" t="str">
        <f t="shared" si="9"/>
        <v>No</v>
      </c>
      <c r="CL67" s="178" t="str">
        <f t="shared" si="10"/>
        <v>No</v>
      </c>
    </row>
    <row r="68" spans="1:90" ht="16" x14ac:dyDescent="0.2">
      <c r="A68" s="287" t="str">
        <f>TRIM('[2]Most Recent Statements'!A61)</f>
        <v>Marathon Asset Management LLP</v>
      </c>
      <c r="B68" s="197">
        <f>'[2]Most Recent Statements'!B61</f>
        <v>2018</v>
      </c>
      <c r="C68" s="197">
        <v>18000</v>
      </c>
      <c r="D68" s="198" t="str">
        <f>IF(ISNUMBER(SEARCH("Yes",'[2]Most Recent Statements'!C61)), "Yes", "No")</f>
        <v>Yes</v>
      </c>
      <c r="E68" s="198">
        <f>IFERROR(VLOOKUP(A68,'[2]Entity Coverage'!$C$2:$H$80, 6, FALSE), "Insufficient Data")</f>
        <v>1</v>
      </c>
      <c r="F68" s="198" t="str">
        <f>IF(ISERROR('[2]Most Recent Statements'!E61),"Insufficient data",IF('[2]Most Recent Statements'!E61="Unknown","Insufficient Data",(IF(ISNUMBER(SEARCH("Yes",'[2]Most Recent Statements'!E61)),"Yes","No"))))</f>
        <v>No</v>
      </c>
      <c r="G68" s="175" t="str">
        <f>IFERROR(IF(AND((OR('[2]Most Recent Statements'!F61="Signed by CEO",'[2]Most Recent Statements'!F61="Signed by Director",'[2]Most Recent Statements'!F61="Signed by Managing Director",'[2]Most Recent Statements'!F61="Signed by Chairman")),('[2]Most Recent Statements'!C61="Yes - UK Modern Slavery Act"),('[2]Most Recent Statements'!D61="Yes"),('[2]Most Recent Statements'!G61="Approved by Board")),"Yes","No"),"Insufficient data")</f>
        <v>No</v>
      </c>
      <c r="H68" s="176" t="str">
        <f>IF(ISERROR('[2]Most Recent Statements'!F61),"Insufficient data",IF('[2]Most Recent Statements'!F61="Unknown","Insufficient Data",(IF(OR((ISNUMBER(SEARCH("Signed by CEO",'[2]Most Recent Statements'!F61))),(ISNUMBER(SEARCH("Signed by Director",'[2]Most Recent Statements'!F61))),(ISNUMBER(SEARCH("Signed by Chairman",'[2]Most Recent Statements'!F61))),(ISNUMBER(SEARCH("Signed by Managing Director",'[2]Most Recent Statements'!F61)))),"Yes","No"))))</f>
        <v>No</v>
      </c>
      <c r="I68" s="176" t="str">
        <f>IF(ISERROR('[2]Most Recent Statements'!G61),"Insufficient data",IF('[2]Most Recent Statements'!G61="Unknown","Insufficient Data",(IF(ISNUMBER(SEARCH("Approved by Board",'[2]Most Recent Statements'!G61)),"Yes","No"))))</f>
        <v>No</v>
      </c>
      <c r="J68" s="177" t="str">
        <f>IF(ISERROR('[2]Most Recent Statements'!D61),"Insufficient data",IF('[2]Most Recent Statements'!D61="Unknown","Insufficient Data",(IF(ISNUMBER(SEARCH("Yes",'[2]Most Recent Statements'!D61)),"Yes","No"))))</f>
        <v>No</v>
      </c>
      <c r="K68" s="174" t="str">
        <f>IF(ISERROR('[2]Most Recent Statements'!T61),"Insufficient data",IF('[2]Most Recent Statements'!T61="Unknown","Insufficient Data",(IF(ISNUMBER(SEARCH("Yes",'[2]Most Recent Statements'!T61)),"Yes","No"))))</f>
        <v>No</v>
      </c>
      <c r="L68" s="174" t="str">
        <f>IF(ISERROR('[2]Most Recent Statements'!H61),"Insufficient data",IF('[2]Most Recent Statements'!H61="Unknown","Insufficient Data",(IF(ISNUMBER(SEARCH("Yes",'[2]Most Recent Statements'!H61)),"Yes","No"))))</f>
        <v>No</v>
      </c>
      <c r="M68" s="175" t="str">
        <f>IF(ISERROR('[2]Most Recent Statements'!I61),"Insufficient data",IF('[2]Most Recent Statements'!I61="Unknown","Insufficient Data",(IF(ISNUMBER(SEARCH("No",'[2]Most Recent Statements'!I61)),"No","Yes"))))</f>
        <v>No</v>
      </c>
      <c r="N68" s="176" t="str">
        <f>IF(ISERROR('[2]Most Recent Statements'!I61),"Insufficient data",IF('[2]Most Recent Statements'!I61="Unknown","Insufficient Data",(IF(ISNUMBER(SEARCH("Facility/Supplier",'[2]Most Recent Statements'!I61)),"Yes","No"))))</f>
        <v>No</v>
      </c>
      <c r="O68" s="177" t="str">
        <f>IF(ISERROR('[2]Most Recent Statements'!I61),"Insufficient data",IF('[2]Most Recent Statements'!I61="Unknown","Insufficient Data",(IF(ISNUMBER(SEARCH("Geographical",'[2]Most Recent Statements'!I61)),"Yes","No"))))</f>
        <v>No</v>
      </c>
      <c r="P68" s="175" t="str">
        <f>IF(ISERROR('[2]Most Recent Statements'!J61),"Insufficient data",IF('[2]Most Recent Statements'!J61="Unknown","Insufficient Data",(IF(OR((ISNUMBER(SEARCH("prohibit",'[2]Most Recent Statements'!J61))),(ISNUMBER(SEARCH("forced",'[2]Most Recent Statements'!J61))),(ISNUMBER(SEARCH("supplier",'[2]Most Recent Statements'!J61)))),"Yes","No"))))</f>
        <v>Yes</v>
      </c>
      <c r="Q68" s="176" t="str">
        <f>IF(ISERROR('[2]Most Recent Statements'!J61),"Insufficient data",IF('[2]Most Recent Statements'!J61="Unknown","Insufficient Data",(IF(ISNUMBER(SEARCH("No",'[2]Most Recent Statements'!J61)),"No","Yes"))))</f>
        <v>Yes</v>
      </c>
      <c r="R68" s="176" t="str">
        <f>IF(ISERROR('[2]Most Recent Statements'!J61),"Insufficient data",IF('[2]Most Recent Statements'!J61="Unknown","Insufficient Data",(IF(ISNUMBER(SEARCH("In Development",'[2]Most Recent Statements'!J61)),"Yes","No"))))</f>
        <v>No</v>
      </c>
      <c r="S68" s="176" t="str">
        <f>IF(ISERROR('[2]Most Recent Statements'!J61),"Insufficient data",IF('[2]Most Recent Statements'!J61="Unknown","Insufficient Data",(IF(OR((ISNUMBER(SEARCH("prohibit",'[2]Most Recent Statements'!J61))),(ISNUMBER(SEARCH("forced",'[2]Most Recent Statements'!J61))),(ISNUMBER(SEARCH("No",'[2]Most Recent Statements'!J61))),(ISNUMBER(SEARCH("supplier",'[2]Most Recent Statements'!J61)))),"No","Yes"))))</f>
        <v>No</v>
      </c>
      <c r="T68" s="176"/>
      <c r="U68" s="176" t="str">
        <f>IF(ISERROR('[2]Most Recent Statements'!J61),"Insufficient data",IF('[2]Most Recent Statements'!J61="Unknown","Insufficient Data",(IF(ISNUMBER(SEARCH("(beyond tier 1)",'[2]Most Recent Statements'!J61)),"Yes","No"))))</f>
        <v>Yes</v>
      </c>
      <c r="V68" s="176"/>
      <c r="W68" s="176" t="str">
        <f>IF(ISERROR('[2]Most Recent Statements'!J61),"Insufficient data",IF('[2]Most Recent Statements'!J61="Unknown","Insufficient Data",(IF(ISNUMBER(SEARCH("recruitment",'[2]Most Recent Statements'!J61)),"Yes","No"))))</f>
        <v>No</v>
      </c>
      <c r="X68" s="176" t="str">
        <f>IF(ISERROR('[2]Most Recent Statements'!J61),"Insufficient data",IF('[2]Most Recent Statements'!J61="Unknown","Insufficient Data",(IF(ISNUMBER(SEARCH("Prohibit charging of recruitment fees to employee (direct / tier 1)",'[2]Most Recent Statements'!J61)),"Yes","No"))))</f>
        <v>No</v>
      </c>
      <c r="Y68" s="176" t="str">
        <f>IF(ISERROR('[2]Most Recent Statements'!J61),"Insufficient data",IF('[2]Most Recent Statements'!J61="Unknown","Insufficient Data",(IF(ISNUMBER(SEARCH("Prohibit charging of recruitment fees to employee (beyond tier 1)",'[2]Most Recent Statements'!J61)),"Yes","No"))))</f>
        <v>No</v>
      </c>
      <c r="Z68" s="176" t="str">
        <f>IF(ISERROR('[2]Most Recent Statements'!J61),"Insufficient data",IF('[2]Most Recent Statements'!J61="Unknown","Insufficient Data",(IF(ISNUMBER(SEARCH("Suppliers comply with laws and company’s policies (direct / tier 1)",'[2]Most Recent Statements'!J61)),"Yes","No"))))</f>
        <v>Yes</v>
      </c>
      <c r="AA68" s="176" t="str">
        <f>IF(ISERROR('[2]Most Recent Statements'!J61),"Insufficient data",IF('[2]Most Recent Statements'!J61="Unknown","Insufficient Data",(IF(ISNUMBER(SEARCH("Suppliers comply with laws and company’s policies (beyond tier 1)",'[2]Most Recent Statements'!J61)),"Yes","No"))))</f>
        <v>No</v>
      </c>
      <c r="AB68" s="176" t="str">
        <f>IF(ISERROR('[2]Most Recent Statements'!J61),"Insufficient data",IF('[2]Most Recent Statements'!J61="Unknown","Insufficient Data",(IF(ISNUMBER(SEARCH("Prohibit use of forced labour (direct / tier 1)",'[2]Most Recent Statements'!J61)),"Yes","No"))))</f>
        <v>Yes</v>
      </c>
      <c r="AC68" s="176" t="str">
        <f>IF(ISERROR('[2]Most Recent Statements'!J61),"Insufficient data",IF('[2]Most Recent Statements'!J61="Unknown","Insufficient Data",(IF(ISNUMBER(SEARCH("Prohibit use of forced labour (beyond tier 1)",'[2]Most Recent Statements'!J61)),"Yes","No"))))</f>
        <v>Yes</v>
      </c>
      <c r="AD68" s="176" t="str">
        <f>IF(ISERROR('[2]Most Recent Statements'!J61),"Insufficient data",IF('[2]Most Recent Statements'!J61="Unknown","Insufficient Data",(IF(ISNUMBER(SEARCH("Prohibit use of child labour (direct / tier 1)",'[2]Most Recent Statements'!J61)),"Yes","No"))))</f>
        <v>No</v>
      </c>
      <c r="AE68" s="176" t="str">
        <f>IF(ISERROR('[2]Most Recent Statements'!J61),"Insufficient data",IF('[2]Most Recent Statements'!J61="Unknown","Insufficient Data",(IF(ISNUMBER(SEARCH("Prohibit use of child labour (beyond tier 1)",'[2]Most Recent Statements'!J61)),"Yes","No"))))</f>
        <v>No</v>
      </c>
      <c r="AF68" s="176" t="str">
        <f>IF(ISERROR('[2]Most Recent Statements'!J61),"Insufficient data",IF('[2]Most Recent Statements'!J61="Unknown","Insufficient Data",(IF(ISNUMBER(SEARCH("Code of conduct or supplier code includes clauses on slavery and human trafficking (direct / tier 1)",'[2]Most Recent Statements'!J61)),"Yes","No"))))</f>
        <v>No</v>
      </c>
      <c r="AG68" s="176" t="str">
        <f>IF(ISERROR('[2]Most Recent Statements'!J61),"Insufficient data",IF('[2]Most Recent Statements'!J61="Unknown","Insufficient Data",(IF(ISNUMBER(SEARCH("Code of conduct or supplier code includes clauses on slavery and human trafficking (beyond tier 1)",'[2]Most Recent Statements'!J61)),"Yes","No"))))</f>
        <v>No</v>
      </c>
      <c r="AH68" s="176" t="str">
        <f>IF(ISERROR('[2]Most Recent Statements'!J61),"Insufficient data",IF('[2]Most Recent Statements'!J61="Unknown","Insufficient Data",(IF(ISNUMBER(SEARCH("Contracts include clauses on forced labour (direct / tier 1)",'[2]Most Recent Statements'!J61)),"Yes","No"))))</f>
        <v>Yes</v>
      </c>
      <c r="AI68" s="176" t="str">
        <f>IF(ISERROR('[2]Most Recent Statements'!J61),"Insufficient data",IF('[2]Most Recent Statements'!J61="Unknown","Insufficient Data",(IF(ISNUMBER(SEARCH("Contracts include clauses on forced labour (beyond tier 1)",'[2]Most Recent Statements'!J61)),"Yes","No"))))</f>
        <v>No</v>
      </c>
      <c r="AJ68" s="176" t="str">
        <f>IF(ISERROR('[2]Most Recent Statements'!J61),"Insufficient data",IF('[2]Most Recent Statements'!J61="Unknown","Insufficient Data",(IF(ISNUMBER(SEARCH("Suppliers produce their own statement (direct / tier 1)",'[2]Most Recent Statements'!J61)),"Yes","No"))))</f>
        <v>No</v>
      </c>
      <c r="AK68" s="176" t="str">
        <f>IF(ISERROR('[2]Most Recent Statements'!J61),"Insufficient data",IF('[2]Most Recent Statements'!J61="Unknown","Insufficient Data",(IF(ISNUMBER(SEARCH("Suppliers produce their own statement (beyond tier 1)",'[2]Most Recent Statements'!J61)),"Yes","No"))))</f>
        <v>No</v>
      </c>
      <c r="AL68" s="176" t="str">
        <f>IF(ISERROR('[2]Most Recent Statements'!J61),"Insufficient data",IF('[2]Most Recent Statements'!J61="Unknown","Insufficient Data",(IF(ISNUMBER(SEARCH("Suppliers respect labour rights (wages, freedom of association etc) (direct / tier 1)",'[2]Most Recent Statements'!J61)),"Yes","No"))))</f>
        <v>No</v>
      </c>
      <c r="AM68" s="176" t="str">
        <f>IF(ISERROR('[2]Most Recent Statements'!J61),"Insufficient data",IF('[2]Most Recent Statements'!J61="Unknown","Insufficient Data",(IF(ISNUMBER(SEARCH("Suppliers respect labour rights (wages, freedom of association etc) (beyond tier 1)",'[2]Most Recent Statements'!J61)),"Yes","No"))))</f>
        <v>No</v>
      </c>
      <c r="AN68" s="176" t="str">
        <f>IF(ISERROR('[2]Most Recent Statements'!J61),"Insufficient data",IF('[2]Most Recent Statements'!J61="Unknown","Insufficient Data",(IF(ISNUMBER(SEARCH("Suppliers protect migrant workers (direct / tier 1)",'[2]Most Recent Statements'!J61)),"Yes","No"))))</f>
        <v>No</v>
      </c>
      <c r="AO68" s="176" t="str">
        <f>IF(ISERROR('[2]Most Recent Statements'!J61),"Insufficient data",IF('[2]Most Recent Statements'!J61="Unknown","Insufficient Data",(IF(ISNUMBER(SEARCH("Suppliers protect migrant workers (beyond tier 1)",'[2]Most Recent Statements'!J61)),"Yes","No"))))</f>
        <v>No</v>
      </c>
      <c r="AP68" s="177" t="str">
        <f>IF(ISERROR('[2]Most Recent Statements'!J61),"Insufficient data",IF('[2]Most Recent Statements'!J61="Unknown","Insufficient Data",(IF(ISNUMBER(SEARCH("migrant",'[2]Most Recent Statements'!J61)),"Yes","No"))))</f>
        <v>No</v>
      </c>
      <c r="AQ68" s="174" t="str">
        <f>IF(OR(ISERROR('[2]Most Recent Statements'!O61),ISERROR('[2]Most Recent Statements'!M61)),"Insufficient data",IF(OR('[2]Most Recent Statements'!O61="Unknown",'[2]Most Recent Statements'!M61="Unknown"),"Insufficient Data",(IF(OR((OR((ISNUMBER(SEARCH("Cancel contracts",'[2]Most Recent Statements'!O61))),(ISNUMBER(SEARCH("Corrective action plan",'[2]Most Recent Statements'!O61))),(ISNUMBER(SEARCH("Worker remediation",'[2]Most Recent Statements'!O61))),(ISNUMBER(SEARCH("Senior management",'[2]Most Recent Statements'!O61))))),(OR((ISNUMBER(SEARCH("Audits",'[2]Most Recent Statements'!M61))),(ISNUMBER(SEARCH("On-site visits",'[2]Most Recent Statements'!M61)))))),"Yes","No"))))</f>
        <v>No</v>
      </c>
      <c r="AR68" s="174" t="str">
        <f t="shared" si="2"/>
        <v>Yes</v>
      </c>
      <c r="AS68" s="175" t="str">
        <f>IF(ISERROR('[2]Most Recent Statements'!O61),"Insufficient data",IF('[2]Most Recent Statements'!O61="Unknown","Insufficient Data",(IF(ISNUMBER(SEARCH("Cancel contracts",'[2]Most Recent Statements'!O61)),"Yes","No"))))</f>
        <v>No</v>
      </c>
      <c r="AT68" s="176" t="str">
        <f>IF(ISERROR('[2]Most Recent Statements'!O61),"Insufficient data",IF('[2]Most Recent Statements'!O61="Unknown","Insufficient Data",(IF(ISNUMBER(SEARCH("Corrective action plan",'[2]Most Recent Statements'!O61)),"Yes","No"))))</f>
        <v>No</v>
      </c>
      <c r="AU68" s="176" t="str">
        <f>IF(ISERROR('[2]Most Recent Statements'!O61),"Insufficient data",IF('[2]Most Recent Statements'!O61="Unknown","Insufficient Data",(IF(ISNUMBER(SEARCH("Senior management",'[2]Most Recent Statements'!O61)),"Yes","No"))))</f>
        <v>No</v>
      </c>
      <c r="AV68" s="177" t="str">
        <f>IF(ISERROR('[2]Most Recent Statements'!O61),"Insufficient data",IF('[2]Most Recent Statements'!O61="Unknown","Insufficient Data",(IF(ISNUMBER(SEARCH("Worker remediation",'[2]Most Recent Statements'!O61)),"Yes","No"))))</f>
        <v>No</v>
      </c>
      <c r="AW68" s="176" t="str">
        <f t="shared" si="3"/>
        <v>No</v>
      </c>
      <c r="AX68" s="175" t="str">
        <f>IF(ISERROR('[2]Most Recent Statements'!M61),"Insufficient data",IF('[2]Most Recent Statements'!M61="Unknown","Insufficient Data",(IF(ISNUMBER(SEARCH("Audits",'[2]Most Recent Statements'!M61)),"Yes","No"))))</f>
        <v>No</v>
      </c>
      <c r="AY68" s="176" t="str">
        <f>IF(ISERROR('[2]Most Recent Statements'!M61),"Insufficient data",IF('[2]Most Recent Statements'!M61="Unknown","Insufficient Data",(IF(ISNUMBER(SEARCH("Audits of suppliers (self- reporting)",'[2]Most Recent Statements'!M61)),"Yes","No"))))</f>
        <v>No</v>
      </c>
      <c r="AZ68" s="176" t="str">
        <f>IF(ISERROR('[2]Most Recent Statements'!M61),"Insufficient data",IF('[2]Most Recent Statements'!M61="Unknown","Insufficient Data",(IF(ISNUMBER(SEARCH("Audits of suppliers (independent)",'[2]Most Recent Statements'!M61)),"Yes","No"))))</f>
        <v>No</v>
      </c>
      <c r="BA68" s="177" t="str">
        <f>IF(ISERROR('[2]Most Recent Statements'!M61),"Insufficient data",IF('[2]Most Recent Statements'!M61="Unknown","Insufficient Data",(IF(ISNUMBER(SEARCH("On-site visits",'[2]Most Recent Statements'!M61)),"Yes","No"))))</f>
        <v>No</v>
      </c>
      <c r="BB68" s="175" t="str">
        <f>IF(ISERROR('[2]Most Recent Statements'!P61),"Insufficient data",IF('[2]Most Recent Statements'!P61="Unknown","Insufficient Data",(IF(OR((ISNUMBER(SEARCH("Hotline",'[2]Most Recent Statements'!P61))),(ISNUMBER(SEARCH("Whistleblower protection",'[2]Most Recent Statements'!P61))),(ISNUMBER(SEARCH("Focal Point",'[2]Most Recent Statements'!P61)))),"Yes","No"))))</f>
        <v>Yes</v>
      </c>
      <c r="BC68" s="176" t="str">
        <f>IF(ISERROR('[2]Most Recent Statements'!P61),"Insufficient data",IF('[2]Most Recent Statements'!P61="Unknown","Insufficient Data",(IF(ISNUMBER(SEARCH("Hotline",'[2]Most Recent Statements'!P61)),"Yes","No"))))</f>
        <v>No</v>
      </c>
      <c r="BD68" s="176" t="str">
        <f>IF(ISERROR('[2]Most Recent Statements'!P61),"Insufficient data",IF('[2]Most Recent Statements'!P61="Unknown","Insufficient Data",(IF(ISNUMBER(SEARCH("Focal Point",'[2]Most Recent Statements'!P61)),"Yes","No"))))</f>
        <v>No</v>
      </c>
      <c r="BE68" s="177" t="str">
        <f>IF(ISERROR('[2]Most Recent Statements'!P61),"Insufficient data",IF('[2]Most Recent Statements'!P61="Unknown","Insufficient Data",(IF(ISNUMBER(SEARCH("Whistleblower protection",'[2]Most Recent Statements'!P61)),"Yes","No"))))</f>
        <v>Yes</v>
      </c>
      <c r="BF68" s="175" t="str">
        <f t="shared" si="4"/>
        <v>No</v>
      </c>
      <c r="BG68" s="176" t="str">
        <f>IF(ISERROR('[2]Most Recent Statements'!K61),"Insufficient data",IF('[2]Most Recent Statements'!K61="Unknown","Insufficient Data",(IF(ISNUMBER(SEARCH("Conducting research",'[2]Most Recent Statements'!K61)),"Yes","No"))))</f>
        <v>No</v>
      </c>
      <c r="BH68" s="176" t="str">
        <f>IF(ISERROR('[2]Most Recent Statements'!K61),"Insufficient data",IF('[2]Most Recent Statements'!K61="Unknown","Insufficient Data",(IF(ISNUMBER(SEARCH("Risk-based questionnaires",'[2]Most Recent Statements'!K61)),"Yes","No"))))</f>
        <v>No</v>
      </c>
      <c r="BI68" s="176" t="str">
        <f>IF(ISERROR('[2]Most Recent Statements'!K61),"Insufficient data",IF('[2]Most Recent Statements'!K61="Unknown","Insufficient Data",(IF(ISNUMBER(SEARCH("Use of risk management tool or software",'[2]Most Recent Statements'!K61)),"Yes","No"))))</f>
        <v>No</v>
      </c>
      <c r="BJ68" s="177" t="str">
        <f>IF(ISERROR('[2]Most Recent Statements'!K61),"Insufficient data",IF('[2]Most Recent Statements'!K61="Unknown","Insufficient Data",(IF(ISNUMBER(SEARCH("In Development",'[2]Most Recent Statements'!K61)),"Yes","No"))))</f>
        <v>No</v>
      </c>
      <c r="BK68" s="174" t="str">
        <f>IF(OR(ISERROR('[2]Most Recent Statements'!K61),ISERROR('[2]Most Recent Statements'!L61)),"Insufficient data",IF(OR('[2]Most Recent Statements'!K61="Unknown",'[2]Most Recent Statements'!L61="Unknown"),"Insufficient Data",(IF(AND((OR((ISNUMBER(SEARCH("Conducting research",'[2]Most Recent Statements'!K61))),(ISNUMBER(SEARCH("Risk-based questionnaires",'[2]Most Recent Statements'!K61))),(ISNUMBER(SEARCH("Use of risk management tool or software",'[2]Most Recent Statements'!K61))))),(OR((ISNUMBER(SEARCH("Geographic",'[2]Most Recent Statements'!L61))),(ISNUMBER(SEARCH("Industry",'[2]Most Recent Statements'!L61))),(ISNUMBER(SEARCH("Resource",'[2]Most Recent Statements'!L61))),(ISNUMBER(SEARCH("Workforce",'[2]Most Recent Statements'!L61)))))),"Yes","No"))))</f>
        <v>No</v>
      </c>
      <c r="BL68" s="175" t="str">
        <f>IF(ISERROR('[2]Most Recent Statements'!L61),"Insufficient data",IF('[2]Most Recent Statements'!L61="Unknown","Insufficient Data",(IF(OR((ISNUMBER(SEARCH("Geographic",'[2]Most Recent Statements'!L61))),(ISNUMBER(SEARCH("Industry",'[2]Most Recent Statements'!L61))),(ISNUMBER(SEARCH("Resource",'[2]Most Recent Statements'!L61))),(ISNUMBER(SEARCH("Workforce",'[2]Most Recent Statements'!L61)))),"Yes","No"))))</f>
        <v>No</v>
      </c>
      <c r="BM68" s="176" t="str">
        <f>IF(ISERROR('[2]Most Recent Statements'!L61),"Insufficient data",IF('[2]Most Recent Statements'!L61="Unknown","Insufficient Data",(IF(ISNUMBER(SEARCH("Geographic",'[2]Most Recent Statements'!L61)),"Yes","No"))))</f>
        <v>No</v>
      </c>
      <c r="BN68" s="176" t="str">
        <f>IF(ISERROR('[2]Most Recent Statements'!L61),"Insufficient data",IF('[2]Most Recent Statements'!L61="Unknown","Insufficient Data",(IF(ISNUMBER(SEARCH("Industry",'[2]Most Recent Statements'!L61)),"Yes","No"))))</f>
        <v>No</v>
      </c>
      <c r="BO68" s="176" t="str">
        <f>IF(ISERROR('[2]Most Recent Statements'!L61),"Insufficient data",IF('[2]Most Recent Statements'!L61="Unknown","Insufficient Data",(IF(ISNUMBER(SEARCH("Workforce",'[2]Most Recent Statements'!L61)),"Yes","No"))))</f>
        <v>No</v>
      </c>
      <c r="BP68" s="176" t="str">
        <f>IF(ISERROR('[2]Most Recent Statements'!L61),"Insufficient data",IF('[2]Most Recent Statements'!L61="Unknown","Insufficient Data",(IF(ISNUMBER(SEARCH("Resource",'[2]Most Recent Statements'!L61)),"Yes","No"))))</f>
        <v>No</v>
      </c>
      <c r="BQ68" s="177"/>
      <c r="BR68" s="176" t="str">
        <f>IF(ISERROR('[2]Most Recent Statements'!N61),"Insufficient data",IF('[2]Most Recent Statements'!N61="Unknown","Insufficient Data",(IF(ISNUMBER(SEARCH("Yes",'[2]Most Recent Statements'!N61)),"Yes","No"))))</f>
        <v>No</v>
      </c>
      <c r="BS68" s="175" t="str">
        <f>IF(ISERROR('[2]Most Recent Statements'!Q61),"Insufficient data",IF('[2]Most Recent Statements'!Q61="Unknown","Insufficient Data",(IF(ISNUMBER(SEARCH("Leadership",'[2]Most Recent Statements'!Q61)),"Yes","No"))))</f>
        <v>No</v>
      </c>
      <c r="BT68" s="176" t="str">
        <f>IF(ISERROR('[2]Most Recent Statements'!Q61),"Insufficient data",IF('[2]Most Recent Statements'!Q61="Unknown","Insufficient Data",(IF(ISNUMBER(SEARCH("Suppliers",'[2]Most Recent Statements'!Q61)),"Yes","No"))))</f>
        <v>No</v>
      </c>
      <c r="BU68" s="176" t="str">
        <f>IF(ISERROR('[2]Most Recent Statements'!Q61),"Insufficient data",IF('[2]Most Recent Statements'!Q61="Unknown","Insufficient Data",(IF(ISNUMBER(SEARCH("Recruitment / HR",'[2]Most Recent Statements'!Q61)),"Yes","No"))))</f>
        <v>No</v>
      </c>
      <c r="BV68" s="176" t="str">
        <f>IF(ISERROR('[2]Most Recent Statements'!Q61),"Insufficient data",IF('[2]Most Recent Statements'!Q61="Unknown","Insufficient Data",(IF(ISNUMBER(SEARCH("Procurement / purchasing",'[2]Most Recent Statements'!Q61)),"Yes","No"))))</f>
        <v>No</v>
      </c>
      <c r="BW68" s="176" t="str">
        <f>IF(ISERROR('[2]Most Recent Statements'!Q61),"Insufficient data",IF('[2]Most Recent Statements'!Q61="Unknown","Insufficient Data",(IF(ISNUMBER(SEARCH("Employees (all)",'[2]Most Recent Statements'!Q61)),"Yes","No"))))</f>
        <v>No</v>
      </c>
      <c r="BX68" s="176" t="str">
        <f>IF(ISERROR('[2]Most Recent Statements'!Q61),"Insufficient data",IF('[2]Most Recent Statements'!Q61="Unknown","Insufficient Data",(IF(ISNUMBER(SEARCH("Training provided - not specified",'[2]Most Recent Statements'!Q61)),"Yes","No"))))</f>
        <v>Yes</v>
      </c>
      <c r="BY68" s="176" t="str">
        <f>IF(ISERROR('[2]Most Recent Statements'!Q61),"Insufficient data",IF('[2]Most Recent Statements'!Q61="Unknown","Insufficient Data",(IF(ISNUMBER(SEARCH("In Development",'[2]Most Recent Statements'!Q61)),"Yes","No"))))</f>
        <v>No</v>
      </c>
      <c r="BZ68" s="177" t="str">
        <f t="shared" si="5"/>
        <v>Yes</v>
      </c>
      <c r="CA68" s="176" t="str">
        <f t="shared" si="6"/>
        <v>Yes</v>
      </c>
      <c r="CB68" s="176" t="str">
        <f t="shared" si="7"/>
        <v>Yes</v>
      </c>
      <c r="CC68" s="175" t="str">
        <f>IF(ISERROR('[2]Most Recent Statements'!R61),"Insufficient data",IF('[2]Most Recent Statements'!R61="Unknown","Insufficient Data",(IF(ISNUMBER(SEARCH("Yes",'[2]Most Recent Statements'!R61)),"Yes","No"))))</f>
        <v>No</v>
      </c>
      <c r="CD68" s="176" t="str">
        <f>IF(ISERROR('[2]Most Recent Statements'!S61),"Insufficient data",IF('[2]Most Recent Statements'!S61="Unknown","Insufficient Data",(IF(ISNUMBER(SEARCH("Yes",'[2]Most Recent Statements'!S61)),"Yes","No"))))</f>
        <v>No</v>
      </c>
      <c r="CE68" s="199" t="str">
        <f>IFERROR(VLOOKUP($A68,'[2]Sector Specific Research'!$B$3:$H$81,3,FALSE),"Insufficient Data")</f>
        <v>No</v>
      </c>
      <c r="CF68" s="200" t="str">
        <f>IFERROR(VLOOKUP($A68,'[2]Sector Specific Research'!$B$3:$H$81,4,FALSE),"Insufficient Data")</f>
        <v>No</v>
      </c>
      <c r="CG68" s="200" t="str">
        <f>IFERROR(VLOOKUP($A68,'[2]Sector Specific Research'!$B$3:$H$81,5,FALSE),"Insufficient Data")</f>
        <v>No</v>
      </c>
      <c r="CH68" s="200" t="str">
        <f>IFERROR(VLOOKUP($A68,'[2]Sector Specific Research'!$B$3:$H$81,6,FALSE),"Insufficient Data")</f>
        <v>No</v>
      </c>
      <c r="CI68" s="200" t="str">
        <f>IFERROR(VLOOKUP($A68,'[2]Sector Specific Research'!$B$3:$H$81,7,FALSE),"Insufficient Data")</f>
        <v>No</v>
      </c>
      <c r="CJ68" s="200" t="str">
        <f t="shared" si="8"/>
        <v>No</v>
      </c>
      <c r="CK68" s="175" t="str">
        <f t="shared" si="9"/>
        <v>No</v>
      </c>
      <c r="CL68" s="178" t="str">
        <f t="shared" si="10"/>
        <v>No</v>
      </c>
    </row>
    <row r="69" spans="1:90" ht="16" x14ac:dyDescent="0.2">
      <c r="A69" s="287" t="str">
        <f>TRIM('[2]Most Recent Statements'!A46)</f>
        <v>Mercer LLC</v>
      </c>
      <c r="B69" s="197">
        <f>'[2]Most Recent Statements'!B46</f>
        <v>2019</v>
      </c>
      <c r="C69" s="197">
        <v>241000</v>
      </c>
      <c r="D69" s="198" t="str">
        <f>IF(ISNUMBER(SEARCH("Yes",'[2]Most Recent Statements'!C46)), "Yes", "No")</f>
        <v>Yes</v>
      </c>
      <c r="E69" s="198">
        <f>IFERROR(VLOOKUP(A69,'[2]Entity Coverage'!$C$2:$H$80, 6, FALSE), "Insufficient Data")</f>
        <v>5</v>
      </c>
      <c r="F69" s="198" t="str">
        <f>IF(ISERROR('[2]Most Recent Statements'!E46),"Insufficient data",IF('[2]Most Recent Statements'!E46="Unknown","Insufficient Data",(IF(ISNUMBER(SEARCH("Yes",'[2]Most Recent Statements'!E46)),"Yes","No"))))</f>
        <v>Yes</v>
      </c>
      <c r="G69" s="175" t="str">
        <f>IFERROR(IF(AND((OR('[2]Most Recent Statements'!F46="Signed by CEO",'[2]Most Recent Statements'!F46="Signed by Director",'[2]Most Recent Statements'!F46="Signed by Managing Director",'[2]Most Recent Statements'!F46="Signed by Chairman")),('[2]Most Recent Statements'!C46="Yes - UK Modern Slavery Act"),('[2]Most Recent Statements'!D46="Yes"),('[2]Most Recent Statements'!G46="Approved by Board")),"Yes","No"),"Insufficient data")</f>
        <v>No</v>
      </c>
      <c r="H69" s="176" t="str">
        <f>IF(ISERROR('[2]Most Recent Statements'!F46),"Insufficient data",IF('[2]Most Recent Statements'!F46="Unknown","Insufficient Data",(IF(OR((ISNUMBER(SEARCH("Signed by CEO",'[2]Most Recent Statements'!F46))),(ISNUMBER(SEARCH("Signed by Director",'[2]Most Recent Statements'!F46))),(ISNUMBER(SEARCH("Signed by Chairman",'[2]Most Recent Statements'!F46))),(ISNUMBER(SEARCH("Signed by Managing Director",'[2]Most Recent Statements'!F46)))),"Yes","No"))))</f>
        <v>Yes</v>
      </c>
      <c r="I69" s="176" t="str">
        <f>IF(ISERROR('[2]Most Recent Statements'!G46),"Insufficient data",IF('[2]Most Recent Statements'!G46="Unknown","Insufficient Data",(IF(ISNUMBER(SEARCH("Approved by Board",'[2]Most Recent Statements'!G46)),"Yes","No"))))</f>
        <v>Yes</v>
      </c>
      <c r="J69" s="177" t="str">
        <f>IF(ISERROR('[2]Most Recent Statements'!D46),"Insufficient data",IF('[2]Most Recent Statements'!D46="Unknown","Insufficient Data",(IF(ISNUMBER(SEARCH("Yes",'[2]Most Recent Statements'!D46)),"Yes","No"))))</f>
        <v>No</v>
      </c>
      <c r="K69" s="174" t="str">
        <f>IF(ISERROR('[2]Most Recent Statements'!T46),"Insufficient data",IF('[2]Most Recent Statements'!T46="Unknown","Insufficient Data",(IF(ISNUMBER(SEARCH("Yes",'[2]Most Recent Statements'!T46)),"Yes","No"))))</f>
        <v>Yes</v>
      </c>
      <c r="L69" s="174" t="str">
        <f>IF(ISERROR('[2]Most Recent Statements'!H46),"Insufficient data",IF('[2]Most Recent Statements'!H46="Unknown","Insufficient Data",(IF(ISNUMBER(SEARCH("Yes",'[2]Most Recent Statements'!H46)),"Yes","No"))))</f>
        <v>Yes</v>
      </c>
      <c r="M69" s="175" t="str">
        <f>IF(ISERROR('[2]Most Recent Statements'!I46),"Insufficient data",IF('[2]Most Recent Statements'!I46="Unknown","Insufficient Data",(IF(ISNUMBER(SEARCH("No",'[2]Most Recent Statements'!I46)),"No","Yes"))))</f>
        <v>No</v>
      </c>
      <c r="N69" s="176" t="str">
        <f>IF(ISERROR('[2]Most Recent Statements'!I46),"Insufficient data",IF('[2]Most Recent Statements'!I46="Unknown","Insufficient Data",(IF(ISNUMBER(SEARCH("Facility/Supplier",'[2]Most Recent Statements'!I46)),"Yes","No"))))</f>
        <v>No</v>
      </c>
      <c r="O69" s="177" t="str">
        <f>IF(ISERROR('[2]Most Recent Statements'!I46),"Insufficient data",IF('[2]Most Recent Statements'!I46="Unknown","Insufficient Data",(IF(ISNUMBER(SEARCH("Geographical",'[2]Most Recent Statements'!I46)),"Yes","No"))))</f>
        <v>No</v>
      </c>
      <c r="P69" s="175" t="str">
        <f>IF(ISERROR('[2]Most Recent Statements'!J46),"Insufficient data",IF('[2]Most Recent Statements'!J46="Unknown","Insufficient Data",(IF(OR((ISNUMBER(SEARCH("prohibit",'[2]Most Recent Statements'!J46))),(ISNUMBER(SEARCH("forced",'[2]Most Recent Statements'!J46))),(ISNUMBER(SEARCH("supplier",'[2]Most Recent Statements'!J46)))),"Yes","No"))))</f>
        <v>Yes</v>
      </c>
      <c r="Q69" s="176" t="str">
        <f>IF(ISERROR('[2]Most Recent Statements'!J46),"Insufficient data",IF('[2]Most Recent Statements'!J46="Unknown","Insufficient Data",(IF(ISNUMBER(SEARCH("No",'[2]Most Recent Statements'!J46)),"No","Yes"))))</f>
        <v>Yes</v>
      </c>
      <c r="R69" s="176" t="str">
        <f>IF(ISERROR('[2]Most Recent Statements'!J46),"Insufficient data",IF('[2]Most Recent Statements'!J46="Unknown","Insufficient Data",(IF(ISNUMBER(SEARCH("In Development",'[2]Most Recent Statements'!J46)),"Yes","No"))))</f>
        <v>No</v>
      </c>
      <c r="S69" s="176" t="str">
        <f>IF(ISERROR('[2]Most Recent Statements'!J46),"Insufficient data",IF('[2]Most Recent Statements'!J46="Unknown","Insufficient Data",(IF(OR((ISNUMBER(SEARCH("prohibit",'[2]Most Recent Statements'!J46))),(ISNUMBER(SEARCH("forced",'[2]Most Recent Statements'!J46))),(ISNUMBER(SEARCH("No",'[2]Most Recent Statements'!J46))),(ISNUMBER(SEARCH("supplier",'[2]Most Recent Statements'!J46)))),"No","Yes"))))</f>
        <v>No</v>
      </c>
      <c r="T69" s="176"/>
      <c r="U69" s="176" t="str">
        <f>IF(ISERROR('[2]Most Recent Statements'!J46),"Insufficient data",IF('[2]Most Recent Statements'!J46="Unknown","Insufficient Data",(IF(ISNUMBER(SEARCH("(beyond tier 1)",'[2]Most Recent Statements'!J46)),"Yes","No"))))</f>
        <v>No</v>
      </c>
      <c r="V69" s="176"/>
      <c r="W69" s="176" t="str">
        <f>IF(ISERROR('[2]Most Recent Statements'!J46),"Insufficient data",IF('[2]Most Recent Statements'!J46="Unknown","Insufficient Data",(IF(ISNUMBER(SEARCH("recruitment",'[2]Most Recent Statements'!J46)),"Yes","No"))))</f>
        <v>No</v>
      </c>
      <c r="X69" s="176" t="str">
        <f>IF(ISERROR('[2]Most Recent Statements'!J46),"Insufficient data",IF('[2]Most Recent Statements'!J46="Unknown","Insufficient Data",(IF(ISNUMBER(SEARCH("Prohibit charging of recruitment fees to employee (direct / tier 1)",'[2]Most Recent Statements'!J46)),"Yes","No"))))</f>
        <v>No</v>
      </c>
      <c r="Y69" s="176" t="str">
        <f>IF(ISERROR('[2]Most Recent Statements'!J46),"Insufficient data",IF('[2]Most Recent Statements'!J46="Unknown","Insufficient Data",(IF(ISNUMBER(SEARCH("Prohibit charging of recruitment fees to employee (beyond tier 1)",'[2]Most Recent Statements'!J46)),"Yes","No"))))</f>
        <v>No</v>
      </c>
      <c r="Z69" s="176" t="str">
        <f>IF(ISERROR('[2]Most Recent Statements'!J46),"Insufficient data",IF('[2]Most Recent Statements'!J46="Unknown","Insufficient Data",(IF(ISNUMBER(SEARCH("Suppliers comply with laws and company’s policies (direct / tier 1)",'[2]Most Recent Statements'!J46)),"Yes","No"))))</f>
        <v>Yes</v>
      </c>
      <c r="AA69" s="176" t="str">
        <f>IF(ISERROR('[2]Most Recent Statements'!J46),"Insufficient data",IF('[2]Most Recent Statements'!J46="Unknown","Insufficient Data",(IF(ISNUMBER(SEARCH("Suppliers comply with laws and company’s policies (beyond tier 1)",'[2]Most Recent Statements'!J46)),"Yes","No"))))</f>
        <v>No</v>
      </c>
      <c r="AB69" s="176" t="str">
        <f>IF(ISERROR('[2]Most Recent Statements'!J46),"Insufficient data",IF('[2]Most Recent Statements'!J46="Unknown","Insufficient Data",(IF(ISNUMBER(SEARCH("Prohibit use of forced labour (direct / tier 1)",'[2]Most Recent Statements'!J46)),"Yes","No"))))</f>
        <v>No</v>
      </c>
      <c r="AC69" s="176" t="str">
        <f>IF(ISERROR('[2]Most Recent Statements'!J46),"Insufficient data",IF('[2]Most Recent Statements'!J46="Unknown","Insufficient Data",(IF(ISNUMBER(SEARCH("Prohibit use of forced labour (beyond tier 1)",'[2]Most Recent Statements'!J46)),"Yes","No"))))</f>
        <v>No</v>
      </c>
      <c r="AD69" s="176" t="str">
        <f>IF(ISERROR('[2]Most Recent Statements'!J46),"Insufficient data",IF('[2]Most Recent Statements'!J46="Unknown","Insufficient Data",(IF(ISNUMBER(SEARCH("Prohibit use of child labour (direct / tier 1)",'[2]Most Recent Statements'!J46)),"Yes","No"))))</f>
        <v>No</v>
      </c>
      <c r="AE69" s="176" t="str">
        <f>IF(ISERROR('[2]Most Recent Statements'!J46),"Insufficient data",IF('[2]Most Recent Statements'!J46="Unknown","Insufficient Data",(IF(ISNUMBER(SEARCH("Prohibit use of child labour (beyond tier 1)",'[2]Most Recent Statements'!J46)),"Yes","No"))))</f>
        <v>No</v>
      </c>
      <c r="AF69" s="176" t="str">
        <f>IF(ISERROR('[2]Most Recent Statements'!J46),"Insufficient data",IF('[2]Most Recent Statements'!J46="Unknown","Insufficient Data",(IF(ISNUMBER(SEARCH("Code of conduct or supplier code includes clauses on slavery and human trafficking (direct / tier 1)",'[2]Most Recent Statements'!J46)),"Yes","No"))))</f>
        <v>No</v>
      </c>
      <c r="AG69" s="176" t="str">
        <f>IF(ISERROR('[2]Most Recent Statements'!J46),"Insufficient data",IF('[2]Most Recent Statements'!J46="Unknown","Insufficient Data",(IF(ISNUMBER(SEARCH("Code of conduct or supplier code includes clauses on slavery and human trafficking (beyond tier 1)",'[2]Most Recent Statements'!J46)),"Yes","No"))))</f>
        <v>No</v>
      </c>
      <c r="AH69" s="176" t="str">
        <f>IF(ISERROR('[2]Most Recent Statements'!J46),"Insufficient data",IF('[2]Most Recent Statements'!J46="Unknown","Insufficient Data",(IF(ISNUMBER(SEARCH("Contracts include clauses on forced labour (direct / tier 1)",'[2]Most Recent Statements'!J46)),"Yes","No"))))</f>
        <v>Yes</v>
      </c>
      <c r="AI69" s="176" t="str">
        <f>IF(ISERROR('[2]Most Recent Statements'!J46),"Insufficient data",IF('[2]Most Recent Statements'!J46="Unknown","Insufficient Data",(IF(ISNUMBER(SEARCH("Contracts include clauses on forced labour (beyond tier 1)",'[2]Most Recent Statements'!J46)),"Yes","No"))))</f>
        <v>No</v>
      </c>
      <c r="AJ69" s="176" t="str">
        <f>IF(ISERROR('[2]Most Recent Statements'!J46),"Insufficient data",IF('[2]Most Recent Statements'!J46="Unknown","Insufficient Data",(IF(ISNUMBER(SEARCH("Suppliers produce their own statement (direct / tier 1)",'[2]Most Recent Statements'!J46)),"Yes","No"))))</f>
        <v>No</v>
      </c>
      <c r="AK69" s="176" t="str">
        <f>IF(ISERROR('[2]Most Recent Statements'!J46),"Insufficient data",IF('[2]Most Recent Statements'!J46="Unknown","Insufficient Data",(IF(ISNUMBER(SEARCH("Suppliers produce their own statement (beyond tier 1)",'[2]Most Recent Statements'!J46)),"Yes","No"))))</f>
        <v>No</v>
      </c>
      <c r="AL69" s="176" t="str">
        <f>IF(ISERROR('[2]Most Recent Statements'!J46),"Insufficient data",IF('[2]Most Recent Statements'!J46="Unknown","Insufficient Data",(IF(ISNUMBER(SEARCH("Suppliers respect labour rights (wages, freedom of association etc) (direct / tier 1)",'[2]Most Recent Statements'!J46)),"Yes","No"))))</f>
        <v>No</v>
      </c>
      <c r="AM69" s="176" t="str">
        <f>IF(ISERROR('[2]Most Recent Statements'!J46),"Insufficient data",IF('[2]Most Recent Statements'!J46="Unknown","Insufficient Data",(IF(ISNUMBER(SEARCH("Suppliers respect labour rights (wages, freedom of association etc) (beyond tier 1)",'[2]Most Recent Statements'!J46)),"Yes","No"))))</f>
        <v>No</v>
      </c>
      <c r="AN69" s="176" t="str">
        <f>IF(ISERROR('[2]Most Recent Statements'!J46),"Insufficient data",IF('[2]Most Recent Statements'!J46="Unknown","Insufficient Data",(IF(ISNUMBER(SEARCH("Suppliers protect migrant workers (direct / tier 1)",'[2]Most Recent Statements'!J46)),"Yes","No"))))</f>
        <v>No</v>
      </c>
      <c r="AO69" s="176" t="str">
        <f>IF(ISERROR('[2]Most Recent Statements'!J46),"Insufficient data",IF('[2]Most Recent Statements'!J46="Unknown","Insufficient Data",(IF(ISNUMBER(SEARCH("Suppliers protect migrant workers (beyond tier 1)",'[2]Most Recent Statements'!J46)),"Yes","No"))))</f>
        <v>No</v>
      </c>
      <c r="AP69" s="177" t="str">
        <f>IF(ISERROR('[2]Most Recent Statements'!J46),"Insufficient data",IF('[2]Most Recent Statements'!J46="Unknown","Insufficient Data",(IF(ISNUMBER(SEARCH("migrant",'[2]Most Recent Statements'!J46)),"Yes","No"))))</f>
        <v>No</v>
      </c>
      <c r="AQ69" s="174" t="str">
        <f>IF(OR(ISERROR('[2]Most Recent Statements'!O46),ISERROR('[2]Most Recent Statements'!M46)),"Insufficient data",IF(OR('[2]Most Recent Statements'!O46="Unknown",'[2]Most Recent Statements'!M46="Unknown"),"Insufficient Data",(IF(OR((OR((ISNUMBER(SEARCH("Cancel contracts",'[2]Most Recent Statements'!O46))),(ISNUMBER(SEARCH("Corrective action plan",'[2]Most Recent Statements'!O46))),(ISNUMBER(SEARCH("Worker remediation",'[2]Most Recent Statements'!O46))),(ISNUMBER(SEARCH("Senior management",'[2]Most Recent Statements'!O46))))),(OR((ISNUMBER(SEARCH("Audits",'[2]Most Recent Statements'!M46))),(ISNUMBER(SEARCH("On-site visits",'[2]Most Recent Statements'!M46)))))),"Yes","No"))))</f>
        <v>Yes</v>
      </c>
      <c r="AR69" s="174" t="str">
        <f t="shared" si="2"/>
        <v>Yes</v>
      </c>
      <c r="AS69" s="175" t="str">
        <f>IF(ISERROR('[2]Most Recent Statements'!O46),"Insufficient data",IF('[2]Most Recent Statements'!O46="Unknown","Insufficient Data",(IF(ISNUMBER(SEARCH("Cancel contracts",'[2]Most Recent Statements'!O46)),"Yes","No"))))</f>
        <v>No</v>
      </c>
      <c r="AT69" s="176" t="str">
        <f>IF(ISERROR('[2]Most Recent Statements'!O46),"Insufficient data",IF('[2]Most Recent Statements'!O46="Unknown","Insufficient Data",(IF(ISNUMBER(SEARCH("Corrective action plan",'[2]Most Recent Statements'!O46)),"Yes","No"))))</f>
        <v>No</v>
      </c>
      <c r="AU69" s="176" t="str">
        <f>IF(ISERROR('[2]Most Recent Statements'!O46),"Insufficient data",IF('[2]Most Recent Statements'!O46="Unknown","Insufficient Data",(IF(ISNUMBER(SEARCH("Senior management",'[2]Most Recent Statements'!O46)),"Yes","No"))))</f>
        <v>No</v>
      </c>
      <c r="AV69" s="177" t="str">
        <f>IF(ISERROR('[2]Most Recent Statements'!O46),"Insufficient data",IF('[2]Most Recent Statements'!O46="Unknown","Insufficient Data",(IF(ISNUMBER(SEARCH("Worker remediation",'[2]Most Recent Statements'!O46)),"Yes","No"))))</f>
        <v>No</v>
      </c>
      <c r="AW69" s="176" t="str">
        <f t="shared" si="3"/>
        <v>No</v>
      </c>
      <c r="AX69" s="175" t="str">
        <f>IF(ISERROR('[2]Most Recent Statements'!M46),"Insufficient data",IF('[2]Most Recent Statements'!M46="Unknown","Insufficient Data",(IF(ISNUMBER(SEARCH("Audits",'[2]Most Recent Statements'!M46)),"Yes","No"))))</f>
        <v>Yes</v>
      </c>
      <c r="AY69" s="176" t="str">
        <f>IF(ISERROR('[2]Most Recent Statements'!M46),"Insufficient data",IF('[2]Most Recent Statements'!M46="Unknown","Insufficient Data",(IF(ISNUMBER(SEARCH("Audits of suppliers (self- reporting)",'[2]Most Recent Statements'!M46)),"Yes","No"))))</f>
        <v>Yes</v>
      </c>
      <c r="AZ69" s="176" t="str">
        <f>IF(ISERROR('[2]Most Recent Statements'!M46),"Insufficient data",IF('[2]Most Recent Statements'!M46="Unknown","Insufficient Data",(IF(ISNUMBER(SEARCH("Audits of suppliers (independent)",'[2]Most Recent Statements'!M46)),"Yes","No"))))</f>
        <v>No</v>
      </c>
      <c r="BA69" s="177" t="str">
        <f>IF(ISERROR('[2]Most Recent Statements'!M46),"Insufficient data",IF('[2]Most Recent Statements'!M46="Unknown","Insufficient Data",(IF(ISNUMBER(SEARCH("On-site visits",'[2]Most Recent Statements'!M46)),"Yes","No"))))</f>
        <v>No</v>
      </c>
      <c r="BB69" s="175" t="str">
        <f>IF(ISERROR('[2]Most Recent Statements'!P46),"Insufficient data",IF('[2]Most Recent Statements'!P46="Unknown","Insufficient Data",(IF(OR((ISNUMBER(SEARCH("Hotline",'[2]Most Recent Statements'!P46))),(ISNUMBER(SEARCH("Whistleblower protection",'[2]Most Recent Statements'!P46))),(ISNUMBER(SEARCH("Focal Point",'[2]Most Recent Statements'!P46)))),"Yes","No"))))</f>
        <v>Yes</v>
      </c>
      <c r="BC69" s="176" t="str">
        <f>IF(ISERROR('[2]Most Recent Statements'!P46),"Insufficient data",IF('[2]Most Recent Statements'!P46="Unknown","Insufficient Data",(IF(ISNUMBER(SEARCH("Hotline",'[2]Most Recent Statements'!P46)),"Yes","No"))))</f>
        <v>Yes</v>
      </c>
      <c r="BD69" s="176" t="str">
        <f>IF(ISERROR('[2]Most Recent Statements'!P46),"Insufficient data",IF('[2]Most Recent Statements'!P46="Unknown","Insufficient Data",(IF(ISNUMBER(SEARCH("Focal Point",'[2]Most Recent Statements'!P46)),"Yes","No"))))</f>
        <v>No</v>
      </c>
      <c r="BE69" s="177" t="str">
        <f>IF(ISERROR('[2]Most Recent Statements'!P46),"Insufficient data",IF('[2]Most Recent Statements'!P46="Unknown","Insufficient Data",(IF(ISNUMBER(SEARCH("Whistleblower protection",'[2]Most Recent Statements'!P46)),"Yes","No"))))</f>
        <v>No</v>
      </c>
      <c r="BF69" s="175" t="str">
        <f t="shared" si="4"/>
        <v>Yes</v>
      </c>
      <c r="BG69" s="176" t="str">
        <f>IF(ISERROR('[2]Most Recent Statements'!K46),"Insufficient data",IF('[2]Most Recent Statements'!K46="Unknown","Insufficient Data",(IF(ISNUMBER(SEARCH("Conducting research",'[2]Most Recent Statements'!K46)),"Yes","No"))))</f>
        <v>No</v>
      </c>
      <c r="BH69" s="176" t="str">
        <f>IF(ISERROR('[2]Most Recent Statements'!K46),"Insufficient data",IF('[2]Most Recent Statements'!K46="Unknown","Insufficient Data",(IF(ISNUMBER(SEARCH("Risk-based questionnaires",'[2]Most Recent Statements'!K46)),"Yes","No"))))</f>
        <v>Yes</v>
      </c>
      <c r="BI69" s="176" t="str">
        <f>IF(ISERROR('[2]Most Recent Statements'!K46),"Insufficient data",IF('[2]Most Recent Statements'!K46="Unknown","Insufficient Data",(IF(ISNUMBER(SEARCH("Use of risk management tool or software",'[2]Most Recent Statements'!K46)),"Yes","No"))))</f>
        <v>No</v>
      </c>
      <c r="BJ69" s="177" t="str">
        <f>IF(ISERROR('[2]Most Recent Statements'!K46),"Insufficient data",IF('[2]Most Recent Statements'!K46="Unknown","Insufficient Data",(IF(ISNUMBER(SEARCH("In Development",'[2]Most Recent Statements'!K46)),"Yes","No"))))</f>
        <v>No</v>
      </c>
      <c r="BK69" s="174" t="str">
        <f>IF(OR(ISERROR('[2]Most Recent Statements'!K46),ISERROR('[2]Most Recent Statements'!L46)),"Insufficient data",IF(OR('[2]Most Recent Statements'!K46="Unknown",'[2]Most Recent Statements'!L46="Unknown"),"Insufficient Data",(IF(AND((OR((ISNUMBER(SEARCH("Conducting research",'[2]Most Recent Statements'!K46))),(ISNUMBER(SEARCH("Risk-based questionnaires",'[2]Most Recent Statements'!K46))),(ISNUMBER(SEARCH("Use of risk management tool or software",'[2]Most Recent Statements'!K46))))),(OR((ISNUMBER(SEARCH("Geographic",'[2]Most Recent Statements'!L46))),(ISNUMBER(SEARCH("Industry",'[2]Most Recent Statements'!L46))),(ISNUMBER(SEARCH("Resource",'[2]Most Recent Statements'!L46))),(ISNUMBER(SEARCH("Workforce",'[2]Most Recent Statements'!L46)))))),"Yes","No"))))</f>
        <v>No</v>
      </c>
      <c r="BL69" s="175" t="str">
        <f>IF(ISERROR('[2]Most Recent Statements'!L46),"Insufficient data",IF('[2]Most Recent Statements'!L46="Unknown","Insufficient Data",(IF(OR((ISNUMBER(SEARCH("Geographic",'[2]Most Recent Statements'!L46))),(ISNUMBER(SEARCH("Industry",'[2]Most Recent Statements'!L46))),(ISNUMBER(SEARCH("Resource",'[2]Most Recent Statements'!L46))),(ISNUMBER(SEARCH("Workforce",'[2]Most Recent Statements'!L46)))),"Yes","No"))))</f>
        <v>No</v>
      </c>
      <c r="BM69" s="176" t="str">
        <f>IF(ISERROR('[2]Most Recent Statements'!L46),"Insufficient data",IF('[2]Most Recent Statements'!L46="Unknown","Insufficient Data",(IF(ISNUMBER(SEARCH("Geographic",'[2]Most Recent Statements'!L46)),"Yes","No"))))</f>
        <v>No</v>
      </c>
      <c r="BN69" s="176" t="str">
        <f>IF(ISERROR('[2]Most Recent Statements'!L46),"Insufficient data",IF('[2]Most Recent Statements'!L46="Unknown","Insufficient Data",(IF(ISNUMBER(SEARCH("Industry",'[2]Most Recent Statements'!L46)),"Yes","No"))))</f>
        <v>No</v>
      </c>
      <c r="BO69" s="176" t="str">
        <f>IF(ISERROR('[2]Most Recent Statements'!L46),"Insufficient data",IF('[2]Most Recent Statements'!L46="Unknown","Insufficient Data",(IF(ISNUMBER(SEARCH("Workforce",'[2]Most Recent Statements'!L46)),"Yes","No"))))</f>
        <v>No</v>
      </c>
      <c r="BP69" s="176" t="str">
        <f>IF(ISERROR('[2]Most Recent Statements'!L46),"Insufficient data",IF('[2]Most Recent Statements'!L46="Unknown","Insufficient Data",(IF(ISNUMBER(SEARCH("Resource",'[2]Most Recent Statements'!L46)),"Yes","No"))))</f>
        <v>No</v>
      </c>
      <c r="BQ69" s="177"/>
      <c r="BR69" s="176" t="str">
        <f>IF(ISERROR('[2]Most Recent Statements'!N46),"Insufficient data",IF('[2]Most Recent Statements'!N46="Unknown","Insufficient Data",(IF(ISNUMBER(SEARCH("Yes",'[2]Most Recent Statements'!N46)),"Yes","No"))))</f>
        <v>No</v>
      </c>
      <c r="BS69" s="175" t="str">
        <f>IF(ISERROR('[2]Most Recent Statements'!Q46),"Insufficient data",IF('[2]Most Recent Statements'!Q46="Unknown","Insufficient Data",(IF(ISNUMBER(SEARCH("Leadership",'[2]Most Recent Statements'!Q46)),"Yes","No"))))</f>
        <v>No</v>
      </c>
      <c r="BT69" s="176" t="str">
        <f>IF(ISERROR('[2]Most Recent Statements'!Q46),"Insufficient data",IF('[2]Most Recent Statements'!Q46="Unknown","Insufficient Data",(IF(ISNUMBER(SEARCH("Suppliers",'[2]Most Recent Statements'!Q46)),"Yes","No"))))</f>
        <v>No</v>
      </c>
      <c r="BU69" s="176" t="str">
        <f>IF(ISERROR('[2]Most Recent Statements'!Q46),"Insufficient data",IF('[2]Most Recent Statements'!Q46="Unknown","Insufficient Data",(IF(ISNUMBER(SEARCH("Recruitment / HR",'[2]Most Recent Statements'!Q46)),"Yes","No"))))</f>
        <v>No</v>
      </c>
      <c r="BV69" s="176" t="str">
        <f>IF(ISERROR('[2]Most Recent Statements'!Q46),"Insufficient data",IF('[2]Most Recent Statements'!Q46="Unknown","Insufficient Data",(IF(ISNUMBER(SEARCH("Procurement / purchasing",'[2]Most Recent Statements'!Q46)),"Yes","No"))))</f>
        <v>No</v>
      </c>
      <c r="BW69" s="176" t="str">
        <f>IF(ISERROR('[2]Most Recent Statements'!Q46),"Insufficient data",IF('[2]Most Recent Statements'!Q46="Unknown","Insufficient Data",(IF(ISNUMBER(SEARCH("Employees (all)",'[2]Most Recent Statements'!Q46)),"Yes","No"))))</f>
        <v>Yes</v>
      </c>
      <c r="BX69" s="176" t="str">
        <f>IF(ISERROR('[2]Most Recent Statements'!Q46),"Insufficient data",IF('[2]Most Recent Statements'!Q46="Unknown","Insufficient Data",(IF(ISNUMBER(SEARCH("Training provided - not specified",'[2]Most Recent Statements'!Q46)),"Yes","No"))))</f>
        <v>No</v>
      </c>
      <c r="BY69" s="176" t="str">
        <f>IF(ISERROR('[2]Most Recent Statements'!Q46),"Insufficient data",IF('[2]Most Recent Statements'!Q46="Unknown","Insufficient Data",(IF(ISNUMBER(SEARCH("In Development",'[2]Most Recent Statements'!Q46)),"Yes","No"))))</f>
        <v>No</v>
      </c>
      <c r="BZ69" s="177" t="str">
        <f t="shared" si="5"/>
        <v>Yes</v>
      </c>
      <c r="CA69" s="176" t="str">
        <f t="shared" si="6"/>
        <v>Yes</v>
      </c>
      <c r="CB69" s="176" t="str">
        <f t="shared" si="7"/>
        <v>Yes</v>
      </c>
      <c r="CC69" s="175" t="str">
        <f>IF(ISERROR('[2]Most Recent Statements'!R46),"Insufficient data",IF('[2]Most Recent Statements'!R46="Unknown","Insufficient Data",(IF(ISNUMBER(SEARCH("Yes",'[2]Most Recent Statements'!R46)),"Yes","No"))))</f>
        <v>No</v>
      </c>
      <c r="CD69" s="176" t="str">
        <f>IF(ISERROR('[2]Most Recent Statements'!S46),"Insufficient data",IF('[2]Most Recent Statements'!S46="Unknown","Insufficient Data",(IF(ISNUMBER(SEARCH("Yes",'[2]Most Recent Statements'!S46)),"Yes","No"))))</f>
        <v>No</v>
      </c>
      <c r="CE69" s="199" t="str">
        <f>IFERROR(VLOOKUP($A69,'[2]Sector Specific Research'!$B$3:$H$81,3,FALSE),"Insufficient Data")</f>
        <v>No</v>
      </c>
      <c r="CF69" s="200" t="str">
        <f>IFERROR(VLOOKUP($A69,'[2]Sector Specific Research'!$B$3:$H$81,4,FALSE),"Insufficient Data")</f>
        <v>No</v>
      </c>
      <c r="CG69" s="200" t="str">
        <f>IFERROR(VLOOKUP($A69,'[2]Sector Specific Research'!$B$3:$H$81,5,FALSE),"Insufficient Data")</f>
        <v>No</v>
      </c>
      <c r="CH69" s="200" t="str">
        <f>IFERROR(VLOOKUP($A69,'[2]Sector Specific Research'!$B$3:$H$81,6,FALSE),"Insufficient Data")</f>
        <v>No</v>
      </c>
      <c r="CI69" s="200" t="str">
        <f>IFERROR(VLOOKUP($A69,'[2]Sector Specific Research'!$B$3:$H$81,7,FALSE),"Insufficient Data")</f>
        <v>No</v>
      </c>
      <c r="CJ69" s="200" t="str">
        <f t="shared" si="8"/>
        <v>No</v>
      </c>
      <c r="CK69" s="175" t="str">
        <f t="shared" si="9"/>
        <v>No</v>
      </c>
      <c r="CL69" s="178" t="str">
        <f t="shared" si="10"/>
        <v>Yes</v>
      </c>
    </row>
    <row r="70" spans="1:90" ht="16" x14ac:dyDescent="0.2">
      <c r="A70" s="287" t="str">
        <f>TRIM('[2]Most Recent Statements'!A23)</f>
        <v>MetLife</v>
      </c>
      <c r="B70" s="197">
        <f>'[2]Most Recent Statements'!B23</f>
        <v>2019</v>
      </c>
      <c r="C70" s="197">
        <v>740463</v>
      </c>
      <c r="D70" s="198" t="str">
        <f>IF(ISNUMBER(SEARCH("Yes",'[2]Most Recent Statements'!C23)), "Yes", "No")</f>
        <v>Yes</v>
      </c>
      <c r="E70" s="198">
        <f>IFERROR(VLOOKUP(A70,'[2]Entity Coverage'!$C$2:$H$80, 6, FALSE), "Insufficient Data")</f>
        <v>2</v>
      </c>
      <c r="F70" s="198" t="str">
        <f>IF(ISERROR('[2]Most Recent Statements'!E23),"Insufficient data",IF('[2]Most Recent Statements'!E23="Unknown","Insufficient Data",(IF(ISNUMBER(SEARCH("Yes",'[2]Most Recent Statements'!E23)),"Yes","No"))))</f>
        <v>Yes</v>
      </c>
      <c r="G70" s="175" t="str">
        <f>IFERROR(IF(AND((OR('[2]Most Recent Statements'!F23="Signed by CEO",'[2]Most Recent Statements'!F23="Signed by Director",'[2]Most Recent Statements'!F23="Signed by Managing Director",'[2]Most Recent Statements'!F23="Signed by Chairman")),('[2]Most Recent Statements'!C23="Yes - UK Modern Slavery Act"),('[2]Most Recent Statements'!D23="Yes"),('[2]Most Recent Statements'!G23="Approved by Board")),"Yes","No"),"Insufficient data")</f>
        <v>No</v>
      </c>
      <c r="H70" s="176" t="str">
        <f>IF(ISERROR('[2]Most Recent Statements'!F23),"Insufficient data",IF('[2]Most Recent Statements'!F23="Unknown","Insufficient Data",(IF(OR((ISNUMBER(SEARCH("Signed by CEO",'[2]Most Recent Statements'!F23))),(ISNUMBER(SEARCH("Signed by Director",'[2]Most Recent Statements'!F23))),(ISNUMBER(SEARCH("Signed by Chairman",'[2]Most Recent Statements'!F23))),(ISNUMBER(SEARCH("Signed by Managing Director",'[2]Most Recent Statements'!F23)))),"Yes","No"))))</f>
        <v>Yes</v>
      </c>
      <c r="I70" s="176" t="str">
        <f>IF(ISERROR('[2]Most Recent Statements'!G23),"Insufficient data",IF('[2]Most Recent Statements'!G23="Unknown","Insufficient Data",(IF(ISNUMBER(SEARCH("Approved by Board",'[2]Most Recent Statements'!G23)),"Yes","No"))))</f>
        <v>No</v>
      </c>
      <c r="J70" s="177" t="str">
        <f>IF(ISERROR('[2]Most Recent Statements'!D23),"Insufficient data",IF('[2]Most Recent Statements'!D23="Unknown","Insufficient Data",(IF(ISNUMBER(SEARCH("Yes",'[2]Most Recent Statements'!D23)),"Yes","No"))))</f>
        <v>Yes</v>
      </c>
      <c r="K70" s="174" t="str">
        <f>IF(ISERROR('[2]Most Recent Statements'!T23),"Insufficient data",IF('[2]Most Recent Statements'!T23="Unknown","Insufficient Data",(IF(ISNUMBER(SEARCH("Yes",'[2]Most Recent Statements'!T23)),"Yes","No"))))</f>
        <v>No</v>
      </c>
      <c r="L70" s="174" t="str">
        <f>IF(ISERROR('[2]Most Recent Statements'!H23),"Insufficient data",IF('[2]Most Recent Statements'!H23="Unknown","Insufficient Data",(IF(ISNUMBER(SEARCH("Yes",'[2]Most Recent Statements'!H23)),"Yes","No"))))</f>
        <v>Yes</v>
      </c>
      <c r="M70" s="175" t="str">
        <f>IF(ISERROR('[2]Most Recent Statements'!I23),"Insufficient data",IF('[2]Most Recent Statements'!I23="Unknown","Insufficient Data",(IF(ISNUMBER(SEARCH("No",'[2]Most Recent Statements'!I23)),"No","Yes"))))</f>
        <v>No</v>
      </c>
      <c r="N70" s="176" t="str">
        <f>IF(ISERROR('[2]Most Recent Statements'!I23),"Insufficient data",IF('[2]Most Recent Statements'!I23="Unknown","Insufficient Data",(IF(ISNUMBER(SEARCH("Facility/Supplier",'[2]Most Recent Statements'!I23)),"Yes","No"))))</f>
        <v>No</v>
      </c>
      <c r="O70" s="177" t="str">
        <f>IF(ISERROR('[2]Most Recent Statements'!I23),"Insufficient data",IF('[2]Most Recent Statements'!I23="Unknown","Insufficient Data",(IF(ISNUMBER(SEARCH("Geographical",'[2]Most Recent Statements'!I23)),"Yes","No"))))</f>
        <v>No</v>
      </c>
      <c r="P70" s="175" t="str">
        <f>IF(ISERROR('[2]Most Recent Statements'!J23),"Insufficient data",IF('[2]Most Recent Statements'!J23="Unknown","Insufficient Data",(IF(OR((ISNUMBER(SEARCH("prohibit",'[2]Most Recent Statements'!J23))),(ISNUMBER(SEARCH("forced",'[2]Most Recent Statements'!J23))),(ISNUMBER(SEARCH("supplier",'[2]Most Recent Statements'!J23)))),"Yes","No"))))</f>
        <v>Yes</v>
      </c>
      <c r="Q70" s="176" t="str">
        <f>IF(ISERROR('[2]Most Recent Statements'!J23),"Insufficient data",IF('[2]Most Recent Statements'!J23="Unknown","Insufficient Data",(IF(ISNUMBER(SEARCH("No",'[2]Most Recent Statements'!J23)),"No","Yes"))))</f>
        <v>Yes</v>
      </c>
      <c r="R70" s="176" t="str">
        <f>IF(ISERROR('[2]Most Recent Statements'!J23),"Insufficient data",IF('[2]Most Recent Statements'!J23="Unknown","Insufficient Data",(IF(ISNUMBER(SEARCH("In Development",'[2]Most Recent Statements'!J23)),"Yes","No"))))</f>
        <v>Yes</v>
      </c>
      <c r="S70" s="176" t="str">
        <f>IF(ISERROR('[2]Most Recent Statements'!J23),"Insufficient data",IF('[2]Most Recent Statements'!J23="Unknown","Insufficient Data",(IF(OR((ISNUMBER(SEARCH("prohibit",'[2]Most Recent Statements'!J23))),(ISNUMBER(SEARCH("forced",'[2]Most Recent Statements'!J23))),(ISNUMBER(SEARCH("No",'[2]Most Recent Statements'!J23))),(ISNUMBER(SEARCH("supplier",'[2]Most Recent Statements'!J23)))),"No","Yes"))))</f>
        <v>No</v>
      </c>
      <c r="T70" s="176"/>
      <c r="U70" s="176" t="str">
        <f>IF(ISERROR('[2]Most Recent Statements'!J23),"Insufficient data",IF('[2]Most Recent Statements'!J23="Unknown","Insufficient Data",(IF(ISNUMBER(SEARCH("(beyond tier 1)",'[2]Most Recent Statements'!J23)),"Yes","No"))))</f>
        <v>No</v>
      </c>
      <c r="V70" s="176"/>
      <c r="W70" s="176" t="str">
        <f>IF(ISERROR('[2]Most Recent Statements'!J23),"Insufficient data",IF('[2]Most Recent Statements'!J23="Unknown","Insufficient Data",(IF(ISNUMBER(SEARCH("recruitment",'[2]Most Recent Statements'!J23)),"Yes","No"))))</f>
        <v>No</v>
      </c>
      <c r="X70" s="176" t="str">
        <f>IF(ISERROR('[2]Most Recent Statements'!J23),"Insufficient data",IF('[2]Most Recent Statements'!J23="Unknown","Insufficient Data",(IF(ISNUMBER(SEARCH("Prohibit charging of recruitment fees to employee (direct / tier 1)",'[2]Most Recent Statements'!J23)),"Yes","No"))))</f>
        <v>No</v>
      </c>
      <c r="Y70" s="176" t="str">
        <f>IF(ISERROR('[2]Most Recent Statements'!J23),"Insufficient data",IF('[2]Most Recent Statements'!J23="Unknown","Insufficient Data",(IF(ISNUMBER(SEARCH("Prohibit charging of recruitment fees to employee (beyond tier 1)",'[2]Most Recent Statements'!J23)),"Yes","No"))))</f>
        <v>No</v>
      </c>
      <c r="Z70" s="176" t="str">
        <f>IF(ISERROR('[2]Most Recent Statements'!J23),"Insufficient data",IF('[2]Most Recent Statements'!J23="Unknown","Insufficient Data",(IF(ISNUMBER(SEARCH("Suppliers comply with laws and company’s policies (direct / tier 1)",'[2]Most Recent Statements'!J23)),"Yes","No"))))</f>
        <v>Yes</v>
      </c>
      <c r="AA70" s="176" t="str">
        <f>IF(ISERROR('[2]Most Recent Statements'!J23),"Insufficient data",IF('[2]Most Recent Statements'!J23="Unknown","Insufficient Data",(IF(ISNUMBER(SEARCH("Suppliers comply with laws and company’s policies (beyond tier 1)",'[2]Most Recent Statements'!J23)),"Yes","No"))))</f>
        <v>No</v>
      </c>
      <c r="AB70" s="176" t="str">
        <f>IF(ISERROR('[2]Most Recent Statements'!J23),"Insufficient data",IF('[2]Most Recent Statements'!J23="Unknown","Insufficient Data",(IF(ISNUMBER(SEARCH("Prohibit use of forced labour (direct / tier 1)",'[2]Most Recent Statements'!J23)),"Yes","No"))))</f>
        <v>Yes</v>
      </c>
      <c r="AC70" s="176" t="str">
        <f>IF(ISERROR('[2]Most Recent Statements'!J23),"Insufficient data",IF('[2]Most Recent Statements'!J23="Unknown","Insufficient Data",(IF(ISNUMBER(SEARCH("Prohibit use of forced labour (beyond tier 1)",'[2]Most Recent Statements'!J23)),"Yes","No"))))</f>
        <v>No</v>
      </c>
      <c r="AD70" s="176" t="str">
        <f>IF(ISERROR('[2]Most Recent Statements'!J23),"Insufficient data",IF('[2]Most Recent Statements'!J23="Unknown","Insufficient Data",(IF(ISNUMBER(SEARCH("Prohibit use of child labour (direct / tier 1)",'[2]Most Recent Statements'!J23)),"Yes","No"))))</f>
        <v>No</v>
      </c>
      <c r="AE70" s="176" t="str">
        <f>IF(ISERROR('[2]Most Recent Statements'!J23),"Insufficient data",IF('[2]Most Recent Statements'!J23="Unknown","Insufficient Data",(IF(ISNUMBER(SEARCH("Prohibit use of child labour (beyond tier 1)",'[2]Most Recent Statements'!J23)),"Yes","No"))))</f>
        <v>No</v>
      </c>
      <c r="AF70" s="176" t="str">
        <f>IF(ISERROR('[2]Most Recent Statements'!J23),"Insufficient data",IF('[2]Most Recent Statements'!J23="Unknown","Insufficient Data",(IF(ISNUMBER(SEARCH("Code of conduct or supplier code includes clauses on slavery and human trafficking (direct / tier 1)",'[2]Most Recent Statements'!J23)),"Yes","No"))))</f>
        <v>No</v>
      </c>
      <c r="AG70" s="176" t="str">
        <f>IF(ISERROR('[2]Most Recent Statements'!J23),"Insufficient data",IF('[2]Most Recent Statements'!J23="Unknown","Insufficient Data",(IF(ISNUMBER(SEARCH("Code of conduct or supplier code includes clauses on slavery and human trafficking (beyond tier 1)",'[2]Most Recent Statements'!J23)),"Yes","No"))))</f>
        <v>No</v>
      </c>
      <c r="AH70" s="176" t="str">
        <f>IF(ISERROR('[2]Most Recent Statements'!J23),"Insufficient data",IF('[2]Most Recent Statements'!J23="Unknown","Insufficient Data",(IF(ISNUMBER(SEARCH("Contracts include clauses on forced labour (direct / tier 1)",'[2]Most Recent Statements'!J23)),"Yes","No"))))</f>
        <v>No</v>
      </c>
      <c r="AI70" s="176" t="str">
        <f>IF(ISERROR('[2]Most Recent Statements'!J23),"Insufficient data",IF('[2]Most Recent Statements'!J23="Unknown","Insufficient Data",(IF(ISNUMBER(SEARCH("Contracts include clauses on forced labour (beyond tier 1)",'[2]Most Recent Statements'!J23)),"Yes","No"))))</f>
        <v>No</v>
      </c>
      <c r="AJ70" s="176" t="str">
        <f>IF(ISERROR('[2]Most Recent Statements'!J23),"Insufficient data",IF('[2]Most Recent Statements'!J23="Unknown","Insufficient Data",(IF(ISNUMBER(SEARCH("Suppliers produce their own statement (direct / tier 1)",'[2]Most Recent Statements'!J23)),"Yes","No"))))</f>
        <v>No</v>
      </c>
      <c r="AK70" s="176" t="str">
        <f>IF(ISERROR('[2]Most Recent Statements'!J23),"Insufficient data",IF('[2]Most Recent Statements'!J23="Unknown","Insufficient Data",(IF(ISNUMBER(SEARCH("Suppliers produce their own statement (beyond tier 1)",'[2]Most Recent Statements'!J23)),"Yes","No"))))</f>
        <v>No</v>
      </c>
      <c r="AL70" s="176" t="str">
        <f>IF(ISERROR('[2]Most Recent Statements'!J23),"Insufficient data",IF('[2]Most Recent Statements'!J23="Unknown","Insufficient Data",(IF(ISNUMBER(SEARCH("Suppliers respect labour rights (wages, freedom of association etc) (direct / tier 1)",'[2]Most Recent Statements'!J23)),"Yes","No"))))</f>
        <v>No</v>
      </c>
      <c r="AM70" s="176" t="str">
        <f>IF(ISERROR('[2]Most Recent Statements'!J23),"Insufficient data",IF('[2]Most Recent Statements'!J23="Unknown","Insufficient Data",(IF(ISNUMBER(SEARCH("Suppliers respect labour rights (wages, freedom of association etc) (beyond tier 1)",'[2]Most Recent Statements'!J23)),"Yes","No"))))</f>
        <v>No</v>
      </c>
      <c r="AN70" s="176" t="str">
        <f>IF(ISERROR('[2]Most Recent Statements'!J23),"Insufficient data",IF('[2]Most Recent Statements'!J23="Unknown","Insufficient Data",(IF(ISNUMBER(SEARCH("Suppliers protect migrant workers (direct / tier 1)",'[2]Most Recent Statements'!J23)),"Yes","No"))))</f>
        <v>No</v>
      </c>
      <c r="AO70" s="176" t="str">
        <f>IF(ISERROR('[2]Most Recent Statements'!J23),"Insufficient data",IF('[2]Most Recent Statements'!J23="Unknown","Insufficient Data",(IF(ISNUMBER(SEARCH("Suppliers protect migrant workers (beyond tier 1)",'[2]Most Recent Statements'!J23)),"Yes","No"))))</f>
        <v>No</v>
      </c>
      <c r="AP70" s="177" t="str">
        <f>IF(ISERROR('[2]Most Recent Statements'!J23),"Insufficient data",IF('[2]Most Recent Statements'!J23="Unknown","Insufficient Data",(IF(ISNUMBER(SEARCH("migrant",'[2]Most Recent Statements'!J23)),"Yes","No"))))</f>
        <v>No</v>
      </c>
      <c r="AQ70" s="174" t="str">
        <f>IF(OR(ISERROR('[2]Most Recent Statements'!O23),ISERROR('[2]Most Recent Statements'!M23)),"Insufficient data",IF(OR('[2]Most Recent Statements'!O23="Unknown",'[2]Most Recent Statements'!M23="Unknown"),"Insufficient Data",(IF(OR((OR((ISNUMBER(SEARCH("Cancel contracts",'[2]Most Recent Statements'!O23))),(ISNUMBER(SEARCH("Corrective action plan",'[2]Most Recent Statements'!O23))),(ISNUMBER(SEARCH("Worker remediation",'[2]Most Recent Statements'!O23))),(ISNUMBER(SEARCH("Senior management",'[2]Most Recent Statements'!O23))))),(OR((ISNUMBER(SEARCH("Audits",'[2]Most Recent Statements'!M23))),(ISNUMBER(SEARCH("On-site visits",'[2]Most Recent Statements'!M23)))))),"Yes","No"))))</f>
        <v>No</v>
      </c>
      <c r="AR70" s="174" t="str">
        <f t="shared" si="2"/>
        <v>Yes</v>
      </c>
      <c r="AS70" s="175" t="str">
        <f>IF(ISERROR('[2]Most Recent Statements'!O23),"Insufficient data",IF('[2]Most Recent Statements'!O23="Unknown","Insufficient Data",(IF(ISNUMBER(SEARCH("Cancel contracts",'[2]Most Recent Statements'!O23)),"Yes","No"))))</f>
        <v>No</v>
      </c>
      <c r="AT70" s="176" t="str">
        <f>IF(ISERROR('[2]Most Recent Statements'!O23),"Insufficient data",IF('[2]Most Recent Statements'!O23="Unknown","Insufficient Data",(IF(ISNUMBER(SEARCH("Corrective action plan",'[2]Most Recent Statements'!O23)),"Yes","No"))))</f>
        <v>No</v>
      </c>
      <c r="AU70" s="176" t="str">
        <f>IF(ISERROR('[2]Most Recent Statements'!O23),"Insufficient data",IF('[2]Most Recent Statements'!O23="Unknown","Insufficient Data",(IF(ISNUMBER(SEARCH("Senior management",'[2]Most Recent Statements'!O23)),"Yes","No"))))</f>
        <v>No</v>
      </c>
      <c r="AV70" s="177" t="str">
        <f>IF(ISERROR('[2]Most Recent Statements'!O23),"Insufficient data",IF('[2]Most Recent Statements'!O23="Unknown","Insufficient Data",(IF(ISNUMBER(SEARCH("Worker remediation",'[2]Most Recent Statements'!O23)),"Yes","No"))))</f>
        <v>No</v>
      </c>
      <c r="AW70" s="176" t="str">
        <f t="shared" si="3"/>
        <v>No</v>
      </c>
      <c r="AX70" s="175" t="str">
        <f>IF(ISERROR('[2]Most Recent Statements'!M23),"Insufficient data",IF('[2]Most Recent Statements'!M23="Unknown","Insufficient Data",(IF(ISNUMBER(SEARCH("Audits",'[2]Most Recent Statements'!M23)),"Yes","No"))))</f>
        <v>No</v>
      </c>
      <c r="AY70" s="176" t="str">
        <f>IF(ISERROR('[2]Most Recent Statements'!M23),"Insufficient data",IF('[2]Most Recent Statements'!M23="Unknown","Insufficient Data",(IF(ISNUMBER(SEARCH("Audits of suppliers (self- reporting)",'[2]Most Recent Statements'!M23)),"Yes","No"))))</f>
        <v>No</v>
      </c>
      <c r="AZ70" s="176" t="str">
        <f>IF(ISERROR('[2]Most Recent Statements'!M23),"Insufficient data",IF('[2]Most Recent Statements'!M23="Unknown","Insufficient Data",(IF(ISNUMBER(SEARCH("Audits of suppliers (independent)",'[2]Most Recent Statements'!M23)),"Yes","No"))))</f>
        <v>No</v>
      </c>
      <c r="BA70" s="177" t="str">
        <f>IF(ISERROR('[2]Most Recent Statements'!M23),"Insufficient data",IF('[2]Most Recent Statements'!M23="Unknown","Insufficient Data",(IF(ISNUMBER(SEARCH("On-site visits",'[2]Most Recent Statements'!M23)),"Yes","No"))))</f>
        <v>No</v>
      </c>
      <c r="BB70" s="175" t="str">
        <f>IF(ISERROR('[2]Most Recent Statements'!P23),"Insufficient data",IF('[2]Most Recent Statements'!P23="Unknown","Insufficient Data",(IF(OR((ISNUMBER(SEARCH("Hotline",'[2]Most Recent Statements'!P23))),(ISNUMBER(SEARCH("Whistleblower protection",'[2]Most Recent Statements'!P23))),(ISNUMBER(SEARCH("Focal Point",'[2]Most Recent Statements'!P23)))),"Yes","No"))))</f>
        <v>No</v>
      </c>
      <c r="BC70" s="176" t="str">
        <f>IF(ISERROR('[2]Most Recent Statements'!P23),"Insufficient data",IF('[2]Most Recent Statements'!P23="Unknown","Insufficient Data",(IF(ISNUMBER(SEARCH("Hotline",'[2]Most Recent Statements'!P23)),"Yes","No"))))</f>
        <v>No</v>
      </c>
      <c r="BD70" s="176" t="str">
        <f>IF(ISERROR('[2]Most Recent Statements'!P23),"Insufficient data",IF('[2]Most Recent Statements'!P23="Unknown","Insufficient Data",(IF(ISNUMBER(SEARCH("Focal Point",'[2]Most Recent Statements'!P23)),"Yes","No"))))</f>
        <v>No</v>
      </c>
      <c r="BE70" s="177" t="str">
        <f>IF(ISERROR('[2]Most Recent Statements'!P23),"Insufficient data",IF('[2]Most Recent Statements'!P23="Unknown","Insufficient Data",(IF(ISNUMBER(SEARCH("Whistleblower protection",'[2]Most Recent Statements'!P23)),"Yes","No"))))</f>
        <v>No</v>
      </c>
      <c r="BF70" s="175" t="str">
        <f t="shared" si="4"/>
        <v>No</v>
      </c>
      <c r="BG70" s="176" t="str">
        <f>IF(ISERROR('[2]Most Recent Statements'!K23),"Insufficient data",IF('[2]Most Recent Statements'!K23="Unknown","Insufficient Data",(IF(ISNUMBER(SEARCH("Conducting research",'[2]Most Recent Statements'!K23)),"Yes","No"))))</f>
        <v>No</v>
      </c>
      <c r="BH70" s="176" t="str">
        <f>IF(ISERROR('[2]Most Recent Statements'!K23),"Insufficient data",IF('[2]Most Recent Statements'!K23="Unknown","Insufficient Data",(IF(ISNUMBER(SEARCH("Risk-based questionnaires",'[2]Most Recent Statements'!K23)),"Yes","No"))))</f>
        <v>No</v>
      </c>
      <c r="BI70" s="176" t="str">
        <f>IF(ISERROR('[2]Most Recent Statements'!K23),"Insufficient data",IF('[2]Most Recent Statements'!K23="Unknown","Insufficient Data",(IF(ISNUMBER(SEARCH("Use of risk management tool or software",'[2]Most Recent Statements'!K23)),"Yes","No"))))</f>
        <v>No</v>
      </c>
      <c r="BJ70" s="177" t="str">
        <f>IF(ISERROR('[2]Most Recent Statements'!K23),"Insufficient data",IF('[2]Most Recent Statements'!K23="Unknown","Insufficient Data",(IF(ISNUMBER(SEARCH("In Development",'[2]Most Recent Statements'!K23)),"Yes","No"))))</f>
        <v>No</v>
      </c>
      <c r="BK70" s="174" t="str">
        <f>IF(OR(ISERROR('[2]Most Recent Statements'!K23),ISERROR('[2]Most Recent Statements'!L23)),"Insufficient data",IF(OR('[2]Most Recent Statements'!K23="Unknown",'[2]Most Recent Statements'!L23="Unknown"),"Insufficient Data",(IF(AND((OR((ISNUMBER(SEARCH("Conducting research",'[2]Most Recent Statements'!K23))),(ISNUMBER(SEARCH("Risk-based questionnaires",'[2]Most Recent Statements'!K23))),(ISNUMBER(SEARCH("Use of risk management tool or software",'[2]Most Recent Statements'!K23))))),(OR((ISNUMBER(SEARCH("Geographic",'[2]Most Recent Statements'!L23))),(ISNUMBER(SEARCH("Industry",'[2]Most Recent Statements'!L23))),(ISNUMBER(SEARCH("Resource",'[2]Most Recent Statements'!L23))),(ISNUMBER(SEARCH("Workforce",'[2]Most Recent Statements'!L23)))))),"Yes","No"))))</f>
        <v>No</v>
      </c>
      <c r="BL70" s="175" t="str">
        <f>IF(ISERROR('[2]Most Recent Statements'!L23),"Insufficient data",IF('[2]Most Recent Statements'!L23="Unknown","Insufficient Data",(IF(OR((ISNUMBER(SEARCH("Geographic",'[2]Most Recent Statements'!L23))),(ISNUMBER(SEARCH("Industry",'[2]Most Recent Statements'!L23))),(ISNUMBER(SEARCH("Resource",'[2]Most Recent Statements'!L23))),(ISNUMBER(SEARCH("Workforce",'[2]Most Recent Statements'!L23)))),"Yes","No"))))</f>
        <v>No</v>
      </c>
      <c r="BM70" s="176" t="str">
        <f>IF(ISERROR('[2]Most Recent Statements'!L23),"Insufficient data",IF('[2]Most Recent Statements'!L23="Unknown","Insufficient Data",(IF(ISNUMBER(SEARCH("Geographic",'[2]Most Recent Statements'!L23)),"Yes","No"))))</f>
        <v>No</v>
      </c>
      <c r="BN70" s="176" t="str">
        <f>IF(ISERROR('[2]Most Recent Statements'!L23),"Insufficient data",IF('[2]Most Recent Statements'!L23="Unknown","Insufficient Data",(IF(ISNUMBER(SEARCH("Industry",'[2]Most Recent Statements'!L23)),"Yes","No"))))</f>
        <v>No</v>
      </c>
      <c r="BO70" s="176" t="str">
        <f>IF(ISERROR('[2]Most Recent Statements'!L23),"Insufficient data",IF('[2]Most Recent Statements'!L23="Unknown","Insufficient Data",(IF(ISNUMBER(SEARCH("Workforce",'[2]Most Recent Statements'!L23)),"Yes","No"))))</f>
        <v>No</v>
      </c>
      <c r="BP70" s="176" t="str">
        <f>IF(ISERROR('[2]Most Recent Statements'!L23),"Insufficient data",IF('[2]Most Recent Statements'!L23="Unknown","Insufficient Data",(IF(ISNUMBER(SEARCH("Resource",'[2]Most Recent Statements'!L23)),"Yes","No"))))</f>
        <v>No</v>
      </c>
      <c r="BQ70" s="177"/>
      <c r="BR70" s="176" t="str">
        <f>IF(ISERROR('[2]Most Recent Statements'!N23),"Insufficient data",IF('[2]Most Recent Statements'!N23="Unknown","Insufficient Data",(IF(ISNUMBER(SEARCH("Yes",'[2]Most Recent Statements'!N23)),"Yes","No"))))</f>
        <v>No</v>
      </c>
      <c r="BS70" s="175" t="str">
        <f>IF(ISERROR('[2]Most Recent Statements'!Q23),"Insufficient data",IF('[2]Most Recent Statements'!Q23="Unknown","Insufficient Data",(IF(ISNUMBER(SEARCH("Leadership",'[2]Most Recent Statements'!Q23)),"Yes","No"))))</f>
        <v>No</v>
      </c>
      <c r="BT70" s="176" t="str">
        <f>IF(ISERROR('[2]Most Recent Statements'!Q23),"Insufficient data",IF('[2]Most Recent Statements'!Q23="Unknown","Insufficient Data",(IF(ISNUMBER(SEARCH("Suppliers",'[2]Most Recent Statements'!Q23)),"Yes","No"))))</f>
        <v>No</v>
      </c>
      <c r="BU70" s="176" t="str">
        <f>IF(ISERROR('[2]Most Recent Statements'!Q23),"Insufficient data",IF('[2]Most Recent Statements'!Q23="Unknown","Insufficient Data",(IF(ISNUMBER(SEARCH("Recruitment / HR",'[2]Most Recent Statements'!Q23)),"Yes","No"))))</f>
        <v>No</v>
      </c>
      <c r="BV70" s="176" t="str">
        <f>IF(ISERROR('[2]Most Recent Statements'!Q23),"Insufficient data",IF('[2]Most Recent Statements'!Q23="Unknown","Insufficient Data",(IF(ISNUMBER(SEARCH("Procurement / purchasing",'[2]Most Recent Statements'!Q23)),"Yes","No"))))</f>
        <v>No</v>
      </c>
      <c r="BW70" s="176" t="str">
        <f>IF(ISERROR('[2]Most Recent Statements'!Q23),"Insufficient data",IF('[2]Most Recent Statements'!Q23="Unknown","Insufficient Data",(IF(ISNUMBER(SEARCH("Employees (all)",'[2]Most Recent Statements'!Q23)),"Yes","No"))))</f>
        <v>No</v>
      </c>
      <c r="BX70" s="176" t="str">
        <f>IF(ISERROR('[2]Most Recent Statements'!Q23),"Insufficient data",IF('[2]Most Recent Statements'!Q23="Unknown","Insufficient Data",(IF(ISNUMBER(SEARCH("Training provided - not specified",'[2]Most Recent Statements'!Q23)),"Yes","No"))))</f>
        <v>No</v>
      </c>
      <c r="BY70" s="176" t="str">
        <f>IF(ISERROR('[2]Most Recent Statements'!Q23),"Insufficient data",IF('[2]Most Recent Statements'!Q23="Unknown","Insufficient Data",(IF(ISNUMBER(SEARCH("In Development",'[2]Most Recent Statements'!Q23)),"Yes","No"))))</f>
        <v>No</v>
      </c>
      <c r="BZ70" s="177" t="str">
        <f t="shared" si="5"/>
        <v>No</v>
      </c>
      <c r="CA70" s="176" t="str">
        <f t="shared" si="6"/>
        <v>Yes</v>
      </c>
      <c r="CB70" s="176" t="str">
        <f t="shared" si="7"/>
        <v>No</v>
      </c>
      <c r="CC70" s="175" t="str">
        <f>IF(ISERROR('[2]Most Recent Statements'!R23),"Insufficient data",IF('[2]Most Recent Statements'!R23="Unknown","Insufficient Data",(IF(ISNUMBER(SEARCH("Yes",'[2]Most Recent Statements'!R23)),"Yes","No"))))</f>
        <v>No</v>
      </c>
      <c r="CD70" s="176" t="str">
        <f>IF(ISERROR('[2]Most Recent Statements'!S23),"Insufficient data",IF('[2]Most Recent Statements'!S23="Unknown","Insufficient Data",(IF(ISNUMBER(SEARCH("Yes",'[2]Most Recent Statements'!S23)),"Yes","No"))))</f>
        <v>No</v>
      </c>
      <c r="CE70" s="199" t="str">
        <f>IFERROR(VLOOKUP($A70,'[2]Sector Specific Research'!$B$3:$H$81,3,FALSE),"Insufficient Data")</f>
        <v>No</v>
      </c>
      <c r="CF70" s="200" t="str">
        <f>IFERROR(VLOOKUP($A70,'[2]Sector Specific Research'!$B$3:$H$81,4,FALSE),"Insufficient Data")</f>
        <v>No</v>
      </c>
      <c r="CG70" s="200" t="str">
        <f>IFERROR(VLOOKUP($A70,'[2]Sector Specific Research'!$B$3:$H$81,5,FALSE),"Insufficient Data")</f>
        <v>No</v>
      </c>
      <c r="CH70" s="200" t="str">
        <f>IFERROR(VLOOKUP($A70,'[2]Sector Specific Research'!$B$3:$H$81,6,FALSE),"Insufficient Data")</f>
        <v>No</v>
      </c>
      <c r="CI70" s="200" t="str">
        <f>IFERROR(VLOOKUP($A70,'[2]Sector Specific Research'!$B$3:$H$81,7,FALSE),"Insufficient Data")</f>
        <v>No</v>
      </c>
      <c r="CJ70" s="200" t="str">
        <f t="shared" si="8"/>
        <v>No</v>
      </c>
      <c r="CK70" s="175" t="str">
        <f t="shared" si="9"/>
        <v>No</v>
      </c>
      <c r="CL70" s="178" t="str">
        <f t="shared" si="10"/>
        <v>No</v>
      </c>
    </row>
    <row r="71" spans="1:90" ht="16" x14ac:dyDescent="0.2">
      <c r="A71" s="287" t="str">
        <f>TRIM('[2]Most Recent Statements'!A90)</f>
        <v>MFS International (UK) Ltd.</v>
      </c>
      <c r="B71" s="197">
        <f>'[2]Most Recent Statements'!B90</f>
        <v>2019</v>
      </c>
      <c r="C71" s="197">
        <v>527400</v>
      </c>
      <c r="D71" s="198" t="str">
        <f>IF(ISNUMBER(SEARCH("Yes",'[2]Most Recent Statements'!C90)), "Yes", "No")</f>
        <v>Yes</v>
      </c>
      <c r="E71" s="198">
        <f>IFERROR(VLOOKUP(A71,'[2]Entity Coverage'!$C$2:$H$80, 6, FALSE), "Insufficient Data")</f>
        <v>1</v>
      </c>
      <c r="F71" s="198" t="str">
        <f>IF(ISERROR('[2]Most Recent Statements'!E90),"Insufficient data",IF('[2]Most Recent Statements'!E90="Unknown","Insufficient Data",(IF(ISNUMBER(SEARCH("Yes",'[2]Most Recent Statements'!E90)),"Yes","No"))))</f>
        <v>No</v>
      </c>
      <c r="G71" s="175" t="str">
        <f>IFERROR(IF(AND((OR('[2]Most Recent Statements'!F90="Signed by CEO",'[2]Most Recent Statements'!F90="Signed by Director",'[2]Most Recent Statements'!F90="Signed by Managing Director",'[2]Most Recent Statements'!F90="Signed by Chairman")),('[2]Most Recent Statements'!C90="Yes - UK Modern Slavery Act"),('[2]Most Recent Statements'!D90="Yes"),('[2]Most Recent Statements'!G90="Approved by Board")),"Yes","No"),"Insufficient data")</f>
        <v>No</v>
      </c>
      <c r="H71" s="176" t="str">
        <f>IF(ISERROR('[2]Most Recent Statements'!F90),"Insufficient data",IF('[2]Most Recent Statements'!F90="Unknown","Insufficient Data",(IF(OR((ISNUMBER(SEARCH("Signed by CEO",'[2]Most Recent Statements'!F90))),(ISNUMBER(SEARCH("Signed by Director",'[2]Most Recent Statements'!F90))),(ISNUMBER(SEARCH("Signed by Chairman",'[2]Most Recent Statements'!F90))),(ISNUMBER(SEARCH("Signed by Managing Director",'[2]Most Recent Statements'!F90)))),"Yes","No"))))</f>
        <v>No</v>
      </c>
      <c r="I71" s="176" t="str">
        <f>IF(ISERROR('[2]Most Recent Statements'!G90),"Insufficient data",IF('[2]Most Recent Statements'!G90="Unknown","Insufficient Data",(IF(ISNUMBER(SEARCH("Approved by Board",'[2]Most Recent Statements'!G90)),"Yes","No"))))</f>
        <v>No</v>
      </c>
      <c r="J71" s="177" t="str">
        <f>IF(ISERROR('[2]Most Recent Statements'!D90),"Insufficient data",IF('[2]Most Recent Statements'!D90="Unknown","Insufficient Data",(IF(ISNUMBER(SEARCH("Yes",'[2]Most Recent Statements'!D90)),"Yes","No"))))</f>
        <v>No</v>
      </c>
      <c r="K71" s="174" t="str">
        <f>IF(ISERROR('[2]Most Recent Statements'!T90),"Insufficient data",IF('[2]Most Recent Statements'!T90="Unknown","Insufficient Data",(IF(ISNUMBER(SEARCH("Yes",'[2]Most Recent Statements'!T90)),"Yes","No"))))</f>
        <v>No</v>
      </c>
      <c r="L71" s="174" t="str">
        <f>IF(ISERROR('[2]Most Recent Statements'!H90),"Insufficient data",IF('[2]Most Recent Statements'!H90="Unknown","Insufficient Data",(IF(ISNUMBER(SEARCH("Yes",'[2]Most Recent Statements'!H90)),"Yes","No"))))</f>
        <v>Yes</v>
      </c>
      <c r="M71" s="175" t="str">
        <f>IF(ISERROR('[2]Most Recent Statements'!I90),"Insufficient data",IF('[2]Most Recent Statements'!I90="Unknown","Insufficient Data",(IF(ISNUMBER(SEARCH("No",'[2]Most Recent Statements'!I90)),"No","Yes"))))</f>
        <v>No</v>
      </c>
      <c r="N71" s="176" t="str">
        <f>IF(ISERROR('[2]Most Recent Statements'!I90),"Insufficient data",IF('[2]Most Recent Statements'!I90="Unknown","Insufficient Data",(IF(ISNUMBER(SEARCH("Facility/Supplier",'[2]Most Recent Statements'!I90)),"Yes","No"))))</f>
        <v>No</v>
      </c>
      <c r="O71" s="177" t="str">
        <f>IF(ISERROR('[2]Most Recent Statements'!I90),"Insufficient data",IF('[2]Most Recent Statements'!I90="Unknown","Insufficient Data",(IF(ISNUMBER(SEARCH("Geographical",'[2]Most Recent Statements'!I90)),"Yes","No"))))</f>
        <v>No</v>
      </c>
      <c r="P71" s="175" t="str">
        <f>IF(ISERROR('[2]Most Recent Statements'!J90),"Insufficient data",IF('[2]Most Recent Statements'!J90="Unknown","Insufficient Data",(IF(OR((ISNUMBER(SEARCH("prohibit",'[2]Most Recent Statements'!J90))),(ISNUMBER(SEARCH("forced",'[2]Most Recent Statements'!J90))),(ISNUMBER(SEARCH("supplier",'[2]Most Recent Statements'!J90)))),"Yes","No"))))</f>
        <v>No</v>
      </c>
      <c r="Q71" s="176" t="str">
        <f>IF(ISERROR('[2]Most Recent Statements'!J90),"Insufficient data",IF('[2]Most Recent Statements'!J90="Unknown","Insufficient Data",(IF(ISNUMBER(SEARCH("No",'[2]Most Recent Statements'!J90)),"No","Yes"))))</f>
        <v>No</v>
      </c>
      <c r="R71" s="176" t="str">
        <f>IF(ISERROR('[2]Most Recent Statements'!J90),"Insufficient data",IF('[2]Most Recent Statements'!J90="Unknown","Insufficient Data",(IF(ISNUMBER(SEARCH("In Development",'[2]Most Recent Statements'!J90)),"Yes","No"))))</f>
        <v>No</v>
      </c>
      <c r="S71" s="176" t="str">
        <f>IF(ISERROR('[2]Most Recent Statements'!J90),"Insufficient data",IF('[2]Most Recent Statements'!J90="Unknown","Insufficient Data",(IF(OR((ISNUMBER(SEARCH("prohibit",'[2]Most Recent Statements'!J90))),(ISNUMBER(SEARCH("forced",'[2]Most Recent Statements'!J90))),(ISNUMBER(SEARCH("No",'[2]Most Recent Statements'!J90))),(ISNUMBER(SEARCH("supplier",'[2]Most Recent Statements'!J90)))),"No","Yes"))))</f>
        <v>No</v>
      </c>
      <c r="T71" s="174"/>
      <c r="U71" s="176" t="str">
        <f>IF(ISERROR('[2]Most Recent Statements'!J90),"Insufficient data",IF('[2]Most Recent Statements'!J90="Unknown","Insufficient Data",(IF(ISNUMBER(SEARCH("(beyond tier 1)",'[2]Most Recent Statements'!J90)),"Yes","No"))))</f>
        <v>No</v>
      </c>
      <c r="V71" s="174"/>
      <c r="W71" s="176" t="str">
        <f>IF(ISERROR('[2]Most Recent Statements'!J90),"Insufficient data",IF('[2]Most Recent Statements'!J90="Unknown","Insufficient Data",(IF(ISNUMBER(SEARCH("recruitment",'[2]Most Recent Statements'!J90)),"Yes","No"))))</f>
        <v>No</v>
      </c>
      <c r="X71" s="176" t="str">
        <f>IF(ISERROR('[2]Most Recent Statements'!J90),"Insufficient data",IF('[2]Most Recent Statements'!J90="Unknown","Insufficient Data",(IF(ISNUMBER(SEARCH("Prohibit charging of recruitment fees to employee (direct / tier 1)",'[2]Most Recent Statements'!J90)),"Yes","No"))))</f>
        <v>No</v>
      </c>
      <c r="Y71" s="176" t="str">
        <f>IF(ISERROR('[2]Most Recent Statements'!J90),"Insufficient data",IF('[2]Most Recent Statements'!J90="Unknown","Insufficient Data",(IF(ISNUMBER(SEARCH("Prohibit charging of recruitment fees to employee (beyond tier 1)",'[2]Most Recent Statements'!J90)),"Yes","No"))))</f>
        <v>No</v>
      </c>
      <c r="Z71" s="176" t="str">
        <f>IF(ISERROR('[2]Most Recent Statements'!J90),"Insufficient data",IF('[2]Most Recent Statements'!J90="Unknown","Insufficient Data",(IF(ISNUMBER(SEARCH("Suppliers comply with laws and company’s policies (direct / tier 1)",'[2]Most Recent Statements'!J90)),"Yes","No"))))</f>
        <v>No</v>
      </c>
      <c r="AA71" s="176" t="str">
        <f>IF(ISERROR('[2]Most Recent Statements'!J90),"Insufficient data",IF('[2]Most Recent Statements'!J90="Unknown","Insufficient Data",(IF(ISNUMBER(SEARCH("Suppliers comply with laws and company’s policies (beyond tier 1)",'[2]Most Recent Statements'!J90)),"Yes","No"))))</f>
        <v>No</v>
      </c>
      <c r="AB71" s="176" t="str">
        <f>IF(ISERROR('[2]Most Recent Statements'!J90),"Insufficient data",IF('[2]Most Recent Statements'!J90="Unknown","Insufficient Data",(IF(ISNUMBER(SEARCH("Prohibit use of forced labour (direct / tier 1)",'[2]Most Recent Statements'!J90)),"Yes","No"))))</f>
        <v>No</v>
      </c>
      <c r="AC71" s="176" t="str">
        <f>IF(ISERROR('[2]Most Recent Statements'!J90),"Insufficient data",IF('[2]Most Recent Statements'!J90="Unknown","Insufficient Data",(IF(ISNUMBER(SEARCH("Prohibit use of forced labour (beyond tier 1)",'[2]Most Recent Statements'!J90)),"Yes","No"))))</f>
        <v>No</v>
      </c>
      <c r="AD71" s="176" t="str">
        <f>IF(ISERROR('[2]Most Recent Statements'!J90),"Insufficient data",IF('[2]Most Recent Statements'!J90="Unknown","Insufficient Data",(IF(ISNUMBER(SEARCH("Prohibit use of child labour (direct / tier 1)",'[2]Most Recent Statements'!J90)),"Yes","No"))))</f>
        <v>No</v>
      </c>
      <c r="AE71" s="176" t="str">
        <f>IF(ISERROR('[2]Most Recent Statements'!J90),"Insufficient data",IF('[2]Most Recent Statements'!J90="Unknown","Insufficient Data",(IF(ISNUMBER(SEARCH("Prohibit use of child labour (beyond tier 1)",'[2]Most Recent Statements'!J90)),"Yes","No"))))</f>
        <v>No</v>
      </c>
      <c r="AF71" s="176" t="str">
        <f>IF(ISERROR('[2]Most Recent Statements'!J90),"Insufficient data",IF('[2]Most Recent Statements'!J90="Unknown","Insufficient Data",(IF(ISNUMBER(SEARCH("Code of conduct or supplier code includes clauses on slavery and human trafficking (direct / tier 1)",'[2]Most Recent Statements'!J90)),"Yes","No"))))</f>
        <v>No</v>
      </c>
      <c r="AG71" s="176" t="str">
        <f>IF(ISERROR('[2]Most Recent Statements'!J90),"Insufficient data",IF('[2]Most Recent Statements'!J90="Unknown","Insufficient Data",(IF(ISNUMBER(SEARCH("Code of conduct or supplier code includes clauses on slavery and human trafficking (beyond tier 1)",'[2]Most Recent Statements'!J90)),"Yes","No"))))</f>
        <v>No</v>
      </c>
      <c r="AH71" s="176" t="str">
        <f>IF(ISERROR('[2]Most Recent Statements'!J90),"Insufficient data",IF('[2]Most Recent Statements'!J90="Unknown","Insufficient Data",(IF(ISNUMBER(SEARCH("Contracts include clauses on forced labour (direct / tier 1)",'[2]Most Recent Statements'!J90)),"Yes","No"))))</f>
        <v>No</v>
      </c>
      <c r="AI71" s="176" t="str">
        <f>IF(ISERROR('[2]Most Recent Statements'!J90),"Insufficient data",IF('[2]Most Recent Statements'!J90="Unknown","Insufficient Data",(IF(ISNUMBER(SEARCH("Contracts include clauses on forced labour (beyond tier 1)",'[2]Most Recent Statements'!J90)),"Yes","No"))))</f>
        <v>No</v>
      </c>
      <c r="AJ71" s="176" t="str">
        <f>IF(ISERROR('[2]Most Recent Statements'!J90),"Insufficient data",IF('[2]Most Recent Statements'!J90="Unknown","Insufficient Data",(IF(ISNUMBER(SEARCH("Suppliers produce their own statement (direct / tier 1)",'[2]Most Recent Statements'!J90)),"Yes","No"))))</f>
        <v>No</v>
      </c>
      <c r="AK71" s="176" t="str">
        <f>IF(ISERROR('[2]Most Recent Statements'!J90),"Insufficient data",IF('[2]Most Recent Statements'!J90="Unknown","Insufficient Data",(IF(ISNUMBER(SEARCH("Suppliers produce their own statement (beyond tier 1)",'[2]Most Recent Statements'!J90)),"Yes","No"))))</f>
        <v>No</v>
      </c>
      <c r="AL71" s="176" t="str">
        <f>IF(ISERROR('[2]Most Recent Statements'!J90),"Insufficient data",IF('[2]Most Recent Statements'!J90="Unknown","Insufficient Data",(IF(ISNUMBER(SEARCH("Suppliers respect labour rights (wages, freedom of association etc) (direct / tier 1)",'[2]Most Recent Statements'!J90)),"Yes","No"))))</f>
        <v>No</v>
      </c>
      <c r="AM71" s="176" t="str">
        <f>IF(ISERROR('[2]Most Recent Statements'!J90),"Insufficient data",IF('[2]Most Recent Statements'!J90="Unknown","Insufficient Data",(IF(ISNUMBER(SEARCH("Suppliers respect labour rights (wages, freedom of association etc) (beyond tier 1)",'[2]Most Recent Statements'!J90)),"Yes","No"))))</f>
        <v>No</v>
      </c>
      <c r="AN71" s="176" t="str">
        <f>IF(ISERROR('[2]Most Recent Statements'!J90),"Insufficient data",IF('[2]Most Recent Statements'!J90="Unknown","Insufficient Data",(IF(ISNUMBER(SEARCH("Suppliers protect migrant workers (direct / tier 1)",'[2]Most Recent Statements'!J90)),"Yes","No"))))</f>
        <v>No</v>
      </c>
      <c r="AO71" s="176" t="str">
        <f>IF(ISERROR('[2]Most Recent Statements'!J90),"Insufficient data",IF('[2]Most Recent Statements'!J90="Unknown","Insufficient Data",(IF(ISNUMBER(SEARCH("Suppliers protect migrant workers (beyond tier 1)",'[2]Most Recent Statements'!J90)),"Yes","No"))))</f>
        <v>No</v>
      </c>
      <c r="AP71" s="177" t="str">
        <f>IF(ISERROR('[2]Most Recent Statements'!J90),"Insufficient data",IF('[2]Most Recent Statements'!J90="Unknown","Insufficient Data",(IF(ISNUMBER(SEARCH("migrant",'[2]Most Recent Statements'!J90)),"Yes","No"))))</f>
        <v>No</v>
      </c>
      <c r="AQ71" s="174" t="str">
        <f>IF(OR(ISERROR('[2]Most Recent Statements'!O90),ISERROR('[2]Most Recent Statements'!M90)),"Insufficient data",IF(OR('[2]Most Recent Statements'!O90="Unknown",'[2]Most Recent Statements'!M90="Unknown"),"Insufficient Data",(IF(OR((OR((ISNUMBER(SEARCH("Cancel contracts",'[2]Most Recent Statements'!O90))),(ISNUMBER(SEARCH("Corrective action plan",'[2]Most Recent Statements'!O90))),(ISNUMBER(SEARCH("Worker remediation",'[2]Most Recent Statements'!O90))),(ISNUMBER(SEARCH("Senior management",'[2]Most Recent Statements'!O90))))),(OR((ISNUMBER(SEARCH("Audits",'[2]Most Recent Statements'!M90))),(ISNUMBER(SEARCH("On-site visits",'[2]Most Recent Statements'!M90)))))),"Yes","No"))))</f>
        <v>Yes</v>
      </c>
      <c r="AR71" s="174" t="str">
        <f t="shared" si="2"/>
        <v>Yes</v>
      </c>
      <c r="AS71" s="175" t="str">
        <f>IF(ISERROR('[2]Most Recent Statements'!O90),"Insufficient data",IF('[2]Most Recent Statements'!O90="Unknown","Insufficient Data",(IF(ISNUMBER(SEARCH("Cancel contracts",'[2]Most Recent Statements'!O90)),"Yes","No"))))</f>
        <v>No</v>
      </c>
      <c r="AT71" s="176" t="str">
        <f>IF(ISERROR('[2]Most Recent Statements'!O90),"Insufficient data",IF('[2]Most Recent Statements'!O90="Unknown","Insufficient Data",(IF(ISNUMBER(SEARCH("Corrective action plan",'[2]Most Recent Statements'!O90)),"Yes","No"))))</f>
        <v>No</v>
      </c>
      <c r="AU71" s="176" t="str">
        <f>IF(ISERROR('[2]Most Recent Statements'!O90),"Insufficient data",IF('[2]Most Recent Statements'!O90="Unknown","Insufficient Data",(IF(ISNUMBER(SEARCH("Senior management",'[2]Most Recent Statements'!O90)),"Yes","No"))))</f>
        <v>No</v>
      </c>
      <c r="AV71" s="177" t="str">
        <f>IF(ISERROR('[2]Most Recent Statements'!O90),"Insufficient data",IF('[2]Most Recent Statements'!O90="Unknown","Insufficient Data",(IF(ISNUMBER(SEARCH("Worker remediation",'[2]Most Recent Statements'!O90)),"Yes","No"))))</f>
        <v>No</v>
      </c>
      <c r="AW71" s="176" t="str">
        <f t="shared" si="3"/>
        <v>No</v>
      </c>
      <c r="AX71" s="175" t="str">
        <f>IF(ISERROR('[2]Most Recent Statements'!M90),"Insufficient data",IF('[2]Most Recent Statements'!M90="Unknown","Insufficient Data",(IF(ISNUMBER(SEARCH("Audits",'[2]Most Recent Statements'!M90)),"Yes","No"))))</f>
        <v>No</v>
      </c>
      <c r="AY71" s="176" t="str">
        <f>IF(ISERROR('[2]Most Recent Statements'!M90),"Insufficient data",IF('[2]Most Recent Statements'!M90="Unknown","Insufficient Data",(IF(ISNUMBER(SEARCH("Audits of suppliers (self- reporting)",'[2]Most Recent Statements'!M90)),"Yes","No"))))</f>
        <v>No</v>
      </c>
      <c r="AZ71" s="176" t="str">
        <f>IF(ISERROR('[2]Most Recent Statements'!M90),"Insufficient data",IF('[2]Most Recent Statements'!M90="Unknown","Insufficient Data",(IF(ISNUMBER(SEARCH("Audits of suppliers (independent)",'[2]Most Recent Statements'!M90)),"Yes","No"))))</f>
        <v>No</v>
      </c>
      <c r="BA71" s="177" t="str">
        <f>IF(ISERROR('[2]Most Recent Statements'!M90),"Insufficient data",IF('[2]Most Recent Statements'!M90="Unknown","Insufficient Data",(IF(ISNUMBER(SEARCH("On-site visits",'[2]Most Recent Statements'!M90)),"Yes","No"))))</f>
        <v>Yes</v>
      </c>
      <c r="BB71" s="175" t="str">
        <f>IF(ISERROR('[2]Most Recent Statements'!P90),"Insufficient data",IF('[2]Most Recent Statements'!P90="Unknown","Insufficient Data",(IF(OR((ISNUMBER(SEARCH("Hotline",'[2]Most Recent Statements'!P90))),(ISNUMBER(SEARCH("Whistleblower protection",'[2]Most Recent Statements'!P90))),(ISNUMBER(SEARCH("Focal Point",'[2]Most Recent Statements'!P90)))),"Yes","No"))))</f>
        <v>No</v>
      </c>
      <c r="BC71" s="176" t="str">
        <f>IF(ISERROR('[2]Most Recent Statements'!P90),"Insufficient data",IF('[2]Most Recent Statements'!P90="Unknown","Insufficient Data",(IF(ISNUMBER(SEARCH("Hotline",'[2]Most Recent Statements'!P90)),"Yes","No"))))</f>
        <v>No</v>
      </c>
      <c r="BD71" s="176" t="str">
        <f>IF(ISERROR('[2]Most Recent Statements'!P90),"Insufficient data",IF('[2]Most Recent Statements'!P90="Unknown","Insufficient Data",(IF(ISNUMBER(SEARCH("Focal Point",'[2]Most Recent Statements'!P90)),"Yes","No"))))</f>
        <v>No</v>
      </c>
      <c r="BE71" s="177" t="str">
        <f>IF(ISERROR('[2]Most Recent Statements'!P90),"Insufficient data",IF('[2]Most Recent Statements'!P90="Unknown","Insufficient Data",(IF(ISNUMBER(SEARCH("Whistleblower protection",'[2]Most Recent Statements'!P90)),"Yes","No"))))</f>
        <v>No</v>
      </c>
      <c r="BF71" s="175" t="str">
        <f t="shared" si="4"/>
        <v>No</v>
      </c>
      <c r="BG71" s="176" t="str">
        <f>IF(ISERROR('[2]Most Recent Statements'!K90),"Insufficient data",IF('[2]Most Recent Statements'!K90="Unknown","Insufficient Data",(IF(ISNUMBER(SEARCH("Conducting research",'[2]Most Recent Statements'!K90)),"Yes","No"))))</f>
        <v>No</v>
      </c>
      <c r="BH71" s="176" t="str">
        <f>IF(ISERROR('[2]Most Recent Statements'!K90),"Insufficient data",IF('[2]Most Recent Statements'!K90="Unknown","Insufficient Data",(IF(ISNUMBER(SEARCH("Risk-based questionnaires",'[2]Most Recent Statements'!K90)),"Yes","No"))))</f>
        <v>No</v>
      </c>
      <c r="BI71" s="176" t="str">
        <f>IF(ISERROR('[2]Most Recent Statements'!K90),"Insufficient data",IF('[2]Most Recent Statements'!K90="Unknown","Insufficient Data",(IF(ISNUMBER(SEARCH("Use of risk management tool or software",'[2]Most Recent Statements'!K90)),"Yes","No"))))</f>
        <v>No</v>
      </c>
      <c r="BJ71" s="177" t="str">
        <f>IF(ISERROR('[2]Most Recent Statements'!K90),"Insufficient data",IF('[2]Most Recent Statements'!K90="Unknown","Insufficient Data",(IF(ISNUMBER(SEARCH("In Development",'[2]Most Recent Statements'!K90)),"Yes","No"))))</f>
        <v>No</v>
      </c>
      <c r="BK71" s="174" t="str">
        <f>IF(OR(ISERROR('[2]Most Recent Statements'!K90),ISERROR('[2]Most Recent Statements'!L90)),"Insufficient data",IF(OR('[2]Most Recent Statements'!K90="Unknown",'[2]Most Recent Statements'!L90="Unknown"),"Insufficient Data",(IF(AND((OR((ISNUMBER(SEARCH("Conducting research",'[2]Most Recent Statements'!K90))),(ISNUMBER(SEARCH("Risk-based questionnaires",'[2]Most Recent Statements'!K90))),(ISNUMBER(SEARCH("Use of risk management tool or software",'[2]Most Recent Statements'!K90))))),(OR((ISNUMBER(SEARCH("Geographic",'[2]Most Recent Statements'!L90))),(ISNUMBER(SEARCH("Industry",'[2]Most Recent Statements'!L90))),(ISNUMBER(SEARCH("Resource",'[2]Most Recent Statements'!L90))),(ISNUMBER(SEARCH("Workforce",'[2]Most Recent Statements'!L90)))))),"Yes","No"))))</f>
        <v>No</v>
      </c>
      <c r="BL71" s="175" t="str">
        <f>IF(ISERROR('[2]Most Recent Statements'!L90),"Insufficient data",IF('[2]Most Recent Statements'!L90="Unknown","Insufficient Data",(IF(OR((ISNUMBER(SEARCH("Geographic",'[2]Most Recent Statements'!L90))),(ISNUMBER(SEARCH("Industry",'[2]Most Recent Statements'!L90))),(ISNUMBER(SEARCH("Resource",'[2]Most Recent Statements'!L90))),(ISNUMBER(SEARCH("Workforce",'[2]Most Recent Statements'!L90)))),"Yes","No"))))</f>
        <v>No</v>
      </c>
      <c r="BM71" s="176" t="str">
        <f>IF(ISERROR('[2]Most Recent Statements'!L90),"Insufficient data",IF('[2]Most Recent Statements'!L90="Unknown","Insufficient Data",(IF(ISNUMBER(SEARCH("Geographic",'[2]Most Recent Statements'!L90)),"Yes","No"))))</f>
        <v>No</v>
      </c>
      <c r="BN71" s="176" t="str">
        <f>IF(ISERROR('[2]Most Recent Statements'!L90),"Insufficient data",IF('[2]Most Recent Statements'!L90="Unknown","Insufficient Data",(IF(ISNUMBER(SEARCH("Industry",'[2]Most Recent Statements'!L90)),"Yes","No"))))</f>
        <v>No</v>
      </c>
      <c r="BO71" s="176" t="str">
        <f>IF(ISERROR('[2]Most Recent Statements'!L90),"Insufficient data",IF('[2]Most Recent Statements'!L90="Unknown","Insufficient Data",(IF(ISNUMBER(SEARCH("Workforce",'[2]Most Recent Statements'!L90)),"Yes","No"))))</f>
        <v>No</v>
      </c>
      <c r="BP71" s="176" t="str">
        <f>IF(ISERROR('[2]Most Recent Statements'!L90),"Insufficient data",IF('[2]Most Recent Statements'!L90="Unknown","Insufficient Data",(IF(ISNUMBER(SEARCH("Resource",'[2]Most Recent Statements'!L90)),"Yes","No"))))</f>
        <v>No</v>
      </c>
      <c r="BQ71" s="194"/>
      <c r="BR71" s="176" t="str">
        <f>IF(ISERROR('[2]Most Recent Statements'!N90),"Insufficient data",IF('[2]Most Recent Statements'!N90="Unknown","Insufficient Data",(IF(ISNUMBER(SEARCH("Yes",'[2]Most Recent Statements'!N90)),"Yes","No"))))</f>
        <v>No</v>
      </c>
      <c r="BS71" s="175" t="str">
        <f>IF(ISERROR('[2]Most Recent Statements'!Q90),"Insufficient data",IF('[2]Most Recent Statements'!Q90="Unknown","Insufficient Data",(IF(ISNUMBER(SEARCH("Leadership",'[2]Most Recent Statements'!Q90)),"Yes","No"))))</f>
        <v>No</v>
      </c>
      <c r="BT71" s="176" t="str">
        <f>IF(ISERROR('[2]Most Recent Statements'!Q90),"Insufficient data",IF('[2]Most Recent Statements'!Q90="Unknown","Insufficient Data",(IF(ISNUMBER(SEARCH("Suppliers",'[2]Most Recent Statements'!Q90)),"Yes","No"))))</f>
        <v>No</v>
      </c>
      <c r="BU71" s="176" t="str">
        <f>IF(ISERROR('[2]Most Recent Statements'!Q90),"Insufficient data",IF('[2]Most Recent Statements'!Q90="Unknown","Insufficient Data",(IF(ISNUMBER(SEARCH("Recruitment / HR",'[2]Most Recent Statements'!Q90)),"Yes","No"))))</f>
        <v>No</v>
      </c>
      <c r="BV71" s="176" t="str">
        <f>IF(ISERROR('[2]Most Recent Statements'!Q90),"Insufficient data",IF('[2]Most Recent Statements'!Q90="Unknown","Insufficient Data",(IF(ISNUMBER(SEARCH("Procurement / purchasing",'[2]Most Recent Statements'!Q90)),"Yes","No"))))</f>
        <v>No</v>
      </c>
      <c r="BW71" s="176" t="str">
        <f>IF(ISERROR('[2]Most Recent Statements'!Q90),"Insufficient data",IF('[2]Most Recent Statements'!Q90="Unknown","Insufficient Data",(IF(ISNUMBER(SEARCH("Employees (all)",'[2]Most Recent Statements'!Q90)),"Yes","No"))))</f>
        <v>No</v>
      </c>
      <c r="BX71" s="176" t="str">
        <f>IF(ISERROR('[2]Most Recent Statements'!Q90),"Insufficient data",IF('[2]Most Recent Statements'!Q90="Unknown","Insufficient Data",(IF(ISNUMBER(SEARCH("Training provided - not specified",'[2]Most Recent Statements'!Q90)),"Yes","No"))))</f>
        <v>No</v>
      </c>
      <c r="BY71" s="176" t="str">
        <f>IF(ISERROR('[2]Most Recent Statements'!Q90),"Insufficient data",IF('[2]Most Recent Statements'!Q90="Unknown","Insufficient Data",(IF(ISNUMBER(SEARCH("In Development",'[2]Most Recent Statements'!Q90)),"Yes","No"))))</f>
        <v>No</v>
      </c>
      <c r="BZ71" s="177" t="str">
        <f t="shared" si="5"/>
        <v>No</v>
      </c>
      <c r="CA71" s="176" t="str">
        <f t="shared" si="6"/>
        <v>No</v>
      </c>
      <c r="CB71" s="176" t="str">
        <f t="shared" si="7"/>
        <v>Yes</v>
      </c>
      <c r="CC71" s="175" t="str">
        <f>IF(ISERROR('[2]Most Recent Statements'!R90),"Insufficient data",IF('[2]Most Recent Statements'!R90="Unknown","Insufficient Data",(IF(ISNUMBER(SEARCH("Yes",'[2]Most Recent Statements'!R90)),"Yes","No"))))</f>
        <v>No</v>
      </c>
      <c r="CD71" s="176" t="str">
        <f>IF(ISERROR('[2]Most Recent Statements'!S90),"Insufficient data",IF('[2]Most Recent Statements'!S90="Unknown","Insufficient Data",(IF(ISNUMBER(SEARCH("Yes",'[2]Most Recent Statements'!S90)),"Yes","No"))))</f>
        <v>No</v>
      </c>
      <c r="CE71" s="199" t="str">
        <f>IFERROR(VLOOKUP($A71,'[2]Sector Specific Research'!$B$3:$H$81,3,FALSE),"Insufficient Data")</f>
        <v>No</v>
      </c>
      <c r="CF71" s="200" t="str">
        <f>IFERROR(VLOOKUP($A71,'[2]Sector Specific Research'!$B$3:$H$81,4,FALSE),"Insufficient Data")</f>
        <v>No</v>
      </c>
      <c r="CG71" s="200" t="str">
        <f>IFERROR(VLOOKUP($A71,'[2]Sector Specific Research'!$B$3:$H$81,5,FALSE),"Insufficient Data")</f>
        <v>No</v>
      </c>
      <c r="CH71" s="200" t="str">
        <f>IFERROR(VLOOKUP($A71,'[2]Sector Specific Research'!$B$3:$H$81,6,FALSE),"Insufficient Data")</f>
        <v>No</v>
      </c>
      <c r="CI71" s="200" t="str">
        <f>IFERROR(VLOOKUP($A71,'[2]Sector Specific Research'!$B$3:$H$81,7,FALSE),"Insufficient Data")</f>
        <v>No</v>
      </c>
      <c r="CJ71" s="200" t="str">
        <f t="shared" si="8"/>
        <v>No</v>
      </c>
      <c r="CK71" s="175" t="str">
        <f t="shared" si="9"/>
        <v>No</v>
      </c>
      <c r="CL71" s="178" t="str">
        <f t="shared" si="10"/>
        <v>Yes</v>
      </c>
    </row>
    <row r="72" spans="1:90" ht="16" x14ac:dyDescent="0.2">
      <c r="A72" s="287" t="str">
        <f>TRIM('[2]Most Recent Statements'!A77)</f>
        <v>Mirae Asset Financial Group</v>
      </c>
      <c r="B72" s="197">
        <f>'[2]Most Recent Statements'!B77</f>
        <v>2019</v>
      </c>
      <c r="C72" s="197">
        <v>459000</v>
      </c>
      <c r="D72" s="198" t="str">
        <f>IF(ISNUMBER(SEARCH("Yes",'[2]Most Recent Statements'!C77)), "Yes", "No")</f>
        <v>No</v>
      </c>
      <c r="E72" s="198" t="str">
        <f>IFERROR(VLOOKUP(A72,'[2]Entity Coverage'!$C$2:$H$80, 6, FALSE), "Insufficient Data")</f>
        <v>Insufficient Data</v>
      </c>
      <c r="F72" s="198" t="str">
        <f>IF(ISERROR('[2]Most Recent Statements'!E77),"Insufficient data",IF('[2]Most Recent Statements'!E77="Unknown","Insufficient Data",(IF(ISNUMBER(SEARCH("Yes",'[2]Most Recent Statements'!E77)),"Yes","No"))))</f>
        <v>No</v>
      </c>
      <c r="G72" s="175" t="str">
        <f>IFERROR(IF(AND((OR('[2]Most Recent Statements'!F77="Signed by CEO",'[2]Most Recent Statements'!F77="Signed by Director",'[2]Most Recent Statements'!F77="Signed by Managing Director",'[2]Most Recent Statements'!F77="Signed by Chairman")),('[2]Most Recent Statements'!C77="Yes - UK Modern Slavery Act"),('[2]Most Recent Statements'!D77="Yes"),('[2]Most Recent Statements'!G77="Approved by Board")),"Yes","No"),"Insufficient data")</f>
        <v>No</v>
      </c>
      <c r="H72" s="176" t="str">
        <f>IF(ISERROR('[2]Most Recent Statements'!F77),"Insufficient data",IF('[2]Most Recent Statements'!F77="Unknown","Insufficient Data",(IF(OR((ISNUMBER(SEARCH("Signed by CEO",'[2]Most Recent Statements'!F77))),(ISNUMBER(SEARCH("Signed by Director",'[2]Most Recent Statements'!F77))),(ISNUMBER(SEARCH("Signed by Chairman",'[2]Most Recent Statements'!F77))),(ISNUMBER(SEARCH("Signed by Managing Director",'[2]Most Recent Statements'!F77)))),"Yes","No"))))</f>
        <v>Insufficient Data</v>
      </c>
      <c r="I72" s="176" t="str">
        <f>IF(ISERROR('[2]Most Recent Statements'!G77),"Insufficient data",IF('[2]Most Recent Statements'!G77="Unknown","Insufficient Data",(IF(ISNUMBER(SEARCH("Approved by Board",'[2]Most Recent Statements'!G77)),"Yes","No"))))</f>
        <v>Insufficient Data</v>
      </c>
      <c r="J72" s="177" t="str">
        <f>IF(ISERROR('[2]Most Recent Statements'!D77),"Insufficient data",IF('[2]Most Recent Statements'!D77="Unknown","Insufficient Data",(IF(ISNUMBER(SEARCH("Yes",'[2]Most Recent Statements'!D77)),"Yes","No"))))</f>
        <v>No</v>
      </c>
      <c r="K72" s="174" t="str">
        <f>IF(ISERROR('[2]Most Recent Statements'!T77),"Insufficient data",IF('[2]Most Recent Statements'!T77="Unknown","Insufficient Data",(IF(ISNUMBER(SEARCH("Yes",'[2]Most Recent Statements'!T77)),"Yes","No"))))</f>
        <v>Insufficient Data</v>
      </c>
      <c r="L72" s="174" t="str">
        <f>IF(ISERROR('[2]Most Recent Statements'!H77),"Insufficient data",IF('[2]Most Recent Statements'!H77="Unknown","Insufficient Data",(IF(ISNUMBER(SEARCH("Yes",'[2]Most Recent Statements'!H77)),"Yes","No"))))</f>
        <v>Insufficient Data</v>
      </c>
      <c r="M72" s="175" t="str">
        <f>IF(ISERROR('[2]Most Recent Statements'!I77),"Insufficient data",IF('[2]Most Recent Statements'!I77="Unknown","Insufficient Data",(IF(ISNUMBER(SEARCH("No",'[2]Most Recent Statements'!I77)),"No","Yes"))))</f>
        <v>Insufficient Data</v>
      </c>
      <c r="N72" s="176" t="str">
        <f>IF(ISERROR('[2]Most Recent Statements'!I77),"Insufficient data",IF('[2]Most Recent Statements'!I77="Unknown","Insufficient Data",(IF(ISNUMBER(SEARCH("Facility/Supplier",'[2]Most Recent Statements'!I77)),"Yes","No"))))</f>
        <v>Insufficient Data</v>
      </c>
      <c r="O72" s="177" t="str">
        <f>IF(ISERROR('[2]Most Recent Statements'!I77),"Insufficient data",IF('[2]Most Recent Statements'!I77="Unknown","Insufficient Data",(IF(ISNUMBER(SEARCH("Geographical",'[2]Most Recent Statements'!I77)),"Yes","No"))))</f>
        <v>Insufficient Data</v>
      </c>
      <c r="P72" s="175" t="str">
        <f>IF(ISERROR('[2]Most Recent Statements'!J77),"Insufficient data",IF('[2]Most Recent Statements'!J77="Unknown","Insufficient Data",(IF(OR((ISNUMBER(SEARCH("prohibit",'[2]Most Recent Statements'!J77))),(ISNUMBER(SEARCH("forced",'[2]Most Recent Statements'!J77))),(ISNUMBER(SEARCH("supplier",'[2]Most Recent Statements'!J77)))),"Yes","No"))))</f>
        <v>Insufficient Data</v>
      </c>
      <c r="Q72" s="176" t="str">
        <f>IF(ISERROR('[2]Most Recent Statements'!J77),"Insufficient data",IF('[2]Most Recent Statements'!J77="Unknown","Insufficient Data",(IF(ISNUMBER(SEARCH("No",'[2]Most Recent Statements'!J77)),"No","Yes"))))</f>
        <v>Insufficient Data</v>
      </c>
      <c r="R72" s="176" t="str">
        <f>IF(ISERROR('[2]Most Recent Statements'!J77),"Insufficient data",IF('[2]Most Recent Statements'!J77="Unknown","Insufficient Data",(IF(ISNUMBER(SEARCH("In Development",'[2]Most Recent Statements'!J77)),"Yes","No"))))</f>
        <v>Insufficient Data</v>
      </c>
      <c r="S72" s="176" t="str">
        <f>IF(ISERROR('[2]Most Recent Statements'!J77),"Insufficient data",IF('[2]Most Recent Statements'!J77="Unknown","Insufficient Data",(IF(OR((ISNUMBER(SEARCH("prohibit",'[2]Most Recent Statements'!J77))),(ISNUMBER(SEARCH("forced",'[2]Most Recent Statements'!J77))),(ISNUMBER(SEARCH("No",'[2]Most Recent Statements'!J77))),(ISNUMBER(SEARCH("supplier",'[2]Most Recent Statements'!J77)))),"No","Yes"))))</f>
        <v>Insufficient Data</v>
      </c>
      <c r="T72" s="176"/>
      <c r="U72" s="176" t="str">
        <f>IF(ISERROR('[2]Most Recent Statements'!J77),"Insufficient data",IF('[2]Most Recent Statements'!J77="Unknown","Insufficient Data",(IF(ISNUMBER(SEARCH("(beyond tier 1)",'[2]Most Recent Statements'!J77)),"Yes","No"))))</f>
        <v>Insufficient Data</v>
      </c>
      <c r="V72" s="176"/>
      <c r="W72" s="176" t="str">
        <f>IF(ISERROR('[2]Most Recent Statements'!J77),"Insufficient data",IF('[2]Most Recent Statements'!J77="Unknown","Insufficient Data",(IF(ISNUMBER(SEARCH("recruitment",'[2]Most Recent Statements'!J77)),"Yes","No"))))</f>
        <v>Insufficient Data</v>
      </c>
      <c r="X72" s="176" t="str">
        <f>IF(ISERROR('[2]Most Recent Statements'!J77),"Insufficient data",IF('[2]Most Recent Statements'!J77="Unknown","Insufficient Data",(IF(ISNUMBER(SEARCH("Prohibit charging of recruitment fees to employee (direct / tier 1)",'[2]Most Recent Statements'!J77)),"Yes","No"))))</f>
        <v>Insufficient Data</v>
      </c>
      <c r="Y72" s="176" t="str">
        <f>IF(ISERROR('[2]Most Recent Statements'!J77),"Insufficient data",IF('[2]Most Recent Statements'!J77="Unknown","Insufficient Data",(IF(ISNUMBER(SEARCH("Prohibit charging of recruitment fees to employee (beyond tier 1)",'[2]Most Recent Statements'!J77)),"Yes","No"))))</f>
        <v>Insufficient Data</v>
      </c>
      <c r="Z72" s="176" t="str">
        <f>IF(ISERROR('[2]Most Recent Statements'!J77),"Insufficient data",IF('[2]Most Recent Statements'!J77="Unknown","Insufficient Data",(IF(ISNUMBER(SEARCH("Suppliers comply with laws and company’s policies (direct / tier 1)",'[2]Most Recent Statements'!J77)),"Yes","No"))))</f>
        <v>Insufficient Data</v>
      </c>
      <c r="AA72" s="176" t="str">
        <f>IF(ISERROR('[2]Most Recent Statements'!J77),"Insufficient data",IF('[2]Most Recent Statements'!J77="Unknown","Insufficient Data",(IF(ISNUMBER(SEARCH("Suppliers comply with laws and company’s policies (beyond tier 1)",'[2]Most Recent Statements'!J77)),"Yes","No"))))</f>
        <v>Insufficient Data</v>
      </c>
      <c r="AB72" s="176" t="str">
        <f>IF(ISERROR('[2]Most Recent Statements'!J77),"Insufficient data",IF('[2]Most Recent Statements'!J77="Unknown","Insufficient Data",(IF(ISNUMBER(SEARCH("Prohibit use of forced labour (direct / tier 1)",'[2]Most Recent Statements'!J77)),"Yes","No"))))</f>
        <v>Insufficient Data</v>
      </c>
      <c r="AC72" s="176" t="str">
        <f>IF(ISERROR('[2]Most Recent Statements'!J77),"Insufficient data",IF('[2]Most Recent Statements'!J77="Unknown","Insufficient Data",(IF(ISNUMBER(SEARCH("Prohibit use of forced labour (beyond tier 1)",'[2]Most Recent Statements'!J77)),"Yes","No"))))</f>
        <v>Insufficient Data</v>
      </c>
      <c r="AD72" s="176" t="str">
        <f>IF(ISERROR('[2]Most Recent Statements'!J77),"Insufficient data",IF('[2]Most Recent Statements'!J77="Unknown","Insufficient Data",(IF(ISNUMBER(SEARCH("Prohibit use of child labour (direct / tier 1)",'[2]Most Recent Statements'!J77)),"Yes","No"))))</f>
        <v>Insufficient Data</v>
      </c>
      <c r="AE72" s="176" t="str">
        <f>IF(ISERROR('[2]Most Recent Statements'!J77),"Insufficient data",IF('[2]Most Recent Statements'!J77="Unknown","Insufficient Data",(IF(ISNUMBER(SEARCH("Prohibit use of child labour (beyond tier 1)",'[2]Most Recent Statements'!J77)),"Yes","No"))))</f>
        <v>Insufficient Data</v>
      </c>
      <c r="AF72" s="176" t="str">
        <f>IF(ISERROR('[2]Most Recent Statements'!J77),"Insufficient data",IF('[2]Most Recent Statements'!J77="Unknown","Insufficient Data",(IF(ISNUMBER(SEARCH("Code of conduct or supplier code includes clauses on slavery and human trafficking (direct / tier 1)",'[2]Most Recent Statements'!J77)),"Yes","No"))))</f>
        <v>Insufficient Data</v>
      </c>
      <c r="AG72" s="176" t="str">
        <f>IF(ISERROR('[2]Most Recent Statements'!J77),"Insufficient data",IF('[2]Most Recent Statements'!J77="Unknown","Insufficient Data",(IF(ISNUMBER(SEARCH("Code of conduct or supplier code includes clauses on slavery and human trafficking (beyond tier 1)",'[2]Most Recent Statements'!J77)),"Yes","No"))))</f>
        <v>Insufficient Data</v>
      </c>
      <c r="AH72" s="176" t="str">
        <f>IF(ISERROR('[2]Most Recent Statements'!J77),"Insufficient data",IF('[2]Most Recent Statements'!J77="Unknown","Insufficient Data",(IF(ISNUMBER(SEARCH("Contracts include clauses on forced labour (direct / tier 1)",'[2]Most Recent Statements'!J77)),"Yes","No"))))</f>
        <v>Insufficient Data</v>
      </c>
      <c r="AI72" s="176" t="str">
        <f>IF(ISERROR('[2]Most Recent Statements'!J77),"Insufficient data",IF('[2]Most Recent Statements'!J77="Unknown","Insufficient Data",(IF(ISNUMBER(SEARCH("Contracts include clauses on forced labour (beyond tier 1)",'[2]Most Recent Statements'!J77)),"Yes","No"))))</f>
        <v>Insufficient Data</v>
      </c>
      <c r="AJ72" s="176" t="str">
        <f>IF(ISERROR('[2]Most Recent Statements'!J77),"Insufficient data",IF('[2]Most Recent Statements'!J77="Unknown","Insufficient Data",(IF(ISNUMBER(SEARCH("Suppliers produce their own statement (direct / tier 1)",'[2]Most Recent Statements'!J77)),"Yes","No"))))</f>
        <v>Insufficient Data</v>
      </c>
      <c r="AK72" s="176" t="str">
        <f>IF(ISERROR('[2]Most Recent Statements'!J77),"Insufficient data",IF('[2]Most Recent Statements'!J77="Unknown","Insufficient Data",(IF(ISNUMBER(SEARCH("Suppliers produce their own statement (beyond tier 1)",'[2]Most Recent Statements'!J77)),"Yes","No"))))</f>
        <v>Insufficient Data</v>
      </c>
      <c r="AL72" s="176" t="str">
        <f>IF(ISERROR('[2]Most Recent Statements'!J77),"Insufficient data",IF('[2]Most Recent Statements'!J77="Unknown","Insufficient Data",(IF(ISNUMBER(SEARCH("Suppliers respect labour rights (wages, freedom of association etc) (direct / tier 1)",'[2]Most Recent Statements'!J77)),"Yes","No"))))</f>
        <v>Insufficient Data</v>
      </c>
      <c r="AM72" s="176" t="str">
        <f>IF(ISERROR('[2]Most Recent Statements'!J77),"Insufficient data",IF('[2]Most Recent Statements'!J77="Unknown","Insufficient Data",(IF(ISNUMBER(SEARCH("Suppliers respect labour rights (wages, freedom of association etc) (beyond tier 1)",'[2]Most Recent Statements'!J77)),"Yes","No"))))</f>
        <v>Insufficient Data</v>
      </c>
      <c r="AN72" s="176" t="str">
        <f>IF(ISERROR('[2]Most Recent Statements'!J77),"Insufficient data",IF('[2]Most Recent Statements'!J77="Unknown","Insufficient Data",(IF(ISNUMBER(SEARCH("Suppliers protect migrant workers (direct / tier 1)",'[2]Most Recent Statements'!J77)),"Yes","No"))))</f>
        <v>Insufficient Data</v>
      </c>
      <c r="AO72" s="176" t="str">
        <f>IF(ISERROR('[2]Most Recent Statements'!J77),"Insufficient data",IF('[2]Most Recent Statements'!J77="Unknown","Insufficient Data",(IF(ISNUMBER(SEARCH("Suppliers protect migrant workers (beyond tier 1)",'[2]Most Recent Statements'!J77)),"Yes","No"))))</f>
        <v>Insufficient Data</v>
      </c>
      <c r="AP72" s="177" t="str">
        <f>IF(ISERROR('[2]Most Recent Statements'!J77),"Insufficient data",IF('[2]Most Recent Statements'!J77="Unknown","Insufficient Data",(IF(ISNUMBER(SEARCH("migrant",'[2]Most Recent Statements'!J77)),"Yes","No"))))</f>
        <v>Insufficient Data</v>
      </c>
      <c r="AQ72" s="174" t="str">
        <f>IF(OR(ISERROR('[2]Most Recent Statements'!O77),ISERROR('[2]Most Recent Statements'!M77)),"Insufficient data",IF(OR('[2]Most Recent Statements'!O77="Unknown",'[2]Most Recent Statements'!M77="Unknown"),"Insufficient Data",(IF(OR((OR((ISNUMBER(SEARCH("Cancel contracts",'[2]Most Recent Statements'!O77))),(ISNUMBER(SEARCH("Corrective action plan",'[2]Most Recent Statements'!O77))),(ISNUMBER(SEARCH("Worker remediation",'[2]Most Recent Statements'!O77))),(ISNUMBER(SEARCH("Senior management",'[2]Most Recent Statements'!O77))))),(OR((ISNUMBER(SEARCH("Audits",'[2]Most Recent Statements'!M77))),(ISNUMBER(SEARCH("On-site visits",'[2]Most Recent Statements'!M77)))))),"Yes","No"))))</f>
        <v>Insufficient Data</v>
      </c>
      <c r="AR72" s="174" t="str">
        <f t="shared" si="2"/>
        <v>Insufficient Data</v>
      </c>
      <c r="AS72" s="175" t="str">
        <f>IF(ISERROR('[2]Most Recent Statements'!O77),"Insufficient data",IF('[2]Most Recent Statements'!O77="Unknown","Insufficient Data",(IF(ISNUMBER(SEARCH("Cancel contracts",'[2]Most Recent Statements'!O77)),"Yes","No"))))</f>
        <v>Insufficient Data</v>
      </c>
      <c r="AT72" s="176" t="str">
        <f>IF(ISERROR('[2]Most Recent Statements'!O77),"Insufficient data",IF('[2]Most Recent Statements'!O77="Unknown","Insufficient Data",(IF(ISNUMBER(SEARCH("Corrective action plan",'[2]Most Recent Statements'!O77)),"Yes","No"))))</f>
        <v>Insufficient Data</v>
      </c>
      <c r="AU72" s="176" t="str">
        <f>IF(ISERROR('[2]Most Recent Statements'!O77),"Insufficient data",IF('[2]Most Recent Statements'!O77="Unknown","Insufficient Data",(IF(ISNUMBER(SEARCH("Senior management",'[2]Most Recent Statements'!O77)),"Yes","No"))))</f>
        <v>Insufficient Data</v>
      </c>
      <c r="AV72" s="177" t="str">
        <f>IF(ISERROR('[2]Most Recent Statements'!O77),"Insufficient data",IF('[2]Most Recent Statements'!O77="Unknown","Insufficient Data",(IF(ISNUMBER(SEARCH("Worker remediation",'[2]Most Recent Statements'!O77)),"Yes","No"))))</f>
        <v>Insufficient Data</v>
      </c>
      <c r="AW72" s="176" t="str">
        <f t="shared" si="3"/>
        <v>Insufficient Data</v>
      </c>
      <c r="AX72" s="175" t="str">
        <f>IF(ISERROR('[2]Most Recent Statements'!M77),"Insufficient data",IF('[2]Most Recent Statements'!M77="Unknown","Insufficient Data",(IF(ISNUMBER(SEARCH("Audits",'[2]Most Recent Statements'!M77)),"Yes","No"))))</f>
        <v>Insufficient Data</v>
      </c>
      <c r="AY72" s="176" t="str">
        <f>IF(ISERROR('[2]Most Recent Statements'!M77),"Insufficient data",IF('[2]Most Recent Statements'!M77="Unknown","Insufficient Data",(IF(ISNUMBER(SEARCH("Audits of suppliers (self- reporting)",'[2]Most Recent Statements'!M77)),"Yes","No"))))</f>
        <v>Insufficient Data</v>
      </c>
      <c r="AZ72" s="176" t="str">
        <f>IF(ISERROR('[2]Most Recent Statements'!M77),"Insufficient data",IF('[2]Most Recent Statements'!M77="Unknown","Insufficient Data",(IF(ISNUMBER(SEARCH("Audits of suppliers (independent)",'[2]Most Recent Statements'!M77)),"Yes","No"))))</f>
        <v>Insufficient Data</v>
      </c>
      <c r="BA72" s="177" t="str">
        <f>IF(ISERROR('[2]Most Recent Statements'!M77),"Insufficient data",IF('[2]Most Recent Statements'!M77="Unknown","Insufficient Data",(IF(ISNUMBER(SEARCH("On-site visits",'[2]Most Recent Statements'!M77)),"Yes","No"))))</f>
        <v>Insufficient Data</v>
      </c>
      <c r="BB72" s="175" t="str">
        <f>IF(ISERROR('[2]Most Recent Statements'!P77),"Insufficient data",IF('[2]Most Recent Statements'!P77="Unknown","Insufficient Data",(IF(OR((ISNUMBER(SEARCH("Hotline",'[2]Most Recent Statements'!P77))),(ISNUMBER(SEARCH("Whistleblower protection",'[2]Most Recent Statements'!P77))),(ISNUMBER(SEARCH("Focal Point",'[2]Most Recent Statements'!P77)))),"Yes","No"))))</f>
        <v>Insufficient Data</v>
      </c>
      <c r="BC72" s="176" t="str">
        <f>IF(ISERROR('[2]Most Recent Statements'!P77),"Insufficient data",IF('[2]Most Recent Statements'!P77="Unknown","Insufficient Data",(IF(ISNUMBER(SEARCH("Hotline",'[2]Most Recent Statements'!P77)),"Yes","No"))))</f>
        <v>Insufficient Data</v>
      </c>
      <c r="BD72" s="176" t="str">
        <f>IF(ISERROR('[2]Most Recent Statements'!P77),"Insufficient data",IF('[2]Most Recent Statements'!P77="Unknown","Insufficient Data",(IF(ISNUMBER(SEARCH("Focal Point",'[2]Most Recent Statements'!P77)),"Yes","No"))))</f>
        <v>Insufficient Data</v>
      </c>
      <c r="BE72" s="177" t="str">
        <f>IF(ISERROR('[2]Most Recent Statements'!P77),"Insufficient data",IF('[2]Most Recent Statements'!P77="Unknown","Insufficient Data",(IF(ISNUMBER(SEARCH("Whistleblower protection",'[2]Most Recent Statements'!P77)),"Yes","No"))))</f>
        <v>Insufficient Data</v>
      </c>
      <c r="BF72" s="175" t="str">
        <f t="shared" si="4"/>
        <v>Insufficient Data</v>
      </c>
      <c r="BG72" s="176" t="str">
        <f>IF(ISERROR('[2]Most Recent Statements'!K77),"Insufficient data",IF('[2]Most Recent Statements'!K77="Unknown","Insufficient Data",(IF(ISNUMBER(SEARCH("Conducting research",'[2]Most Recent Statements'!K77)),"Yes","No"))))</f>
        <v>Insufficient Data</v>
      </c>
      <c r="BH72" s="176" t="str">
        <f>IF(ISERROR('[2]Most Recent Statements'!K77),"Insufficient data",IF('[2]Most Recent Statements'!K77="Unknown","Insufficient Data",(IF(ISNUMBER(SEARCH("Risk-based questionnaires",'[2]Most Recent Statements'!K77)),"Yes","No"))))</f>
        <v>Insufficient Data</v>
      </c>
      <c r="BI72" s="176" t="str">
        <f>IF(ISERROR('[2]Most Recent Statements'!K77),"Insufficient data",IF('[2]Most Recent Statements'!K77="Unknown","Insufficient Data",(IF(ISNUMBER(SEARCH("Use of risk management tool or software",'[2]Most Recent Statements'!K77)),"Yes","No"))))</f>
        <v>Insufficient Data</v>
      </c>
      <c r="BJ72" s="177" t="str">
        <f>IF(ISERROR('[2]Most Recent Statements'!K77),"Insufficient data",IF('[2]Most Recent Statements'!K77="Unknown","Insufficient Data",(IF(ISNUMBER(SEARCH("In Development",'[2]Most Recent Statements'!K77)),"Yes","No"))))</f>
        <v>Insufficient Data</v>
      </c>
      <c r="BK72" s="174" t="str">
        <f>IF(OR(ISERROR('[2]Most Recent Statements'!K77),ISERROR('[2]Most Recent Statements'!L77)),"Insufficient data",IF(OR('[2]Most Recent Statements'!K77="Unknown",'[2]Most Recent Statements'!L77="Unknown"),"Insufficient Data",(IF(AND((OR((ISNUMBER(SEARCH("Conducting research",'[2]Most Recent Statements'!K77))),(ISNUMBER(SEARCH("Risk-based questionnaires",'[2]Most Recent Statements'!K77))),(ISNUMBER(SEARCH("Use of risk management tool or software",'[2]Most Recent Statements'!K77))))),(OR((ISNUMBER(SEARCH("Geographic",'[2]Most Recent Statements'!L77))),(ISNUMBER(SEARCH("Industry",'[2]Most Recent Statements'!L77))),(ISNUMBER(SEARCH("Resource",'[2]Most Recent Statements'!L77))),(ISNUMBER(SEARCH("Workforce",'[2]Most Recent Statements'!L77)))))),"Yes","No"))))</f>
        <v>Insufficient Data</v>
      </c>
      <c r="BL72" s="175" t="str">
        <f>IF(ISERROR('[2]Most Recent Statements'!L77),"Insufficient data",IF('[2]Most Recent Statements'!L77="Unknown","Insufficient Data",(IF(OR((ISNUMBER(SEARCH("Geographic",'[2]Most Recent Statements'!L77))),(ISNUMBER(SEARCH("Industry",'[2]Most Recent Statements'!L77))),(ISNUMBER(SEARCH("Resource",'[2]Most Recent Statements'!L77))),(ISNUMBER(SEARCH("Workforce",'[2]Most Recent Statements'!L77)))),"Yes","No"))))</f>
        <v>Insufficient Data</v>
      </c>
      <c r="BM72" s="176" t="str">
        <f>IF(ISERROR('[2]Most Recent Statements'!L77),"Insufficient data",IF('[2]Most Recent Statements'!L77="Unknown","Insufficient Data",(IF(ISNUMBER(SEARCH("Geographic",'[2]Most Recent Statements'!L77)),"Yes","No"))))</f>
        <v>Insufficient Data</v>
      </c>
      <c r="BN72" s="176" t="str">
        <f>IF(ISERROR('[2]Most Recent Statements'!L77),"Insufficient data",IF('[2]Most Recent Statements'!L77="Unknown","Insufficient Data",(IF(ISNUMBER(SEARCH("Industry",'[2]Most Recent Statements'!L77)),"Yes","No"))))</f>
        <v>Insufficient Data</v>
      </c>
      <c r="BO72" s="176" t="str">
        <f>IF(ISERROR('[2]Most Recent Statements'!L77),"Insufficient data",IF('[2]Most Recent Statements'!L77="Unknown","Insufficient Data",(IF(ISNUMBER(SEARCH("Workforce",'[2]Most Recent Statements'!L77)),"Yes","No"))))</f>
        <v>Insufficient Data</v>
      </c>
      <c r="BP72" s="176" t="str">
        <f>IF(ISERROR('[2]Most Recent Statements'!L77),"Insufficient data",IF('[2]Most Recent Statements'!L77="Unknown","Insufficient Data",(IF(ISNUMBER(SEARCH("Resource",'[2]Most Recent Statements'!L77)),"Yes","No"))))</f>
        <v>Insufficient Data</v>
      </c>
      <c r="BQ72" s="177"/>
      <c r="BR72" s="176" t="str">
        <f>IF(ISERROR('[2]Most Recent Statements'!N77),"Insufficient data",IF('[2]Most Recent Statements'!N77="Unknown","Insufficient Data",(IF(ISNUMBER(SEARCH("Yes",'[2]Most Recent Statements'!N77)),"Yes","No"))))</f>
        <v>Insufficient Data</v>
      </c>
      <c r="BS72" s="175" t="str">
        <f>IF(ISERROR('[2]Most Recent Statements'!Q77),"Insufficient data",IF('[2]Most Recent Statements'!Q77="Unknown","Insufficient Data",(IF(ISNUMBER(SEARCH("Leadership",'[2]Most Recent Statements'!Q77)),"Yes","No"))))</f>
        <v>Insufficient Data</v>
      </c>
      <c r="BT72" s="176" t="str">
        <f>IF(ISERROR('[2]Most Recent Statements'!Q77),"Insufficient data",IF('[2]Most Recent Statements'!Q77="Unknown","Insufficient Data",(IF(ISNUMBER(SEARCH("Suppliers",'[2]Most Recent Statements'!Q77)),"Yes","No"))))</f>
        <v>Insufficient Data</v>
      </c>
      <c r="BU72" s="176" t="str">
        <f>IF(ISERROR('[2]Most Recent Statements'!Q77),"Insufficient data",IF('[2]Most Recent Statements'!Q77="Unknown","Insufficient Data",(IF(ISNUMBER(SEARCH("Recruitment / HR",'[2]Most Recent Statements'!Q77)),"Yes","No"))))</f>
        <v>Insufficient Data</v>
      </c>
      <c r="BV72" s="176" t="str">
        <f>IF(ISERROR('[2]Most Recent Statements'!Q77),"Insufficient data",IF('[2]Most Recent Statements'!Q77="Unknown","Insufficient Data",(IF(ISNUMBER(SEARCH("Procurement / purchasing",'[2]Most Recent Statements'!Q77)),"Yes","No"))))</f>
        <v>Insufficient Data</v>
      </c>
      <c r="BW72" s="176" t="str">
        <f>IF(ISERROR('[2]Most Recent Statements'!Q77),"Insufficient data",IF('[2]Most Recent Statements'!Q77="Unknown","Insufficient Data",(IF(ISNUMBER(SEARCH("Employees (all)",'[2]Most Recent Statements'!Q77)),"Yes","No"))))</f>
        <v>Insufficient Data</v>
      </c>
      <c r="BX72" s="176" t="str">
        <f>IF(ISERROR('[2]Most Recent Statements'!Q77),"Insufficient data",IF('[2]Most Recent Statements'!Q77="Unknown","Insufficient Data",(IF(ISNUMBER(SEARCH("Training provided - not specified",'[2]Most Recent Statements'!Q77)),"Yes","No"))))</f>
        <v>Insufficient Data</v>
      </c>
      <c r="BY72" s="176" t="str">
        <f>IF(ISERROR('[2]Most Recent Statements'!Q77),"Insufficient data",IF('[2]Most Recent Statements'!Q77="Unknown","Insufficient Data",(IF(ISNUMBER(SEARCH("In Development",'[2]Most Recent Statements'!Q77)),"Yes","No"))))</f>
        <v>Insufficient Data</v>
      </c>
      <c r="BZ72" s="177" t="str">
        <f t="shared" si="5"/>
        <v>Insufficient Data</v>
      </c>
      <c r="CA72" s="176" t="str">
        <f t="shared" si="6"/>
        <v>Insufficient Data</v>
      </c>
      <c r="CB72" s="176" t="str">
        <f t="shared" si="7"/>
        <v>Insufficient Data</v>
      </c>
      <c r="CC72" s="175" t="str">
        <f>IF(ISERROR('[2]Most Recent Statements'!R77),"Insufficient data",IF('[2]Most Recent Statements'!R77="Unknown","Insufficient Data",(IF(ISNUMBER(SEARCH("Yes",'[2]Most Recent Statements'!R77)),"Yes","No"))))</f>
        <v>Insufficient Data</v>
      </c>
      <c r="CD72" s="176" t="str">
        <f>IF(ISERROR('[2]Most Recent Statements'!S77),"Insufficient data",IF('[2]Most Recent Statements'!S77="Unknown","Insufficient Data",(IF(ISNUMBER(SEARCH("Yes",'[2]Most Recent Statements'!S77)),"Yes","No"))))</f>
        <v>Insufficient Data</v>
      </c>
      <c r="CE72" s="199" t="str">
        <f>IFERROR(VLOOKUP($A72,'[2]Sector Specific Research'!$B$3:$H$81,3,FALSE),"Insufficient Data")</f>
        <v>Insufficient Data</v>
      </c>
      <c r="CF72" s="200" t="str">
        <f>IFERROR(VLOOKUP($A72,'[2]Sector Specific Research'!$B$3:$H$81,4,FALSE),"Insufficient Data")</f>
        <v>Insufficient Data</v>
      </c>
      <c r="CG72" s="200" t="str">
        <f>IFERROR(VLOOKUP($A72,'[2]Sector Specific Research'!$B$3:$H$81,5,FALSE),"Insufficient Data")</f>
        <v>Insufficient Data</v>
      </c>
      <c r="CH72" s="200" t="str">
        <f>IFERROR(VLOOKUP($A72,'[2]Sector Specific Research'!$B$3:$H$81,6,FALSE),"Insufficient Data")</f>
        <v>Insufficient Data</v>
      </c>
      <c r="CI72" s="200" t="str">
        <f>IFERROR(VLOOKUP($A72,'[2]Sector Specific Research'!$B$3:$H$81,7,FALSE),"Insufficient Data")</f>
        <v>Insufficient Data</v>
      </c>
      <c r="CJ72" s="200" t="str">
        <f t="shared" si="8"/>
        <v>Insufficient Data</v>
      </c>
      <c r="CK72" s="175" t="str">
        <f t="shared" si="9"/>
        <v>Insufficient Data</v>
      </c>
      <c r="CL72" s="178" t="str">
        <f t="shared" si="10"/>
        <v>Insufficient Data</v>
      </c>
    </row>
    <row r="73" spans="1:90" ht="16" x14ac:dyDescent="0.2">
      <c r="A73" s="287" t="str">
        <f>TRIM('[2]Most Recent Statements'!A83)</f>
        <v>Mitsubishi UFJ Trust and Banking Corporation</v>
      </c>
      <c r="B73" s="197">
        <f>'[2]Most Recent Statements'!B83</f>
        <v>2019</v>
      </c>
      <c r="C73" s="197">
        <v>587000</v>
      </c>
      <c r="D73" s="198" t="str">
        <f>IF(ISNUMBER(SEARCH("Yes",'[2]Most Recent Statements'!C83)), "Yes", "No")</f>
        <v>Yes</v>
      </c>
      <c r="E73" s="198">
        <f>IFERROR(VLOOKUP(A73,'[2]Entity Coverage'!$C$2:$H$80, 6, FALSE), "Insufficient Data")</f>
        <v>1</v>
      </c>
      <c r="F73" s="198" t="str">
        <f>IF(ISERROR('[2]Most Recent Statements'!E83),"Insufficient data",IF('[2]Most Recent Statements'!E83="Unknown","Insufficient Data",(IF(ISNUMBER(SEARCH("Yes",'[2]Most Recent Statements'!E83)),"Yes","No"))))</f>
        <v>Yes</v>
      </c>
      <c r="G73" s="175" t="str">
        <f>IFERROR(IF(AND((OR('[2]Most Recent Statements'!F83="Signed by CEO",'[2]Most Recent Statements'!F83="Signed by Director",'[2]Most Recent Statements'!F83="Signed by Managing Director",'[2]Most Recent Statements'!F83="Signed by Chairman")),('[2]Most Recent Statements'!C83="Yes - UK Modern Slavery Act"),('[2]Most Recent Statements'!D83="Yes"),('[2]Most Recent Statements'!G83="Approved by Board")),"Yes","No"),"Insufficient data")</f>
        <v>Yes</v>
      </c>
      <c r="H73" s="176" t="str">
        <f>IF(ISERROR('[2]Most Recent Statements'!F83),"Insufficient data",IF('[2]Most Recent Statements'!F83="Unknown","Insufficient Data",(IF(OR((ISNUMBER(SEARCH("Signed by CEO",'[2]Most Recent Statements'!F83))),(ISNUMBER(SEARCH("Signed by Director",'[2]Most Recent Statements'!F83))),(ISNUMBER(SEARCH("Signed by Chairman",'[2]Most Recent Statements'!F83))),(ISNUMBER(SEARCH("Signed by Managing Director",'[2]Most Recent Statements'!F83)))),"Yes","No"))))</f>
        <v>Yes</v>
      </c>
      <c r="I73" s="176" t="str">
        <f>IF(ISERROR('[2]Most Recent Statements'!G83),"Insufficient data",IF('[2]Most Recent Statements'!G83="Unknown","Insufficient Data",(IF(ISNUMBER(SEARCH("Approved by Board",'[2]Most Recent Statements'!G83)),"Yes","No"))))</f>
        <v>Yes</v>
      </c>
      <c r="J73" s="177" t="str">
        <f>IF(ISERROR('[2]Most Recent Statements'!D83),"Insufficient data",IF('[2]Most Recent Statements'!D83="Unknown","Insufficient Data",(IF(ISNUMBER(SEARCH("Yes",'[2]Most Recent Statements'!D83)),"Yes","No"))))</f>
        <v>Yes</v>
      </c>
      <c r="K73" s="174" t="str">
        <f>IF(ISERROR('[2]Most Recent Statements'!T83),"Insufficient data",IF('[2]Most Recent Statements'!T83="Unknown","Insufficient Data",(IF(ISNUMBER(SEARCH("Yes",'[2]Most Recent Statements'!T83)),"Yes","No"))))</f>
        <v>No</v>
      </c>
      <c r="L73" s="174" t="str">
        <f>IF(ISERROR('[2]Most Recent Statements'!H83),"Insufficient data",IF('[2]Most Recent Statements'!H83="Unknown","Insufficient Data",(IF(ISNUMBER(SEARCH("Yes",'[2]Most Recent Statements'!H83)),"Yes","No"))))</f>
        <v>No</v>
      </c>
      <c r="M73" s="175" t="str">
        <f>IF(ISERROR('[2]Most Recent Statements'!I83),"Insufficient data",IF('[2]Most Recent Statements'!I83="Unknown","Insufficient Data",(IF(ISNUMBER(SEARCH("No",'[2]Most Recent Statements'!I83)),"No","Yes"))))</f>
        <v>No</v>
      </c>
      <c r="N73" s="176" t="str">
        <f>IF(ISERROR('[2]Most Recent Statements'!I83),"Insufficient data",IF('[2]Most Recent Statements'!I83="Unknown","Insufficient Data",(IF(ISNUMBER(SEARCH("Facility/Supplier",'[2]Most Recent Statements'!I83)),"Yes","No"))))</f>
        <v>No</v>
      </c>
      <c r="O73" s="177" t="str">
        <f>IF(ISERROR('[2]Most Recent Statements'!I83),"Insufficient data",IF('[2]Most Recent Statements'!I83="Unknown","Insufficient Data",(IF(ISNUMBER(SEARCH("Geographical",'[2]Most Recent Statements'!I83)),"Yes","No"))))</f>
        <v>No</v>
      </c>
      <c r="P73" s="175" t="str">
        <f>IF(ISERROR('[2]Most Recent Statements'!J83),"Insufficient data",IF('[2]Most Recent Statements'!J83="Unknown","Insufficient Data",(IF(OR((ISNUMBER(SEARCH("prohibit",'[2]Most Recent Statements'!J83))),(ISNUMBER(SEARCH("forced",'[2]Most Recent Statements'!J83))),(ISNUMBER(SEARCH("supplier",'[2]Most Recent Statements'!J83)))),"Yes","No"))))</f>
        <v>No</v>
      </c>
      <c r="Q73" s="176" t="str">
        <f>IF(ISERROR('[2]Most Recent Statements'!J83),"Insufficient data",IF('[2]Most Recent Statements'!J83="Unknown","Insufficient Data",(IF(ISNUMBER(SEARCH("No",'[2]Most Recent Statements'!J83)),"No","Yes"))))</f>
        <v>No</v>
      </c>
      <c r="R73" s="176" t="str">
        <f>IF(ISERROR('[2]Most Recent Statements'!J83),"Insufficient data",IF('[2]Most Recent Statements'!J83="Unknown","Insufficient Data",(IF(ISNUMBER(SEARCH("In Development",'[2]Most Recent Statements'!J83)),"Yes","No"))))</f>
        <v>No</v>
      </c>
      <c r="S73" s="176" t="str">
        <f>IF(ISERROR('[2]Most Recent Statements'!J83),"Insufficient data",IF('[2]Most Recent Statements'!J83="Unknown","Insufficient Data",(IF(OR((ISNUMBER(SEARCH("prohibit",'[2]Most Recent Statements'!J83))),(ISNUMBER(SEARCH("forced",'[2]Most Recent Statements'!J83))),(ISNUMBER(SEARCH("No",'[2]Most Recent Statements'!J83))),(ISNUMBER(SEARCH("supplier",'[2]Most Recent Statements'!J83)))),"No","Yes"))))</f>
        <v>No</v>
      </c>
      <c r="T73" s="174"/>
      <c r="U73" s="176" t="str">
        <f>IF(ISERROR('[2]Most Recent Statements'!J83),"Insufficient data",IF('[2]Most Recent Statements'!J83="Unknown","Insufficient Data",(IF(ISNUMBER(SEARCH("(beyond tier 1)",'[2]Most Recent Statements'!J83)),"Yes","No"))))</f>
        <v>No</v>
      </c>
      <c r="V73" s="174"/>
      <c r="W73" s="176" t="str">
        <f>IF(ISERROR('[2]Most Recent Statements'!J83),"Insufficient data",IF('[2]Most Recent Statements'!J83="Unknown","Insufficient Data",(IF(ISNUMBER(SEARCH("recruitment",'[2]Most Recent Statements'!J83)),"Yes","No"))))</f>
        <v>No</v>
      </c>
      <c r="X73" s="176" t="str">
        <f>IF(ISERROR('[2]Most Recent Statements'!J83),"Insufficient data",IF('[2]Most Recent Statements'!J83="Unknown","Insufficient Data",(IF(ISNUMBER(SEARCH("Prohibit charging of recruitment fees to employee (direct / tier 1)",'[2]Most Recent Statements'!J83)),"Yes","No"))))</f>
        <v>No</v>
      </c>
      <c r="Y73" s="176" t="str">
        <f>IF(ISERROR('[2]Most Recent Statements'!J83),"Insufficient data",IF('[2]Most Recent Statements'!J83="Unknown","Insufficient Data",(IF(ISNUMBER(SEARCH("Prohibit charging of recruitment fees to employee (beyond tier 1)",'[2]Most Recent Statements'!J83)),"Yes","No"))))</f>
        <v>No</v>
      </c>
      <c r="Z73" s="176" t="str">
        <f>IF(ISERROR('[2]Most Recent Statements'!J83),"Insufficient data",IF('[2]Most Recent Statements'!J83="Unknown","Insufficient Data",(IF(ISNUMBER(SEARCH("Suppliers comply with laws and company’s policies (direct / tier 1)",'[2]Most Recent Statements'!J83)),"Yes","No"))))</f>
        <v>No</v>
      </c>
      <c r="AA73" s="176" t="str">
        <f>IF(ISERROR('[2]Most Recent Statements'!J83),"Insufficient data",IF('[2]Most Recent Statements'!J83="Unknown","Insufficient Data",(IF(ISNUMBER(SEARCH("Suppliers comply with laws and company’s policies (beyond tier 1)",'[2]Most Recent Statements'!J83)),"Yes","No"))))</f>
        <v>No</v>
      </c>
      <c r="AB73" s="176" t="str">
        <f>IF(ISERROR('[2]Most Recent Statements'!J83),"Insufficient data",IF('[2]Most Recent Statements'!J83="Unknown","Insufficient Data",(IF(ISNUMBER(SEARCH("Prohibit use of forced labour (direct / tier 1)",'[2]Most Recent Statements'!J83)),"Yes","No"))))</f>
        <v>No</v>
      </c>
      <c r="AC73" s="176" t="str">
        <f>IF(ISERROR('[2]Most Recent Statements'!J83),"Insufficient data",IF('[2]Most Recent Statements'!J83="Unknown","Insufficient Data",(IF(ISNUMBER(SEARCH("Prohibit use of forced labour (beyond tier 1)",'[2]Most Recent Statements'!J83)),"Yes","No"))))</f>
        <v>No</v>
      </c>
      <c r="AD73" s="176" t="str">
        <f>IF(ISERROR('[2]Most Recent Statements'!J83),"Insufficient data",IF('[2]Most Recent Statements'!J83="Unknown","Insufficient Data",(IF(ISNUMBER(SEARCH("Prohibit use of child labour (direct / tier 1)",'[2]Most Recent Statements'!J83)),"Yes","No"))))</f>
        <v>No</v>
      </c>
      <c r="AE73" s="176" t="str">
        <f>IF(ISERROR('[2]Most Recent Statements'!J83),"Insufficient data",IF('[2]Most Recent Statements'!J83="Unknown","Insufficient Data",(IF(ISNUMBER(SEARCH("Prohibit use of child labour (beyond tier 1)",'[2]Most Recent Statements'!J83)),"Yes","No"))))</f>
        <v>No</v>
      </c>
      <c r="AF73" s="176" t="str">
        <f>IF(ISERROR('[2]Most Recent Statements'!J83),"Insufficient data",IF('[2]Most Recent Statements'!J83="Unknown","Insufficient Data",(IF(ISNUMBER(SEARCH("Code of conduct or supplier code includes clauses on slavery and human trafficking (direct / tier 1)",'[2]Most Recent Statements'!J83)),"Yes","No"))))</f>
        <v>No</v>
      </c>
      <c r="AG73" s="176" t="str">
        <f>IF(ISERROR('[2]Most Recent Statements'!J83),"Insufficient data",IF('[2]Most Recent Statements'!J83="Unknown","Insufficient Data",(IF(ISNUMBER(SEARCH("Code of conduct or supplier code includes clauses on slavery and human trafficking (beyond tier 1)",'[2]Most Recent Statements'!J83)),"Yes","No"))))</f>
        <v>No</v>
      </c>
      <c r="AH73" s="176" t="str">
        <f>IF(ISERROR('[2]Most Recent Statements'!J83),"Insufficient data",IF('[2]Most Recent Statements'!J83="Unknown","Insufficient Data",(IF(ISNUMBER(SEARCH("Contracts include clauses on forced labour (direct / tier 1)",'[2]Most Recent Statements'!J83)),"Yes","No"))))</f>
        <v>No</v>
      </c>
      <c r="AI73" s="176" t="str">
        <f>IF(ISERROR('[2]Most Recent Statements'!J83),"Insufficient data",IF('[2]Most Recent Statements'!J83="Unknown","Insufficient Data",(IF(ISNUMBER(SEARCH("Contracts include clauses on forced labour (beyond tier 1)",'[2]Most Recent Statements'!J83)),"Yes","No"))))</f>
        <v>No</v>
      </c>
      <c r="AJ73" s="176" t="str">
        <f>IF(ISERROR('[2]Most Recent Statements'!J83),"Insufficient data",IF('[2]Most Recent Statements'!J83="Unknown","Insufficient Data",(IF(ISNUMBER(SEARCH("Suppliers produce their own statement (direct / tier 1)",'[2]Most Recent Statements'!J83)),"Yes","No"))))</f>
        <v>No</v>
      </c>
      <c r="AK73" s="176" t="str">
        <f>IF(ISERROR('[2]Most Recent Statements'!J83),"Insufficient data",IF('[2]Most Recent Statements'!J83="Unknown","Insufficient Data",(IF(ISNUMBER(SEARCH("Suppliers produce their own statement (beyond tier 1)",'[2]Most Recent Statements'!J83)),"Yes","No"))))</f>
        <v>No</v>
      </c>
      <c r="AL73" s="176" t="str">
        <f>IF(ISERROR('[2]Most Recent Statements'!J83),"Insufficient data",IF('[2]Most Recent Statements'!J83="Unknown","Insufficient Data",(IF(ISNUMBER(SEARCH("Suppliers respect labour rights (wages, freedom of association etc) (direct / tier 1)",'[2]Most Recent Statements'!J83)),"Yes","No"))))</f>
        <v>No</v>
      </c>
      <c r="AM73" s="176" t="str">
        <f>IF(ISERROR('[2]Most Recent Statements'!J83),"Insufficient data",IF('[2]Most Recent Statements'!J83="Unknown","Insufficient Data",(IF(ISNUMBER(SEARCH("Suppliers respect labour rights (wages, freedom of association etc) (beyond tier 1)",'[2]Most Recent Statements'!J83)),"Yes","No"))))</f>
        <v>No</v>
      </c>
      <c r="AN73" s="176" t="str">
        <f>IF(ISERROR('[2]Most Recent Statements'!J83),"Insufficient data",IF('[2]Most Recent Statements'!J83="Unknown","Insufficient Data",(IF(ISNUMBER(SEARCH("Suppliers protect migrant workers (direct / tier 1)",'[2]Most Recent Statements'!J83)),"Yes","No"))))</f>
        <v>No</v>
      </c>
      <c r="AO73" s="176" t="str">
        <f>IF(ISERROR('[2]Most Recent Statements'!J83),"Insufficient data",IF('[2]Most Recent Statements'!J83="Unknown","Insufficient Data",(IF(ISNUMBER(SEARCH("Suppliers protect migrant workers (beyond tier 1)",'[2]Most Recent Statements'!J83)),"Yes","No"))))</f>
        <v>No</v>
      </c>
      <c r="AP73" s="177" t="str">
        <f>IF(ISERROR('[2]Most Recent Statements'!J83),"Insufficient data",IF('[2]Most Recent Statements'!J83="Unknown","Insufficient Data",(IF(ISNUMBER(SEARCH("migrant",'[2]Most Recent Statements'!J83)),"Yes","No"))))</f>
        <v>No</v>
      </c>
      <c r="AQ73" s="174" t="str">
        <f>IF(OR(ISERROR('[2]Most Recent Statements'!O83),ISERROR('[2]Most Recent Statements'!M83)),"Insufficient data",IF(OR('[2]Most Recent Statements'!O83="Unknown",'[2]Most Recent Statements'!M83="Unknown"),"Insufficient Data",(IF(OR((OR((ISNUMBER(SEARCH("Cancel contracts",'[2]Most Recent Statements'!O83))),(ISNUMBER(SEARCH("Corrective action plan",'[2]Most Recent Statements'!O83))),(ISNUMBER(SEARCH("Worker remediation",'[2]Most Recent Statements'!O83))),(ISNUMBER(SEARCH("Senior management",'[2]Most Recent Statements'!O83))))),(OR((ISNUMBER(SEARCH("Audits",'[2]Most Recent Statements'!M83))),(ISNUMBER(SEARCH("On-site visits",'[2]Most Recent Statements'!M83)))))),"Yes","No"))))</f>
        <v>No</v>
      </c>
      <c r="AR73" s="174" t="str">
        <f t="shared" si="2"/>
        <v>No</v>
      </c>
      <c r="AS73" s="175" t="str">
        <f>IF(ISERROR('[2]Most Recent Statements'!O83),"Insufficient data",IF('[2]Most Recent Statements'!O83="Unknown","Insufficient Data",(IF(ISNUMBER(SEARCH("Cancel contracts",'[2]Most Recent Statements'!O83)),"Yes","No"))))</f>
        <v>No</v>
      </c>
      <c r="AT73" s="176" t="str">
        <f>IF(ISERROR('[2]Most Recent Statements'!O83),"Insufficient data",IF('[2]Most Recent Statements'!O83="Unknown","Insufficient Data",(IF(ISNUMBER(SEARCH("Corrective action plan",'[2]Most Recent Statements'!O83)),"Yes","No"))))</f>
        <v>No</v>
      </c>
      <c r="AU73" s="176" t="str">
        <f>IF(ISERROR('[2]Most Recent Statements'!O83),"Insufficient data",IF('[2]Most Recent Statements'!O83="Unknown","Insufficient Data",(IF(ISNUMBER(SEARCH("Senior management",'[2]Most Recent Statements'!O83)),"Yes","No"))))</f>
        <v>No</v>
      </c>
      <c r="AV73" s="177" t="str">
        <f>IF(ISERROR('[2]Most Recent Statements'!O83),"Insufficient data",IF('[2]Most Recent Statements'!O83="Unknown","Insufficient Data",(IF(ISNUMBER(SEARCH("Worker remediation",'[2]Most Recent Statements'!O83)),"Yes","No"))))</f>
        <v>No</v>
      </c>
      <c r="AW73" s="176" t="str">
        <f t="shared" si="3"/>
        <v>No</v>
      </c>
      <c r="AX73" s="175" t="str">
        <f>IF(ISERROR('[2]Most Recent Statements'!M83),"Insufficient data",IF('[2]Most Recent Statements'!M83="Unknown","Insufficient Data",(IF(ISNUMBER(SEARCH("Audits",'[2]Most Recent Statements'!M83)),"Yes","No"))))</f>
        <v>No</v>
      </c>
      <c r="AY73" s="176" t="str">
        <f>IF(ISERROR('[2]Most Recent Statements'!M83),"Insufficient data",IF('[2]Most Recent Statements'!M83="Unknown","Insufficient Data",(IF(ISNUMBER(SEARCH("Audits of suppliers (self- reporting)",'[2]Most Recent Statements'!M83)),"Yes","No"))))</f>
        <v>No</v>
      </c>
      <c r="AZ73" s="176" t="str">
        <f>IF(ISERROR('[2]Most Recent Statements'!M83),"Insufficient data",IF('[2]Most Recent Statements'!M83="Unknown","Insufficient Data",(IF(ISNUMBER(SEARCH("Audits of suppliers (independent)",'[2]Most Recent Statements'!M83)),"Yes","No"))))</f>
        <v>No</v>
      </c>
      <c r="BA73" s="177" t="str">
        <f>IF(ISERROR('[2]Most Recent Statements'!M83),"Insufficient data",IF('[2]Most Recent Statements'!M83="Unknown","Insufficient Data",(IF(ISNUMBER(SEARCH("On-site visits",'[2]Most Recent Statements'!M83)),"Yes","No"))))</f>
        <v>No</v>
      </c>
      <c r="BB73" s="175" t="str">
        <f>IF(ISERROR('[2]Most Recent Statements'!P83),"Insufficient data",IF('[2]Most Recent Statements'!P83="Unknown","Insufficient Data",(IF(OR((ISNUMBER(SEARCH("Hotline",'[2]Most Recent Statements'!P83))),(ISNUMBER(SEARCH("Whistleblower protection",'[2]Most Recent Statements'!P83))),(ISNUMBER(SEARCH("Focal Point",'[2]Most Recent Statements'!P83)))),"Yes","No"))))</f>
        <v>No</v>
      </c>
      <c r="BC73" s="176" t="str">
        <f>IF(ISERROR('[2]Most Recent Statements'!P83),"Insufficient data",IF('[2]Most Recent Statements'!P83="Unknown","Insufficient Data",(IF(ISNUMBER(SEARCH("Hotline",'[2]Most Recent Statements'!P83)),"Yes","No"))))</f>
        <v>No</v>
      </c>
      <c r="BD73" s="176" t="str">
        <f>IF(ISERROR('[2]Most Recent Statements'!P83),"Insufficient data",IF('[2]Most Recent Statements'!P83="Unknown","Insufficient Data",(IF(ISNUMBER(SEARCH("Focal Point",'[2]Most Recent Statements'!P83)),"Yes","No"))))</f>
        <v>No</v>
      </c>
      <c r="BE73" s="177" t="str">
        <f>IF(ISERROR('[2]Most Recent Statements'!P83),"Insufficient data",IF('[2]Most Recent Statements'!P83="Unknown","Insufficient Data",(IF(ISNUMBER(SEARCH("Whistleblower protection",'[2]Most Recent Statements'!P83)),"Yes","No"))))</f>
        <v>No</v>
      </c>
      <c r="BF73" s="175" t="str">
        <f t="shared" si="4"/>
        <v>Yes</v>
      </c>
      <c r="BG73" s="176" t="str">
        <f>IF(ISERROR('[2]Most Recent Statements'!K83),"Insufficient data",IF('[2]Most Recent Statements'!K83="Unknown","Insufficient Data",(IF(ISNUMBER(SEARCH("Conducting research",'[2]Most Recent Statements'!K83)),"Yes","No"))))</f>
        <v>Yes</v>
      </c>
      <c r="BH73" s="176" t="str">
        <f>IF(ISERROR('[2]Most Recent Statements'!K83),"Insufficient data",IF('[2]Most Recent Statements'!K83="Unknown","Insufficient Data",(IF(ISNUMBER(SEARCH("Risk-based questionnaires",'[2]Most Recent Statements'!K83)),"Yes","No"))))</f>
        <v>No</v>
      </c>
      <c r="BI73" s="176" t="str">
        <f>IF(ISERROR('[2]Most Recent Statements'!K83),"Insufficient data",IF('[2]Most Recent Statements'!K83="Unknown","Insufficient Data",(IF(ISNUMBER(SEARCH("Use of risk management tool or software",'[2]Most Recent Statements'!K83)),"Yes","No"))))</f>
        <v>No</v>
      </c>
      <c r="BJ73" s="177" t="str">
        <f>IF(ISERROR('[2]Most Recent Statements'!K83),"Insufficient data",IF('[2]Most Recent Statements'!K83="Unknown","Insufficient Data",(IF(ISNUMBER(SEARCH("In Development",'[2]Most Recent Statements'!K83)),"Yes","No"))))</f>
        <v>No</v>
      </c>
      <c r="BK73" s="174" t="str">
        <f>IF(OR(ISERROR('[2]Most Recent Statements'!K83),ISERROR('[2]Most Recent Statements'!L83)),"Insufficient data",IF(OR('[2]Most Recent Statements'!K83="Unknown",'[2]Most Recent Statements'!L83="Unknown"),"Insufficient Data",(IF(AND((OR((ISNUMBER(SEARCH("Conducting research",'[2]Most Recent Statements'!K83))),(ISNUMBER(SEARCH("Risk-based questionnaires",'[2]Most Recent Statements'!K83))),(ISNUMBER(SEARCH("Use of risk management tool or software",'[2]Most Recent Statements'!K83))))),(OR((ISNUMBER(SEARCH("Geographic",'[2]Most Recent Statements'!L83))),(ISNUMBER(SEARCH("Industry",'[2]Most Recent Statements'!L83))),(ISNUMBER(SEARCH("Resource",'[2]Most Recent Statements'!L83))),(ISNUMBER(SEARCH("Workforce",'[2]Most Recent Statements'!L83)))))),"Yes","No"))))</f>
        <v>No</v>
      </c>
      <c r="BL73" s="175" t="str">
        <f>IF(ISERROR('[2]Most Recent Statements'!L83),"Insufficient data",IF('[2]Most Recent Statements'!L83="Unknown","Insufficient Data",(IF(OR((ISNUMBER(SEARCH("Geographic",'[2]Most Recent Statements'!L83))),(ISNUMBER(SEARCH("Industry",'[2]Most Recent Statements'!L83))),(ISNUMBER(SEARCH("Resource",'[2]Most Recent Statements'!L83))),(ISNUMBER(SEARCH("Workforce",'[2]Most Recent Statements'!L83)))),"Yes","No"))))</f>
        <v>No</v>
      </c>
      <c r="BM73" s="176" t="str">
        <f>IF(ISERROR('[2]Most Recent Statements'!L83),"Insufficient data",IF('[2]Most Recent Statements'!L83="Unknown","Insufficient Data",(IF(ISNUMBER(SEARCH("Geographic",'[2]Most Recent Statements'!L83)),"Yes","No"))))</f>
        <v>No</v>
      </c>
      <c r="BN73" s="176" t="str">
        <f>IF(ISERROR('[2]Most Recent Statements'!L83),"Insufficient data",IF('[2]Most Recent Statements'!L83="Unknown","Insufficient Data",(IF(ISNUMBER(SEARCH("Industry",'[2]Most Recent Statements'!L83)),"Yes","No"))))</f>
        <v>No</v>
      </c>
      <c r="BO73" s="176" t="str">
        <f>IF(ISERROR('[2]Most Recent Statements'!L83),"Insufficient data",IF('[2]Most Recent Statements'!L83="Unknown","Insufficient Data",(IF(ISNUMBER(SEARCH("Workforce",'[2]Most Recent Statements'!L83)),"Yes","No"))))</f>
        <v>No</v>
      </c>
      <c r="BP73" s="176" t="str">
        <f>IF(ISERROR('[2]Most Recent Statements'!L83),"Insufficient data",IF('[2]Most Recent Statements'!L83="Unknown","Insufficient Data",(IF(ISNUMBER(SEARCH("Resource",'[2]Most Recent Statements'!L83)),"Yes","No"))))</f>
        <v>No</v>
      </c>
      <c r="BQ73" s="194"/>
      <c r="BR73" s="176" t="str">
        <f>IF(ISERROR('[2]Most Recent Statements'!N83),"Insufficient data",IF('[2]Most Recent Statements'!N83="Unknown","Insufficient Data",(IF(ISNUMBER(SEARCH("Yes",'[2]Most Recent Statements'!N83)),"Yes","No"))))</f>
        <v>No</v>
      </c>
      <c r="BS73" s="175" t="str">
        <f>IF(ISERROR('[2]Most Recent Statements'!Q83),"Insufficient data",IF('[2]Most Recent Statements'!Q83="Unknown","Insufficient Data",(IF(ISNUMBER(SEARCH("Leadership",'[2]Most Recent Statements'!Q83)),"Yes","No"))))</f>
        <v>No</v>
      </c>
      <c r="BT73" s="176" t="str">
        <f>IF(ISERROR('[2]Most Recent Statements'!Q83),"Insufficient data",IF('[2]Most Recent Statements'!Q83="Unknown","Insufficient Data",(IF(ISNUMBER(SEARCH("Suppliers",'[2]Most Recent Statements'!Q83)),"Yes","No"))))</f>
        <v>No</v>
      </c>
      <c r="BU73" s="176" t="str">
        <f>IF(ISERROR('[2]Most Recent Statements'!Q83),"Insufficient data",IF('[2]Most Recent Statements'!Q83="Unknown","Insufficient Data",(IF(ISNUMBER(SEARCH("Recruitment / HR",'[2]Most Recent Statements'!Q83)),"Yes","No"))))</f>
        <v>No</v>
      </c>
      <c r="BV73" s="176" t="str">
        <f>IF(ISERROR('[2]Most Recent Statements'!Q83),"Insufficient data",IF('[2]Most Recent Statements'!Q83="Unknown","Insufficient Data",(IF(ISNUMBER(SEARCH("Procurement / purchasing",'[2]Most Recent Statements'!Q83)),"Yes","No"))))</f>
        <v>No</v>
      </c>
      <c r="BW73" s="176" t="str">
        <f>IF(ISERROR('[2]Most Recent Statements'!Q83),"Insufficient data",IF('[2]Most Recent Statements'!Q83="Unknown","Insufficient Data",(IF(ISNUMBER(SEARCH("Employees (all)",'[2]Most Recent Statements'!Q83)),"Yes","No"))))</f>
        <v>No</v>
      </c>
      <c r="BX73" s="176" t="str">
        <f>IF(ISERROR('[2]Most Recent Statements'!Q83),"Insufficient data",IF('[2]Most Recent Statements'!Q83="Unknown","Insufficient Data",(IF(ISNUMBER(SEARCH("Training provided - not specified",'[2]Most Recent Statements'!Q83)),"Yes","No"))))</f>
        <v>No</v>
      </c>
      <c r="BY73" s="176" t="str">
        <f>IF(ISERROR('[2]Most Recent Statements'!Q83),"Insufficient data",IF('[2]Most Recent Statements'!Q83="Unknown","Insufficient Data",(IF(ISNUMBER(SEARCH("In Development",'[2]Most Recent Statements'!Q83)),"Yes","No"))))</f>
        <v>No</v>
      </c>
      <c r="BZ73" s="177" t="str">
        <f t="shared" si="5"/>
        <v>No</v>
      </c>
      <c r="CA73" s="176" t="str">
        <f t="shared" si="6"/>
        <v>No</v>
      </c>
      <c r="CB73" s="176" t="str">
        <f t="shared" si="7"/>
        <v>No</v>
      </c>
      <c r="CC73" s="175" t="str">
        <f>IF(ISERROR('[2]Most Recent Statements'!R83),"Insufficient data",IF('[2]Most Recent Statements'!R83="Unknown","Insufficient Data",(IF(ISNUMBER(SEARCH("Yes",'[2]Most Recent Statements'!R83)),"Yes","No"))))</f>
        <v>No</v>
      </c>
      <c r="CD73" s="176" t="str">
        <f>IF(ISERROR('[2]Most Recent Statements'!S83),"Insufficient data",IF('[2]Most Recent Statements'!S83="Unknown","Insufficient Data",(IF(ISNUMBER(SEARCH("Yes",'[2]Most Recent Statements'!S83)),"Yes","No"))))</f>
        <v>No</v>
      </c>
      <c r="CE73" s="199" t="str">
        <f>IFERROR(VLOOKUP($A73,'[2]Sector Specific Research'!$B$3:$H$81,3,FALSE),"Insufficient Data")</f>
        <v>Yes</v>
      </c>
      <c r="CF73" s="200" t="str">
        <f>IFERROR(VLOOKUP($A73,'[2]Sector Specific Research'!$B$3:$H$81,4,FALSE),"Insufficient Data")</f>
        <v>No</v>
      </c>
      <c r="CG73" s="200" t="str">
        <f>IFERROR(VLOOKUP($A73,'[2]Sector Specific Research'!$B$3:$H$81,5,FALSE),"Insufficient Data")</f>
        <v>No</v>
      </c>
      <c r="CH73" s="200" t="str">
        <f>IFERROR(VLOOKUP($A73,'[2]Sector Specific Research'!$B$3:$H$81,6,FALSE),"Insufficient Data")</f>
        <v>No</v>
      </c>
      <c r="CI73" s="200" t="str">
        <f>IFERROR(VLOOKUP($A73,'[2]Sector Specific Research'!$B$3:$H$81,7,FALSE),"Insufficient Data")</f>
        <v>No</v>
      </c>
      <c r="CJ73" s="200" t="str">
        <f t="shared" si="8"/>
        <v>Yes</v>
      </c>
      <c r="CK73" s="175" t="str">
        <f t="shared" si="9"/>
        <v>No</v>
      </c>
      <c r="CL73" s="178" t="str">
        <f t="shared" si="10"/>
        <v>No</v>
      </c>
    </row>
    <row r="74" spans="1:90" ht="16" x14ac:dyDescent="0.2">
      <c r="A74" s="287" t="str">
        <f>TRIM('[2]Most Recent Statements'!A67)</f>
        <v>Mondrian Investment Partners Limited</v>
      </c>
      <c r="B74" s="197">
        <f>'[2]Most Recent Statements'!B67</f>
        <v>2019</v>
      </c>
      <c r="C74" s="197">
        <v>54400</v>
      </c>
      <c r="D74" s="198" t="str">
        <f>IF(ISNUMBER(SEARCH("Yes",'[2]Most Recent Statements'!C67)), "Yes", "No")</f>
        <v>Yes</v>
      </c>
      <c r="E74" s="198">
        <f>IFERROR(VLOOKUP(A74,'[2]Entity Coverage'!$C$2:$H$80, 6, FALSE), "Insufficient Data")</f>
        <v>2</v>
      </c>
      <c r="F74" s="198" t="str">
        <f>IF(ISERROR('[2]Most Recent Statements'!E67),"Insufficient data",IF('[2]Most Recent Statements'!E67="Unknown","Insufficient Data",(IF(ISNUMBER(SEARCH("Yes",'[2]Most Recent Statements'!E67)),"Yes","No"))))</f>
        <v>Yes</v>
      </c>
      <c r="G74" s="175" t="str">
        <f>IFERROR(IF(AND((OR('[2]Most Recent Statements'!F67="Signed by CEO",'[2]Most Recent Statements'!F67="Signed by Director",'[2]Most Recent Statements'!F67="Signed by Managing Director",'[2]Most Recent Statements'!F67="Signed by Chairman")),('[2]Most Recent Statements'!C67="Yes - UK Modern Slavery Act"),('[2]Most Recent Statements'!D67="Yes"),('[2]Most Recent Statements'!G67="Approved by Board")),"Yes","No"),"Insufficient data")</f>
        <v>Yes</v>
      </c>
      <c r="H74" s="176" t="str">
        <f>IF(ISERROR('[2]Most Recent Statements'!F67),"Insufficient data",IF('[2]Most Recent Statements'!F67="Unknown","Insufficient Data",(IF(OR((ISNUMBER(SEARCH("Signed by CEO",'[2]Most Recent Statements'!F67))),(ISNUMBER(SEARCH("Signed by Director",'[2]Most Recent Statements'!F67))),(ISNUMBER(SEARCH("Signed by Chairman",'[2]Most Recent Statements'!F67))),(ISNUMBER(SEARCH("Signed by Managing Director",'[2]Most Recent Statements'!F67)))),"Yes","No"))))</f>
        <v>Yes</v>
      </c>
      <c r="I74" s="176" t="str">
        <f>IF(ISERROR('[2]Most Recent Statements'!G67),"Insufficient data",IF('[2]Most Recent Statements'!G67="Unknown","Insufficient Data",(IF(ISNUMBER(SEARCH("Approved by Board",'[2]Most Recent Statements'!G67)),"Yes","No"))))</f>
        <v>Yes</v>
      </c>
      <c r="J74" s="177" t="str">
        <f>IF(ISERROR('[2]Most Recent Statements'!D67),"Insufficient data",IF('[2]Most Recent Statements'!D67="Unknown","Insufficient Data",(IF(ISNUMBER(SEARCH("Yes",'[2]Most Recent Statements'!D67)),"Yes","No"))))</f>
        <v>Yes</v>
      </c>
      <c r="K74" s="174" t="str">
        <f>IF(ISERROR('[2]Most Recent Statements'!T67),"Insufficient data",IF('[2]Most Recent Statements'!T67="Unknown","Insufficient Data",(IF(ISNUMBER(SEARCH("Yes",'[2]Most Recent Statements'!T67)),"Yes","No"))))</f>
        <v>Yes</v>
      </c>
      <c r="L74" s="174" t="str">
        <f>IF(ISERROR('[2]Most Recent Statements'!H67),"Insufficient data",IF('[2]Most Recent Statements'!H67="Unknown","Insufficient Data",(IF(ISNUMBER(SEARCH("Yes",'[2]Most Recent Statements'!H67)),"Yes","No"))))</f>
        <v>Yes</v>
      </c>
      <c r="M74" s="175" t="str">
        <f>IF(ISERROR('[2]Most Recent Statements'!I67),"Insufficient data",IF('[2]Most Recent Statements'!I67="Unknown","Insufficient Data",(IF(ISNUMBER(SEARCH("No",'[2]Most Recent Statements'!I67)),"No","Yes"))))</f>
        <v>No</v>
      </c>
      <c r="N74" s="176" t="str">
        <f>IF(ISERROR('[2]Most Recent Statements'!I67),"Insufficient data",IF('[2]Most Recent Statements'!I67="Unknown","Insufficient Data",(IF(ISNUMBER(SEARCH("Facility/Supplier",'[2]Most Recent Statements'!I67)),"Yes","No"))))</f>
        <v>No</v>
      </c>
      <c r="O74" s="177" t="str">
        <f>IF(ISERROR('[2]Most Recent Statements'!I67),"Insufficient data",IF('[2]Most Recent Statements'!I67="Unknown","Insufficient Data",(IF(ISNUMBER(SEARCH("Geographical",'[2]Most Recent Statements'!I67)),"Yes","No"))))</f>
        <v>No</v>
      </c>
      <c r="P74" s="175" t="str">
        <f>IF(ISERROR('[2]Most Recent Statements'!J67),"Insufficient data",IF('[2]Most Recent Statements'!J67="Unknown","Insufficient Data",(IF(OR((ISNUMBER(SEARCH("prohibit",'[2]Most Recent Statements'!J67))),(ISNUMBER(SEARCH("forced",'[2]Most Recent Statements'!J67))),(ISNUMBER(SEARCH("supplier",'[2]Most Recent Statements'!J67)))),"Yes","No"))))</f>
        <v>Yes</v>
      </c>
      <c r="Q74" s="176" t="str">
        <f>IF(ISERROR('[2]Most Recent Statements'!J67),"Insufficient data",IF('[2]Most Recent Statements'!J67="Unknown","Insufficient Data",(IF(ISNUMBER(SEARCH("No",'[2]Most Recent Statements'!J67)),"No","Yes"))))</f>
        <v>Yes</v>
      </c>
      <c r="R74" s="176" t="str">
        <f>IF(ISERROR('[2]Most Recent Statements'!J67),"Insufficient data",IF('[2]Most Recent Statements'!J67="Unknown","Insufficient Data",(IF(ISNUMBER(SEARCH("In Development",'[2]Most Recent Statements'!J67)),"Yes","No"))))</f>
        <v>No</v>
      </c>
      <c r="S74" s="176" t="str">
        <f>IF(ISERROR('[2]Most Recent Statements'!J67),"Insufficient data",IF('[2]Most Recent Statements'!J67="Unknown","Insufficient Data",(IF(OR((ISNUMBER(SEARCH("prohibit",'[2]Most Recent Statements'!J67))),(ISNUMBER(SEARCH("forced",'[2]Most Recent Statements'!J67))),(ISNUMBER(SEARCH("No",'[2]Most Recent Statements'!J67))),(ISNUMBER(SEARCH("supplier",'[2]Most Recent Statements'!J67)))),"No","Yes"))))</f>
        <v>No</v>
      </c>
      <c r="T74" s="176"/>
      <c r="U74" s="176" t="str">
        <f>IF(ISERROR('[2]Most Recent Statements'!J67),"Insufficient data",IF('[2]Most Recent Statements'!J67="Unknown","Insufficient Data",(IF(ISNUMBER(SEARCH("(beyond tier 1)",'[2]Most Recent Statements'!J67)),"Yes","No"))))</f>
        <v>Yes</v>
      </c>
      <c r="V74" s="176"/>
      <c r="W74" s="176" t="str">
        <f>IF(ISERROR('[2]Most Recent Statements'!J67),"Insufficient data",IF('[2]Most Recent Statements'!J67="Unknown","Insufficient Data",(IF(ISNUMBER(SEARCH("recruitment",'[2]Most Recent Statements'!J67)),"Yes","No"))))</f>
        <v>No</v>
      </c>
      <c r="X74" s="176" t="str">
        <f>IF(ISERROR('[2]Most Recent Statements'!J67),"Insufficient data",IF('[2]Most Recent Statements'!J67="Unknown","Insufficient Data",(IF(ISNUMBER(SEARCH("Prohibit charging of recruitment fees to employee (direct / tier 1)",'[2]Most Recent Statements'!J67)),"Yes","No"))))</f>
        <v>No</v>
      </c>
      <c r="Y74" s="176" t="str">
        <f>IF(ISERROR('[2]Most Recent Statements'!J67),"Insufficient data",IF('[2]Most Recent Statements'!J67="Unknown","Insufficient Data",(IF(ISNUMBER(SEARCH("Prohibit charging of recruitment fees to employee (beyond tier 1)",'[2]Most Recent Statements'!J67)),"Yes","No"))))</f>
        <v>No</v>
      </c>
      <c r="Z74" s="176" t="str">
        <f>IF(ISERROR('[2]Most Recent Statements'!J67),"Insufficient data",IF('[2]Most Recent Statements'!J67="Unknown","Insufficient Data",(IF(ISNUMBER(SEARCH("Suppliers comply with laws and company’s policies (direct / tier 1)",'[2]Most Recent Statements'!J67)),"Yes","No"))))</f>
        <v>No</v>
      </c>
      <c r="AA74" s="176" t="str">
        <f>IF(ISERROR('[2]Most Recent Statements'!J67),"Insufficient data",IF('[2]Most Recent Statements'!J67="Unknown","Insufficient Data",(IF(ISNUMBER(SEARCH("Suppliers comply with laws and company’s policies (beyond tier 1)",'[2]Most Recent Statements'!J67)),"Yes","No"))))</f>
        <v>No</v>
      </c>
      <c r="AB74" s="176" t="str">
        <f>IF(ISERROR('[2]Most Recent Statements'!J67),"Insufficient data",IF('[2]Most Recent Statements'!J67="Unknown","Insufficient Data",(IF(ISNUMBER(SEARCH("Prohibit use of forced labour (direct / tier 1)",'[2]Most Recent Statements'!J67)),"Yes","No"))))</f>
        <v>No</v>
      </c>
      <c r="AC74" s="176" t="str">
        <f>IF(ISERROR('[2]Most Recent Statements'!J67),"Insufficient data",IF('[2]Most Recent Statements'!J67="Unknown","Insufficient Data",(IF(ISNUMBER(SEARCH("Prohibit use of forced labour (beyond tier 1)",'[2]Most Recent Statements'!J67)),"Yes","No"))))</f>
        <v>No</v>
      </c>
      <c r="AD74" s="176" t="str">
        <f>IF(ISERROR('[2]Most Recent Statements'!J67),"Insufficient data",IF('[2]Most Recent Statements'!J67="Unknown","Insufficient Data",(IF(ISNUMBER(SEARCH("Prohibit use of child labour (direct / tier 1)",'[2]Most Recent Statements'!J67)),"Yes","No"))))</f>
        <v>No</v>
      </c>
      <c r="AE74" s="176" t="str">
        <f>IF(ISERROR('[2]Most Recent Statements'!J67),"Insufficient data",IF('[2]Most Recent Statements'!J67="Unknown","Insufficient Data",(IF(ISNUMBER(SEARCH("Prohibit use of child labour (beyond tier 1)",'[2]Most Recent Statements'!J67)),"Yes","No"))))</f>
        <v>No</v>
      </c>
      <c r="AF74" s="176" t="str">
        <f>IF(ISERROR('[2]Most Recent Statements'!J67),"Insufficient data",IF('[2]Most Recent Statements'!J67="Unknown","Insufficient Data",(IF(ISNUMBER(SEARCH("Code of conduct or supplier code includes clauses on slavery and human trafficking (direct / tier 1)",'[2]Most Recent Statements'!J67)),"Yes","No"))))</f>
        <v>No</v>
      </c>
      <c r="AG74" s="176" t="str">
        <f>IF(ISERROR('[2]Most Recent Statements'!J67),"Insufficient data",IF('[2]Most Recent Statements'!J67="Unknown","Insufficient Data",(IF(ISNUMBER(SEARCH("Code of conduct or supplier code includes clauses on slavery and human trafficking (beyond tier 1)",'[2]Most Recent Statements'!J67)),"Yes","No"))))</f>
        <v>No</v>
      </c>
      <c r="AH74" s="176" t="str">
        <f>IF(ISERROR('[2]Most Recent Statements'!J67),"Insufficient data",IF('[2]Most Recent Statements'!J67="Unknown","Insufficient Data",(IF(ISNUMBER(SEARCH("Contracts include clauses on forced labour (direct / tier 1)",'[2]Most Recent Statements'!J67)),"Yes","No"))))</f>
        <v>Yes</v>
      </c>
      <c r="AI74" s="176" t="str">
        <f>IF(ISERROR('[2]Most Recent Statements'!J67),"Insufficient data",IF('[2]Most Recent Statements'!J67="Unknown","Insufficient Data",(IF(ISNUMBER(SEARCH("Contracts include clauses on forced labour (beyond tier 1)",'[2]Most Recent Statements'!J67)),"Yes","No"))))</f>
        <v>Yes</v>
      </c>
      <c r="AJ74" s="176" t="str">
        <f>IF(ISERROR('[2]Most Recent Statements'!J67),"Insufficient data",IF('[2]Most Recent Statements'!J67="Unknown","Insufficient Data",(IF(ISNUMBER(SEARCH("Suppliers produce their own statement (direct / tier 1)",'[2]Most Recent Statements'!J67)),"Yes","No"))))</f>
        <v>No</v>
      </c>
      <c r="AK74" s="176" t="str">
        <f>IF(ISERROR('[2]Most Recent Statements'!J67),"Insufficient data",IF('[2]Most Recent Statements'!J67="Unknown","Insufficient Data",(IF(ISNUMBER(SEARCH("Suppliers produce their own statement (beyond tier 1)",'[2]Most Recent Statements'!J67)),"Yes","No"))))</f>
        <v>No</v>
      </c>
      <c r="AL74" s="176" t="str">
        <f>IF(ISERROR('[2]Most Recent Statements'!J67),"Insufficient data",IF('[2]Most Recent Statements'!J67="Unknown","Insufficient Data",(IF(ISNUMBER(SEARCH("Suppliers respect labour rights (wages, freedom of association etc) (direct / tier 1)",'[2]Most Recent Statements'!J67)),"Yes","No"))))</f>
        <v>No</v>
      </c>
      <c r="AM74" s="176" t="str">
        <f>IF(ISERROR('[2]Most Recent Statements'!J67),"Insufficient data",IF('[2]Most Recent Statements'!J67="Unknown","Insufficient Data",(IF(ISNUMBER(SEARCH("Suppliers respect labour rights (wages, freedom of association etc) (beyond tier 1)",'[2]Most Recent Statements'!J67)),"Yes","No"))))</f>
        <v>No</v>
      </c>
      <c r="AN74" s="176" t="str">
        <f>IF(ISERROR('[2]Most Recent Statements'!J67),"Insufficient data",IF('[2]Most Recent Statements'!J67="Unknown","Insufficient Data",(IF(ISNUMBER(SEARCH("Suppliers protect migrant workers (direct / tier 1)",'[2]Most Recent Statements'!J67)),"Yes","No"))))</f>
        <v>No</v>
      </c>
      <c r="AO74" s="176" t="str">
        <f>IF(ISERROR('[2]Most Recent Statements'!J67),"Insufficient data",IF('[2]Most Recent Statements'!J67="Unknown","Insufficient Data",(IF(ISNUMBER(SEARCH("Suppliers protect migrant workers (beyond tier 1)",'[2]Most Recent Statements'!J67)),"Yes","No"))))</f>
        <v>No</v>
      </c>
      <c r="AP74" s="177" t="str">
        <f>IF(ISERROR('[2]Most Recent Statements'!J67),"Insufficient data",IF('[2]Most Recent Statements'!J67="Unknown","Insufficient Data",(IF(ISNUMBER(SEARCH("migrant",'[2]Most Recent Statements'!J67)),"Yes","No"))))</f>
        <v>No</v>
      </c>
      <c r="AQ74" s="174" t="str">
        <f>IF(OR(ISERROR('[2]Most Recent Statements'!O67),ISERROR('[2]Most Recent Statements'!M67)),"Insufficient data",IF(OR('[2]Most Recent Statements'!O67="Unknown",'[2]Most Recent Statements'!M67="Unknown"),"Insufficient Data",(IF(OR((OR((ISNUMBER(SEARCH("Cancel contracts",'[2]Most Recent Statements'!O67))),(ISNUMBER(SEARCH("Corrective action plan",'[2]Most Recent Statements'!O67))),(ISNUMBER(SEARCH("Worker remediation",'[2]Most Recent Statements'!O67))),(ISNUMBER(SEARCH("Senior management",'[2]Most Recent Statements'!O67))))),(OR((ISNUMBER(SEARCH("Audits",'[2]Most Recent Statements'!M67))),(ISNUMBER(SEARCH("On-site visits",'[2]Most Recent Statements'!M67)))))),"Yes","No"))))</f>
        <v>No</v>
      </c>
      <c r="AR74" s="174" t="str">
        <f t="shared" si="2"/>
        <v>Yes</v>
      </c>
      <c r="AS74" s="175" t="str">
        <f>IF(ISERROR('[2]Most Recent Statements'!O67),"Insufficient data",IF('[2]Most Recent Statements'!O67="Unknown","Insufficient Data",(IF(ISNUMBER(SEARCH("Cancel contracts",'[2]Most Recent Statements'!O67)),"Yes","No"))))</f>
        <v>No</v>
      </c>
      <c r="AT74" s="176" t="str">
        <f>IF(ISERROR('[2]Most Recent Statements'!O67),"Insufficient data",IF('[2]Most Recent Statements'!O67="Unknown","Insufficient Data",(IF(ISNUMBER(SEARCH("Corrective action plan",'[2]Most Recent Statements'!O67)),"Yes","No"))))</f>
        <v>No</v>
      </c>
      <c r="AU74" s="176" t="str">
        <f>IF(ISERROR('[2]Most Recent Statements'!O67),"Insufficient data",IF('[2]Most Recent Statements'!O67="Unknown","Insufficient Data",(IF(ISNUMBER(SEARCH("Senior management",'[2]Most Recent Statements'!O67)),"Yes","No"))))</f>
        <v>No</v>
      </c>
      <c r="AV74" s="177" t="str">
        <f>IF(ISERROR('[2]Most Recent Statements'!O67),"Insufficient data",IF('[2]Most Recent Statements'!O67="Unknown","Insufficient Data",(IF(ISNUMBER(SEARCH("Worker remediation",'[2]Most Recent Statements'!O67)),"Yes","No"))))</f>
        <v>No</v>
      </c>
      <c r="AW74" s="176" t="str">
        <f t="shared" si="3"/>
        <v>No</v>
      </c>
      <c r="AX74" s="175" t="str">
        <f>IF(ISERROR('[2]Most Recent Statements'!M67),"Insufficient data",IF('[2]Most Recent Statements'!M67="Unknown","Insufficient Data",(IF(ISNUMBER(SEARCH("Audits",'[2]Most Recent Statements'!M67)),"Yes","No"))))</f>
        <v>No</v>
      </c>
      <c r="AY74" s="176" t="str">
        <f>IF(ISERROR('[2]Most Recent Statements'!M67),"Insufficient data",IF('[2]Most Recent Statements'!M67="Unknown","Insufficient Data",(IF(ISNUMBER(SEARCH("Audits of suppliers (self- reporting)",'[2]Most Recent Statements'!M67)),"Yes","No"))))</f>
        <v>No</v>
      </c>
      <c r="AZ74" s="176" t="str">
        <f>IF(ISERROR('[2]Most Recent Statements'!M67),"Insufficient data",IF('[2]Most Recent Statements'!M67="Unknown","Insufficient Data",(IF(ISNUMBER(SEARCH("Audits of suppliers (independent)",'[2]Most Recent Statements'!M67)),"Yes","No"))))</f>
        <v>No</v>
      </c>
      <c r="BA74" s="177" t="str">
        <f>IF(ISERROR('[2]Most Recent Statements'!M67),"Insufficient data",IF('[2]Most Recent Statements'!M67="Unknown","Insufficient Data",(IF(ISNUMBER(SEARCH("On-site visits",'[2]Most Recent Statements'!M67)),"Yes","No"))))</f>
        <v>No</v>
      </c>
      <c r="BB74" s="175" t="str">
        <f>IF(ISERROR('[2]Most Recent Statements'!P67),"Insufficient data",IF('[2]Most Recent Statements'!P67="Unknown","Insufficient Data",(IF(OR((ISNUMBER(SEARCH("Hotline",'[2]Most Recent Statements'!P67))),(ISNUMBER(SEARCH("Whistleblower protection",'[2]Most Recent Statements'!P67))),(ISNUMBER(SEARCH("Focal Point",'[2]Most Recent Statements'!P67)))),"Yes","No"))))</f>
        <v>No</v>
      </c>
      <c r="BC74" s="176" t="str">
        <f>IF(ISERROR('[2]Most Recent Statements'!P67),"Insufficient data",IF('[2]Most Recent Statements'!P67="Unknown","Insufficient Data",(IF(ISNUMBER(SEARCH("Hotline",'[2]Most Recent Statements'!P67)),"Yes","No"))))</f>
        <v>No</v>
      </c>
      <c r="BD74" s="176" t="str">
        <f>IF(ISERROR('[2]Most Recent Statements'!P67),"Insufficient data",IF('[2]Most Recent Statements'!P67="Unknown","Insufficient Data",(IF(ISNUMBER(SEARCH("Focal Point",'[2]Most Recent Statements'!P67)),"Yes","No"))))</f>
        <v>No</v>
      </c>
      <c r="BE74" s="177" t="str">
        <f>IF(ISERROR('[2]Most Recent Statements'!P67),"Insufficient data",IF('[2]Most Recent Statements'!P67="Unknown","Insufficient Data",(IF(ISNUMBER(SEARCH("Whistleblower protection",'[2]Most Recent Statements'!P67)),"Yes","No"))))</f>
        <v>No</v>
      </c>
      <c r="BF74" s="175" t="str">
        <f t="shared" si="4"/>
        <v>Yes</v>
      </c>
      <c r="BG74" s="176" t="str">
        <f>IF(ISERROR('[2]Most Recent Statements'!K67),"Insufficient data",IF('[2]Most Recent Statements'!K67="Unknown","Insufficient Data",(IF(ISNUMBER(SEARCH("Conducting research",'[2]Most Recent Statements'!K67)),"Yes","No"))))</f>
        <v>Yes</v>
      </c>
      <c r="BH74" s="176" t="str">
        <f>IF(ISERROR('[2]Most Recent Statements'!K67),"Insufficient data",IF('[2]Most Recent Statements'!K67="Unknown","Insufficient Data",(IF(ISNUMBER(SEARCH("Risk-based questionnaires",'[2]Most Recent Statements'!K67)),"Yes","No"))))</f>
        <v>No</v>
      </c>
      <c r="BI74" s="176" t="str">
        <f>IF(ISERROR('[2]Most Recent Statements'!K67),"Insufficient data",IF('[2]Most Recent Statements'!K67="Unknown","Insufficient Data",(IF(ISNUMBER(SEARCH("Use of risk management tool or software",'[2]Most Recent Statements'!K67)),"Yes","No"))))</f>
        <v>No</v>
      </c>
      <c r="BJ74" s="177" t="str">
        <f>IF(ISERROR('[2]Most Recent Statements'!K67),"Insufficient data",IF('[2]Most Recent Statements'!K67="Unknown","Insufficient Data",(IF(ISNUMBER(SEARCH("In Development",'[2]Most Recent Statements'!K67)),"Yes","No"))))</f>
        <v>No</v>
      </c>
      <c r="BK74" s="174" t="str">
        <f>IF(OR(ISERROR('[2]Most Recent Statements'!K67),ISERROR('[2]Most Recent Statements'!L67)),"Insufficient data",IF(OR('[2]Most Recent Statements'!K67="Unknown",'[2]Most Recent Statements'!L67="Unknown"),"Insufficient Data",(IF(AND((OR((ISNUMBER(SEARCH("Conducting research",'[2]Most Recent Statements'!K67))),(ISNUMBER(SEARCH("Risk-based questionnaires",'[2]Most Recent Statements'!K67))),(ISNUMBER(SEARCH("Use of risk management tool or software",'[2]Most Recent Statements'!K67))))),(OR((ISNUMBER(SEARCH("Geographic",'[2]Most Recent Statements'!L67))),(ISNUMBER(SEARCH("Industry",'[2]Most Recent Statements'!L67))),(ISNUMBER(SEARCH("Resource",'[2]Most Recent Statements'!L67))),(ISNUMBER(SEARCH("Workforce",'[2]Most Recent Statements'!L67)))))),"Yes","No"))))</f>
        <v>Yes</v>
      </c>
      <c r="BL74" s="175" t="str">
        <f>IF(ISERROR('[2]Most Recent Statements'!L67),"Insufficient data",IF('[2]Most Recent Statements'!L67="Unknown","Insufficient Data",(IF(OR((ISNUMBER(SEARCH("Geographic",'[2]Most Recent Statements'!L67))),(ISNUMBER(SEARCH("Industry",'[2]Most Recent Statements'!L67))),(ISNUMBER(SEARCH("Resource",'[2]Most Recent Statements'!L67))),(ISNUMBER(SEARCH("Workforce",'[2]Most Recent Statements'!L67)))),"Yes","No"))))</f>
        <v>Yes</v>
      </c>
      <c r="BM74" s="176" t="str">
        <f>IF(ISERROR('[2]Most Recent Statements'!L67),"Insufficient data",IF('[2]Most Recent Statements'!L67="Unknown","Insufficient Data",(IF(ISNUMBER(SEARCH("Geographic",'[2]Most Recent Statements'!L67)),"Yes","No"))))</f>
        <v>No</v>
      </c>
      <c r="BN74" s="176" t="str">
        <f>IF(ISERROR('[2]Most Recent Statements'!L67),"Insufficient data",IF('[2]Most Recent Statements'!L67="Unknown","Insufficient Data",(IF(ISNUMBER(SEARCH("Industry",'[2]Most Recent Statements'!L67)),"Yes","No"))))</f>
        <v>No</v>
      </c>
      <c r="BO74" s="176" t="str">
        <f>IF(ISERROR('[2]Most Recent Statements'!L67),"Insufficient data",IF('[2]Most Recent Statements'!L67="Unknown","Insufficient Data",(IF(ISNUMBER(SEARCH("Workforce",'[2]Most Recent Statements'!L67)),"Yes","No"))))</f>
        <v>Yes</v>
      </c>
      <c r="BP74" s="176" t="str">
        <f>IF(ISERROR('[2]Most Recent Statements'!L67),"Insufficient data",IF('[2]Most Recent Statements'!L67="Unknown","Insufficient Data",(IF(ISNUMBER(SEARCH("Resource",'[2]Most Recent Statements'!L67)),"Yes","No"))))</f>
        <v>No</v>
      </c>
      <c r="BQ74" s="177"/>
      <c r="BR74" s="176" t="str">
        <f>IF(ISERROR('[2]Most Recent Statements'!N67),"Insufficient data",IF('[2]Most Recent Statements'!N67="Unknown","Insufficient Data",(IF(ISNUMBER(SEARCH("Yes",'[2]Most Recent Statements'!N67)),"Yes","No"))))</f>
        <v>No</v>
      </c>
      <c r="BS74" s="175" t="str">
        <f>IF(ISERROR('[2]Most Recent Statements'!Q67),"Insufficient data",IF('[2]Most Recent Statements'!Q67="Unknown","Insufficient Data",(IF(ISNUMBER(SEARCH("Leadership",'[2]Most Recent Statements'!Q67)),"Yes","No"))))</f>
        <v>No</v>
      </c>
      <c r="BT74" s="176" t="str">
        <f>IF(ISERROR('[2]Most Recent Statements'!Q67),"Insufficient data",IF('[2]Most Recent Statements'!Q67="Unknown","Insufficient Data",(IF(ISNUMBER(SEARCH("Suppliers",'[2]Most Recent Statements'!Q67)),"Yes","No"))))</f>
        <v>No</v>
      </c>
      <c r="BU74" s="176" t="str">
        <f>IF(ISERROR('[2]Most Recent Statements'!Q67),"Insufficient data",IF('[2]Most Recent Statements'!Q67="Unknown","Insufficient Data",(IF(ISNUMBER(SEARCH("Recruitment / HR",'[2]Most Recent Statements'!Q67)),"Yes","No"))))</f>
        <v>No</v>
      </c>
      <c r="BV74" s="176" t="str">
        <f>IF(ISERROR('[2]Most Recent Statements'!Q67),"Insufficient data",IF('[2]Most Recent Statements'!Q67="Unknown","Insufficient Data",(IF(ISNUMBER(SEARCH("Procurement / purchasing",'[2]Most Recent Statements'!Q67)),"Yes","No"))))</f>
        <v>No</v>
      </c>
      <c r="BW74" s="176" t="str">
        <f>IF(ISERROR('[2]Most Recent Statements'!Q67),"Insufficient data",IF('[2]Most Recent Statements'!Q67="Unknown","Insufficient Data",(IF(ISNUMBER(SEARCH("Employees (all)",'[2]Most Recent Statements'!Q67)),"Yes","No"))))</f>
        <v>No</v>
      </c>
      <c r="BX74" s="176" t="str">
        <f>IF(ISERROR('[2]Most Recent Statements'!Q67),"Insufficient data",IF('[2]Most Recent Statements'!Q67="Unknown","Insufficient Data",(IF(ISNUMBER(SEARCH("Training provided - not specified",'[2]Most Recent Statements'!Q67)),"Yes","No"))))</f>
        <v>No</v>
      </c>
      <c r="BY74" s="176" t="str">
        <f>IF(ISERROR('[2]Most Recent Statements'!Q67),"Insufficient data",IF('[2]Most Recent Statements'!Q67="Unknown","Insufficient Data",(IF(ISNUMBER(SEARCH("In Development",'[2]Most Recent Statements'!Q67)),"Yes","No"))))</f>
        <v>No</v>
      </c>
      <c r="BZ74" s="177" t="str">
        <f t="shared" si="5"/>
        <v>No</v>
      </c>
      <c r="CA74" s="176" t="str">
        <f t="shared" si="6"/>
        <v>Yes</v>
      </c>
      <c r="CB74" s="176" t="str">
        <f t="shared" si="7"/>
        <v>No</v>
      </c>
      <c r="CC74" s="175" t="str">
        <f>IF(ISERROR('[2]Most Recent Statements'!R67),"Insufficient data",IF('[2]Most Recent Statements'!R67="Unknown","Insufficient Data",(IF(ISNUMBER(SEARCH("Yes",'[2]Most Recent Statements'!R67)),"Yes","No"))))</f>
        <v>No</v>
      </c>
      <c r="CD74" s="176" t="str">
        <f>IF(ISERROR('[2]Most Recent Statements'!S67),"Insufficient data",IF('[2]Most Recent Statements'!S67="Unknown","Insufficient Data",(IF(ISNUMBER(SEARCH("Yes",'[2]Most Recent Statements'!S67)),"Yes","No"))))</f>
        <v>No</v>
      </c>
      <c r="CE74" s="199" t="str">
        <f>IFERROR(VLOOKUP($A74,'[2]Sector Specific Research'!$B$3:$H$81,3,FALSE),"Insufficient Data")</f>
        <v>No</v>
      </c>
      <c r="CF74" s="200" t="str">
        <f>IFERROR(VLOOKUP($A74,'[2]Sector Specific Research'!$B$3:$H$81,4,FALSE),"Insufficient Data")</f>
        <v>No</v>
      </c>
      <c r="CG74" s="200" t="str">
        <f>IFERROR(VLOOKUP($A74,'[2]Sector Specific Research'!$B$3:$H$81,5,FALSE),"Insufficient Data")</f>
        <v>No</v>
      </c>
      <c r="CH74" s="200" t="str">
        <f>IFERROR(VLOOKUP($A74,'[2]Sector Specific Research'!$B$3:$H$81,6,FALSE),"Insufficient Data")</f>
        <v>No</v>
      </c>
      <c r="CI74" s="200" t="str">
        <f>IFERROR(VLOOKUP($A74,'[2]Sector Specific Research'!$B$3:$H$81,7,FALSE),"Insufficient Data")</f>
        <v>Yes</v>
      </c>
      <c r="CJ74" s="200" t="str">
        <f t="shared" si="8"/>
        <v>No</v>
      </c>
      <c r="CK74" s="175" t="str">
        <f t="shared" si="9"/>
        <v>No</v>
      </c>
      <c r="CL74" s="178" t="str">
        <f t="shared" si="10"/>
        <v>No</v>
      </c>
    </row>
    <row r="75" spans="1:90" ht="16" x14ac:dyDescent="0.2">
      <c r="A75" s="287" t="str">
        <f>TRIM('[2]Most Recent Statements'!A5)</f>
        <v>Morgan Stanley</v>
      </c>
      <c r="B75" s="197">
        <f>'[2]Most Recent Statements'!B5</f>
        <v>2019</v>
      </c>
      <c r="C75" s="197">
        <v>552000</v>
      </c>
      <c r="D75" s="198" t="str">
        <f>IF(ISNUMBER(SEARCH("Yes",'[2]Most Recent Statements'!C5)), "Yes", "No")</f>
        <v>Yes</v>
      </c>
      <c r="E75" s="198">
        <f>IFERROR(VLOOKUP(A75,'[2]Entity Coverage'!$C$2:$H$80, 6, FALSE), "Insufficient Data")</f>
        <v>8</v>
      </c>
      <c r="F75" s="198" t="str">
        <f>IF(ISERROR('[2]Most Recent Statements'!E5),"Insufficient data",IF('[2]Most Recent Statements'!E5="Unknown","Insufficient Data",(IF(ISNUMBER(SEARCH("Yes",'[2]Most Recent Statements'!E5)),"Yes","No"))))</f>
        <v>Yes</v>
      </c>
      <c r="G75" s="175" t="str">
        <f>IFERROR(IF(AND((OR('[2]Most Recent Statements'!F5="Signed by CEO",'[2]Most Recent Statements'!F5="Signed by Director",'[2]Most Recent Statements'!F5="Signed by Managing Director",'[2]Most Recent Statements'!F5="Signed by Chairman")),('[2]Most Recent Statements'!C5="Yes - UK Modern Slavery Act"),('[2]Most Recent Statements'!D5="Yes"),('[2]Most Recent Statements'!G5="Approved by Board")),"Yes","No"),"Insufficient data")</f>
        <v>Yes</v>
      </c>
      <c r="H75" s="176" t="str">
        <f>IF(ISERROR('[2]Most Recent Statements'!F5),"Insufficient data",IF('[2]Most Recent Statements'!F5="Unknown","Insufficient Data",(IF(OR((ISNUMBER(SEARCH("Signed by CEO",'[2]Most Recent Statements'!F5))),(ISNUMBER(SEARCH("Signed by Director",'[2]Most Recent Statements'!F5))),(ISNUMBER(SEARCH("Signed by Chairman",'[2]Most Recent Statements'!F5))),(ISNUMBER(SEARCH("Signed by Managing Director",'[2]Most Recent Statements'!F5)))),"Yes","No"))))</f>
        <v>Yes</v>
      </c>
      <c r="I75" s="176" t="str">
        <f>IF(ISERROR('[2]Most Recent Statements'!G5),"Insufficient data",IF('[2]Most Recent Statements'!G5="Unknown","Insufficient Data",(IF(ISNUMBER(SEARCH("Approved by Board",'[2]Most Recent Statements'!G5)),"Yes","No"))))</f>
        <v>Yes</v>
      </c>
      <c r="J75" s="177" t="str">
        <f>IF(ISERROR('[2]Most Recent Statements'!D5),"Insufficient data",IF('[2]Most Recent Statements'!D5="Unknown","Insufficient Data",(IF(ISNUMBER(SEARCH("Yes",'[2]Most Recent Statements'!D5)),"Yes","No"))))</f>
        <v>Yes</v>
      </c>
      <c r="K75" s="174" t="str">
        <f>IF(ISERROR('[2]Most Recent Statements'!T5),"Insufficient data",IF('[2]Most Recent Statements'!T5="Unknown","Insufficient Data",(IF(ISNUMBER(SEARCH("Yes",'[2]Most Recent Statements'!T5)),"Yes","No"))))</f>
        <v>Yes</v>
      </c>
      <c r="L75" s="174" t="str">
        <f>IF(ISERROR('[2]Most Recent Statements'!H5),"Insufficient data",IF('[2]Most Recent Statements'!H5="Unknown","Insufficient Data",(IF(ISNUMBER(SEARCH("Yes",'[2]Most Recent Statements'!H5)),"Yes","No"))))</f>
        <v>No</v>
      </c>
      <c r="M75" s="175" t="str">
        <f>IF(ISERROR('[2]Most Recent Statements'!I5),"Insufficient data",IF('[2]Most Recent Statements'!I5="Unknown","Insufficient Data",(IF(ISNUMBER(SEARCH("No",'[2]Most Recent Statements'!I5)),"No","Yes"))))</f>
        <v>Yes</v>
      </c>
      <c r="N75" s="176" t="str">
        <f>IF(ISERROR('[2]Most Recent Statements'!I5),"Insufficient data",IF('[2]Most Recent Statements'!I5="Unknown","Insufficient Data",(IF(ISNUMBER(SEARCH("Facility/Supplier",'[2]Most Recent Statements'!I5)),"Yes","No"))))</f>
        <v>No</v>
      </c>
      <c r="O75" s="177" t="str">
        <f>IF(ISERROR('[2]Most Recent Statements'!I5),"Insufficient data",IF('[2]Most Recent Statements'!I5="Unknown","Insufficient Data",(IF(ISNUMBER(SEARCH("Geographical",'[2]Most Recent Statements'!I5)),"Yes","No"))))</f>
        <v>Yes</v>
      </c>
      <c r="P75" s="175" t="str">
        <f>IF(ISERROR('[2]Most Recent Statements'!J5),"Insufficient data",IF('[2]Most Recent Statements'!J5="Unknown","Insufficient Data",(IF(OR((ISNUMBER(SEARCH("prohibit",'[2]Most Recent Statements'!J5))),(ISNUMBER(SEARCH("forced",'[2]Most Recent Statements'!J5))),(ISNUMBER(SEARCH("supplier",'[2]Most Recent Statements'!J5)))),"Yes","No"))))</f>
        <v>Yes</v>
      </c>
      <c r="Q75" s="176" t="str">
        <f>IF(ISERROR('[2]Most Recent Statements'!J5),"Insufficient data",IF('[2]Most Recent Statements'!J5="Unknown","Insufficient Data",(IF(ISNUMBER(SEARCH("No",'[2]Most Recent Statements'!J5)),"No","Yes"))))</f>
        <v>Yes</v>
      </c>
      <c r="R75" s="176" t="str">
        <f>IF(ISERROR('[2]Most Recent Statements'!J5),"Insufficient data",IF('[2]Most Recent Statements'!J5="Unknown","Insufficient Data",(IF(ISNUMBER(SEARCH("In Development",'[2]Most Recent Statements'!J5)),"Yes","No"))))</f>
        <v>No</v>
      </c>
      <c r="S75" s="176" t="str">
        <f>IF(ISERROR('[2]Most Recent Statements'!J5),"Insufficient data",IF('[2]Most Recent Statements'!J5="Unknown","Insufficient Data",(IF(OR((ISNUMBER(SEARCH("prohibit",'[2]Most Recent Statements'!J5))),(ISNUMBER(SEARCH("forced",'[2]Most Recent Statements'!J5))),(ISNUMBER(SEARCH("No",'[2]Most Recent Statements'!J5))),(ISNUMBER(SEARCH("supplier",'[2]Most Recent Statements'!J5)))),"No","Yes"))))</f>
        <v>No</v>
      </c>
      <c r="T75" s="176"/>
      <c r="U75" s="176" t="str">
        <f>IF(ISERROR('[2]Most Recent Statements'!J5),"Insufficient data",IF('[2]Most Recent Statements'!J5="Unknown","Insufficient Data",(IF(ISNUMBER(SEARCH("(beyond tier 1)",'[2]Most Recent Statements'!J5)),"Yes","No"))))</f>
        <v>No</v>
      </c>
      <c r="V75" s="176"/>
      <c r="W75" s="176" t="str">
        <f>IF(ISERROR('[2]Most Recent Statements'!J5),"Insufficient data",IF('[2]Most Recent Statements'!J5="Unknown","Insufficient Data",(IF(ISNUMBER(SEARCH("recruitment",'[2]Most Recent Statements'!J5)),"Yes","No"))))</f>
        <v>No</v>
      </c>
      <c r="X75" s="176" t="str">
        <f>IF(ISERROR('[2]Most Recent Statements'!J5),"Insufficient data",IF('[2]Most Recent Statements'!J5="Unknown","Insufficient Data",(IF(ISNUMBER(SEARCH("Prohibit charging of recruitment fees to employee (direct / tier 1)",'[2]Most Recent Statements'!J5)),"Yes","No"))))</f>
        <v>No</v>
      </c>
      <c r="Y75" s="176" t="str">
        <f>IF(ISERROR('[2]Most Recent Statements'!J5),"Insufficient data",IF('[2]Most Recent Statements'!J5="Unknown","Insufficient Data",(IF(ISNUMBER(SEARCH("Prohibit charging of recruitment fees to employee (beyond tier 1)",'[2]Most Recent Statements'!J5)),"Yes","No"))))</f>
        <v>No</v>
      </c>
      <c r="Z75" s="176" t="str">
        <f>IF(ISERROR('[2]Most Recent Statements'!J5),"Insufficient data",IF('[2]Most Recent Statements'!J5="Unknown","Insufficient Data",(IF(ISNUMBER(SEARCH("Suppliers comply with laws and company’s policies (direct / tier 1)",'[2]Most Recent Statements'!J5)),"Yes","No"))))</f>
        <v>Yes</v>
      </c>
      <c r="AA75" s="176" t="str">
        <f>IF(ISERROR('[2]Most Recent Statements'!J5),"Insufficient data",IF('[2]Most Recent Statements'!J5="Unknown","Insufficient Data",(IF(ISNUMBER(SEARCH("Suppliers comply with laws and company’s policies (beyond tier 1)",'[2]Most Recent Statements'!J5)),"Yes","No"))))</f>
        <v>No</v>
      </c>
      <c r="AB75" s="176" t="str">
        <f>IF(ISERROR('[2]Most Recent Statements'!J5),"Insufficient data",IF('[2]Most Recent Statements'!J5="Unknown","Insufficient Data",(IF(ISNUMBER(SEARCH("Prohibit use of forced labour (direct / tier 1)",'[2]Most Recent Statements'!J5)),"Yes","No"))))</f>
        <v>No</v>
      </c>
      <c r="AC75" s="176" t="str">
        <f>IF(ISERROR('[2]Most Recent Statements'!J5),"Insufficient data",IF('[2]Most Recent Statements'!J5="Unknown","Insufficient Data",(IF(ISNUMBER(SEARCH("Prohibit use of forced labour (beyond tier 1)",'[2]Most Recent Statements'!J5)),"Yes","No"))))</f>
        <v>No</v>
      </c>
      <c r="AD75" s="176" t="str">
        <f>IF(ISERROR('[2]Most Recent Statements'!J5),"Insufficient data",IF('[2]Most Recent Statements'!J5="Unknown","Insufficient Data",(IF(ISNUMBER(SEARCH("Prohibit use of child labour (direct / tier 1)",'[2]Most Recent Statements'!J5)),"Yes","No"))))</f>
        <v>No</v>
      </c>
      <c r="AE75" s="176" t="str">
        <f>IF(ISERROR('[2]Most Recent Statements'!J5),"Insufficient data",IF('[2]Most Recent Statements'!J5="Unknown","Insufficient Data",(IF(ISNUMBER(SEARCH("Prohibit use of child labour (beyond tier 1)",'[2]Most Recent Statements'!J5)),"Yes","No"))))</f>
        <v>No</v>
      </c>
      <c r="AF75" s="176" t="str">
        <f>IF(ISERROR('[2]Most Recent Statements'!J5),"Insufficient data",IF('[2]Most Recent Statements'!J5="Unknown","Insufficient Data",(IF(ISNUMBER(SEARCH("Code of conduct or supplier code includes clauses on slavery and human trafficking (direct / tier 1)",'[2]Most Recent Statements'!J5)),"Yes","No"))))</f>
        <v>No</v>
      </c>
      <c r="AG75" s="176" t="str">
        <f>IF(ISERROR('[2]Most Recent Statements'!J5),"Insufficient data",IF('[2]Most Recent Statements'!J5="Unknown","Insufficient Data",(IF(ISNUMBER(SEARCH("Code of conduct or supplier code includes clauses on slavery and human trafficking (beyond tier 1)",'[2]Most Recent Statements'!J5)),"Yes","No"))))</f>
        <v>No</v>
      </c>
      <c r="AH75" s="176" t="str">
        <f>IF(ISERROR('[2]Most Recent Statements'!J5),"Insufficient data",IF('[2]Most Recent Statements'!J5="Unknown","Insufficient Data",(IF(ISNUMBER(SEARCH("Contracts include clauses on forced labour (direct / tier 1)",'[2]Most Recent Statements'!J5)),"Yes","No"))))</f>
        <v>No</v>
      </c>
      <c r="AI75" s="176" t="str">
        <f>IF(ISERROR('[2]Most Recent Statements'!J5),"Insufficient data",IF('[2]Most Recent Statements'!J5="Unknown","Insufficient Data",(IF(ISNUMBER(SEARCH("Contracts include clauses on forced labour (beyond tier 1)",'[2]Most Recent Statements'!J5)),"Yes","No"))))</f>
        <v>No</v>
      </c>
      <c r="AJ75" s="176" t="str">
        <f>IF(ISERROR('[2]Most Recent Statements'!J5),"Insufficient data",IF('[2]Most Recent Statements'!J5="Unknown","Insufficient Data",(IF(ISNUMBER(SEARCH("Suppliers produce their own statement (direct / tier 1)",'[2]Most Recent Statements'!J5)),"Yes","No"))))</f>
        <v>No</v>
      </c>
      <c r="AK75" s="176" t="str">
        <f>IF(ISERROR('[2]Most Recent Statements'!J5),"Insufficient data",IF('[2]Most Recent Statements'!J5="Unknown","Insufficient Data",(IF(ISNUMBER(SEARCH("Suppliers produce their own statement (beyond tier 1)",'[2]Most Recent Statements'!J5)),"Yes","No"))))</f>
        <v>No</v>
      </c>
      <c r="AL75" s="176" t="str">
        <f>IF(ISERROR('[2]Most Recent Statements'!J5),"Insufficient data",IF('[2]Most Recent Statements'!J5="Unknown","Insufficient Data",(IF(ISNUMBER(SEARCH("Suppliers respect labour rights (wages, freedom of association etc) (direct / tier 1)",'[2]Most Recent Statements'!J5)),"Yes","No"))))</f>
        <v>No</v>
      </c>
      <c r="AM75" s="176" t="str">
        <f>IF(ISERROR('[2]Most Recent Statements'!J5),"Insufficient data",IF('[2]Most Recent Statements'!J5="Unknown","Insufficient Data",(IF(ISNUMBER(SEARCH("Suppliers respect labour rights (wages, freedom of association etc) (beyond tier 1)",'[2]Most Recent Statements'!J5)),"Yes","No"))))</f>
        <v>No</v>
      </c>
      <c r="AN75" s="176" t="str">
        <f>IF(ISERROR('[2]Most Recent Statements'!J5),"Insufficient data",IF('[2]Most Recent Statements'!J5="Unknown","Insufficient Data",(IF(ISNUMBER(SEARCH("Suppliers protect migrant workers (direct / tier 1)",'[2]Most Recent Statements'!J5)),"Yes","No"))))</f>
        <v>No</v>
      </c>
      <c r="AO75" s="176" t="str">
        <f>IF(ISERROR('[2]Most Recent Statements'!J5),"Insufficient data",IF('[2]Most Recent Statements'!J5="Unknown","Insufficient Data",(IF(ISNUMBER(SEARCH("Suppliers protect migrant workers (beyond tier 1)",'[2]Most Recent Statements'!J5)),"Yes","No"))))</f>
        <v>No</v>
      </c>
      <c r="AP75" s="177" t="str">
        <f>IF(ISERROR('[2]Most Recent Statements'!J5),"Insufficient data",IF('[2]Most Recent Statements'!J5="Unknown","Insufficient Data",(IF(ISNUMBER(SEARCH("migrant",'[2]Most Recent Statements'!J5)),"Yes","No"))))</f>
        <v>No</v>
      </c>
      <c r="AQ75" s="174" t="str">
        <f>IF(OR(ISERROR('[2]Most Recent Statements'!O5),ISERROR('[2]Most Recent Statements'!M5)),"Insufficient data",IF(OR('[2]Most Recent Statements'!O5="Unknown",'[2]Most Recent Statements'!M5="Unknown"),"Insufficient Data",(IF(OR((OR((ISNUMBER(SEARCH("Cancel contracts",'[2]Most Recent Statements'!O5))),(ISNUMBER(SEARCH("Corrective action plan",'[2]Most Recent Statements'!O5))),(ISNUMBER(SEARCH("Worker remediation",'[2]Most Recent Statements'!O5))),(ISNUMBER(SEARCH("Senior management",'[2]Most Recent Statements'!O5))))),(OR((ISNUMBER(SEARCH("Audits",'[2]Most Recent Statements'!M5))),(ISNUMBER(SEARCH("On-site visits",'[2]Most Recent Statements'!M5)))))),"Yes","No"))))</f>
        <v>No</v>
      </c>
      <c r="AR75" s="174" t="str">
        <f t="shared" si="2"/>
        <v>Yes</v>
      </c>
      <c r="AS75" s="175" t="str">
        <f>IF(ISERROR('[2]Most Recent Statements'!O5),"Insufficient data",IF('[2]Most Recent Statements'!O5="Unknown","Insufficient Data",(IF(ISNUMBER(SEARCH("Cancel contracts",'[2]Most Recent Statements'!O5)),"Yes","No"))))</f>
        <v>No</v>
      </c>
      <c r="AT75" s="176" t="str">
        <f>IF(ISERROR('[2]Most Recent Statements'!O5),"Insufficient data",IF('[2]Most Recent Statements'!O5="Unknown","Insufficient Data",(IF(ISNUMBER(SEARCH("Corrective action plan",'[2]Most Recent Statements'!O5)),"Yes","No"))))</f>
        <v>No</v>
      </c>
      <c r="AU75" s="176" t="str">
        <f>IF(ISERROR('[2]Most Recent Statements'!O5),"Insufficient data",IF('[2]Most Recent Statements'!O5="Unknown","Insufficient Data",(IF(ISNUMBER(SEARCH("Senior management",'[2]Most Recent Statements'!O5)),"Yes","No"))))</f>
        <v>No</v>
      </c>
      <c r="AV75" s="177" t="str">
        <f>IF(ISERROR('[2]Most Recent Statements'!O5),"Insufficient data",IF('[2]Most Recent Statements'!O5="Unknown","Insufficient Data",(IF(ISNUMBER(SEARCH("Worker remediation",'[2]Most Recent Statements'!O5)),"Yes","No"))))</f>
        <v>No</v>
      </c>
      <c r="AW75" s="176" t="str">
        <f t="shared" si="3"/>
        <v>No</v>
      </c>
      <c r="AX75" s="175" t="str">
        <f>IF(ISERROR('[2]Most Recent Statements'!M5),"Insufficient data",IF('[2]Most Recent Statements'!M5="Unknown","Insufficient Data",(IF(ISNUMBER(SEARCH("Audits",'[2]Most Recent Statements'!M5)),"Yes","No"))))</f>
        <v>No</v>
      </c>
      <c r="AY75" s="176" t="str">
        <f>IF(ISERROR('[2]Most Recent Statements'!M5),"Insufficient data",IF('[2]Most Recent Statements'!M5="Unknown","Insufficient Data",(IF(ISNUMBER(SEARCH("Audits of suppliers (self- reporting)",'[2]Most Recent Statements'!M5)),"Yes","No"))))</f>
        <v>No</v>
      </c>
      <c r="AZ75" s="176" t="str">
        <f>IF(ISERROR('[2]Most Recent Statements'!M5),"Insufficient data",IF('[2]Most Recent Statements'!M5="Unknown","Insufficient Data",(IF(ISNUMBER(SEARCH("Audits of suppliers (independent)",'[2]Most Recent Statements'!M5)),"Yes","No"))))</f>
        <v>No</v>
      </c>
      <c r="BA75" s="177" t="str">
        <f>IF(ISERROR('[2]Most Recent Statements'!M5),"Insufficient data",IF('[2]Most Recent Statements'!M5="Unknown","Insufficient Data",(IF(ISNUMBER(SEARCH("On-site visits",'[2]Most Recent Statements'!M5)),"Yes","No"))))</f>
        <v>No</v>
      </c>
      <c r="BB75" s="175" t="str">
        <f>IF(ISERROR('[2]Most Recent Statements'!P5),"Insufficient data",IF('[2]Most Recent Statements'!P5="Unknown","Insufficient Data",(IF(OR((ISNUMBER(SEARCH("Hotline",'[2]Most Recent Statements'!P5))),(ISNUMBER(SEARCH("Whistleblower protection",'[2]Most Recent Statements'!P5))),(ISNUMBER(SEARCH("Focal Point",'[2]Most Recent Statements'!P5)))),"Yes","No"))))</f>
        <v>Yes</v>
      </c>
      <c r="BC75" s="176" t="str">
        <f>IF(ISERROR('[2]Most Recent Statements'!P5),"Insufficient data",IF('[2]Most Recent Statements'!P5="Unknown","Insufficient Data",(IF(ISNUMBER(SEARCH("Hotline",'[2]Most Recent Statements'!P5)),"Yes","No"))))</f>
        <v>Yes</v>
      </c>
      <c r="BD75" s="176" t="str">
        <f>IF(ISERROR('[2]Most Recent Statements'!P5),"Insufficient data",IF('[2]Most Recent Statements'!P5="Unknown","Insufficient Data",(IF(ISNUMBER(SEARCH("Focal Point",'[2]Most Recent Statements'!P5)),"Yes","No"))))</f>
        <v>No</v>
      </c>
      <c r="BE75" s="177" t="str">
        <f>IF(ISERROR('[2]Most Recent Statements'!P5),"Insufficient data",IF('[2]Most Recent Statements'!P5="Unknown","Insufficient Data",(IF(ISNUMBER(SEARCH("Whistleblower protection",'[2]Most Recent Statements'!P5)),"Yes","No"))))</f>
        <v>No</v>
      </c>
      <c r="BF75" s="175" t="str">
        <f t="shared" si="4"/>
        <v>Yes</v>
      </c>
      <c r="BG75" s="176" t="str">
        <f>IF(ISERROR('[2]Most Recent Statements'!K5),"Insufficient data",IF('[2]Most Recent Statements'!K5="Unknown","Insufficient Data",(IF(ISNUMBER(SEARCH("Conducting research",'[2]Most Recent Statements'!K5)),"Yes","No"))))</f>
        <v>Yes</v>
      </c>
      <c r="BH75" s="176" t="str">
        <f>IF(ISERROR('[2]Most Recent Statements'!K5),"Insufficient data",IF('[2]Most Recent Statements'!K5="Unknown","Insufficient Data",(IF(ISNUMBER(SEARCH("Risk-based questionnaires",'[2]Most Recent Statements'!K5)),"Yes","No"))))</f>
        <v>Yes</v>
      </c>
      <c r="BI75" s="176" t="str">
        <f>IF(ISERROR('[2]Most Recent Statements'!K5),"Insufficient data",IF('[2]Most Recent Statements'!K5="Unknown","Insufficient Data",(IF(ISNUMBER(SEARCH("Use of risk management tool or software",'[2]Most Recent Statements'!K5)),"Yes","No"))))</f>
        <v>No</v>
      </c>
      <c r="BJ75" s="177" t="str">
        <f>IF(ISERROR('[2]Most Recent Statements'!K5),"Insufficient data",IF('[2]Most Recent Statements'!K5="Unknown","Insufficient Data",(IF(ISNUMBER(SEARCH("In Development",'[2]Most Recent Statements'!K5)),"Yes","No"))))</f>
        <v>No</v>
      </c>
      <c r="BK75" s="174" t="str">
        <f>IF(OR(ISERROR('[2]Most Recent Statements'!K5),ISERROR('[2]Most Recent Statements'!L5)),"Insufficient data",IF(OR('[2]Most Recent Statements'!K5="Unknown",'[2]Most Recent Statements'!L5="Unknown"),"Insufficient Data",(IF(AND((OR((ISNUMBER(SEARCH("Conducting research",'[2]Most Recent Statements'!K5))),(ISNUMBER(SEARCH("Risk-based questionnaires",'[2]Most Recent Statements'!K5))),(ISNUMBER(SEARCH("Use of risk management tool or software",'[2]Most Recent Statements'!K5))))),(OR((ISNUMBER(SEARCH("Geographic",'[2]Most Recent Statements'!L5))),(ISNUMBER(SEARCH("Industry",'[2]Most Recent Statements'!L5))),(ISNUMBER(SEARCH("Resource",'[2]Most Recent Statements'!L5))),(ISNUMBER(SEARCH("Workforce",'[2]Most Recent Statements'!L5)))))),"Yes","No"))))</f>
        <v>No</v>
      </c>
      <c r="BL75" s="175" t="str">
        <f>IF(ISERROR('[2]Most Recent Statements'!L5),"Insufficient data",IF('[2]Most Recent Statements'!L5="Unknown","Insufficient Data",(IF(OR((ISNUMBER(SEARCH("Geographic",'[2]Most Recent Statements'!L5))),(ISNUMBER(SEARCH("Industry",'[2]Most Recent Statements'!L5))),(ISNUMBER(SEARCH("Resource",'[2]Most Recent Statements'!L5))),(ISNUMBER(SEARCH("Workforce",'[2]Most Recent Statements'!L5)))),"Yes","No"))))</f>
        <v>No</v>
      </c>
      <c r="BM75" s="176" t="str">
        <f>IF(ISERROR('[2]Most Recent Statements'!L5),"Insufficient data",IF('[2]Most Recent Statements'!L5="Unknown","Insufficient Data",(IF(ISNUMBER(SEARCH("Geographic",'[2]Most Recent Statements'!L5)),"Yes","No"))))</f>
        <v>No</v>
      </c>
      <c r="BN75" s="176" t="str">
        <f>IF(ISERROR('[2]Most Recent Statements'!L5),"Insufficient data",IF('[2]Most Recent Statements'!L5="Unknown","Insufficient Data",(IF(ISNUMBER(SEARCH("Industry",'[2]Most Recent Statements'!L5)),"Yes","No"))))</f>
        <v>No</v>
      </c>
      <c r="BO75" s="176" t="str">
        <f>IF(ISERROR('[2]Most Recent Statements'!L5),"Insufficient data",IF('[2]Most Recent Statements'!L5="Unknown","Insufficient Data",(IF(ISNUMBER(SEARCH("Workforce",'[2]Most Recent Statements'!L5)),"Yes","No"))))</f>
        <v>No</v>
      </c>
      <c r="BP75" s="176" t="str">
        <f>IF(ISERROR('[2]Most Recent Statements'!L5),"Insufficient data",IF('[2]Most Recent Statements'!L5="Unknown","Insufficient Data",(IF(ISNUMBER(SEARCH("Resource",'[2]Most Recent Statements'!L5)),"Yes","No"))))</f>
        <v>No</v>
      </c>
      <c r="BQ75" s="177"/>
      <c r="BR75" s="176" t="str">
        <f>IF(ISERROR('[2]Most Recent Statements'!N5),"Insufficient data",IF('[2]Most Recent Statements'!N5="Unknown","Insufficient Data",(IF(ISNUMBER(SEARCH("Yes",'[2]Most Recent Statements'!N5)),"Yes","No"))))</f>
        <v>No</v>
      </c>
      <c r="BS75" s="175" t="str">
        <f>IF(ISERROR('[2]Most Recent Statements'!Q5),"Insufficient data",IF('[2]Most Recent Statements'!Q5="Unknown","Insufficient Data",(IF(ISNUMBER(SEARCH("Leadership",'[2]Most Recent Statements'!Q5)),"Yes","No"))))</f>
        <v>No</v>
      </c>
      <c r="BT75" s="176" t="str">
        <f>IF(ISERROR('[2]Most Recent Statements'!Q5),"Insufficient data",IF('[2]Most Recent Statements'!Q5="Unknown","Insufficient Data",(IF(ISNUMBER(SEARCH("Suppliers",'[2]Most Recent Statements'!Q5)),"Yes","No"))))</f>
        <v>No</v>
      </c>
      <c r="BU75" s="176" t="str">
        <f>IF(ISERROR('[2]Most Recent Statements'!Q5),"Insufficient data",IF('[2]Most Recent Statements'!Q5="Unknown","Insufficient Data",(IF(ISNUMBER(SEARCH("Recruitment / HR",'[2]Most Recent Statements'!Q5)),"Yes","No"))))</f>
        <v>No</v>
      </c>
      <c r="BV75" s="176" t="str">
        <f>IF(ISERROR('[2]Most Recent Statements'!Q5),"Insufficient data",IF('[2]Most Recent Statements'!Q5="Unknown","Insufficient Data",(IF(ISNUMBER(SEARCH("Procurement / purchasing",'[2]Most Recent Statements'!Q5)),"Yes","No"))))</f>
        <v>No</v>
      </c>
      <c r="BW75" s="176" t="str">
        <f>IF(ISERROR('[2]Most Recent Statements'!Q5),"Insufficient data",IF('[2]Most Recent Statements'!Q5="Unknown","Insufficient Data",(IF(ISNUMBER(SEARCH("Employees (all)",'[2]Most Recent Statements'!Q5)),"Yes","No"))))</f>
        <v>No</v>
      </c>
      <c r="BX75" s="176" t="str">
        <f>IF(ISERROR('[2]Most Recent Statements'!Q5),"Insufficient data",IF('[2]Most Recent Statements'!Q5="Unknown","Insufficient Data",(IF(ISNUMBER(SEARCH("Training provided - not specified",'[2]Most Recent Statements'!Q5)),"Yes","No"))))</f>
        <v>Yes</v>
      </c>
      <c r="BY75" s="176" t="str">
        <f>IF(ISERROR('[2]Most Recent Statements'!Q5),"Insufficient data",IF('[2]Most Recent Statements'!Q5="Unknown","Insufficient Data",(IF(ISNUMBER(SEARCH("In Development",'[2]Most Recent Statements'!Q5)),"Yes","No"))))</f>
        <v>No</v>
      </c>
      <c r="BZ75" s="177" t="str">
        <f t="shared" si="5"/>
        <v>Yes</v>
      </c>
      <c r="CA75" s="176" t="str">
        <f t="shared" si="6"/>
        <v>Yes</v>
      </c>
      <c r="CB75" s="176" t="str">
        <f t="shared" si="7"/>
        <v>Yes</v>
      </c>
      <c r="CC75" s="175" t="str">
        <f>IF(ISERROR('[2]Most Recent Statements'!R5),"Insufficient data",IF('[2]Most Recent Statements'!R5="Unknown","Insufficient Data",(IF(ISNUMBER(SEARCH("Yes",'[2]Most Recent Statements'!R5)),"Yes","No"))))</f>
        <v>No</v>
      </c>
      <c r="CD75" s="176" t="str">
        <f>IF(ISERROR('[2]Most Recent Statements'!S5),"Insufficient data",IF('[2]Most Recent Statements'!S5="Unknown","Insufficient Data",(IF(ISNUMBER(SEARCH("Yes",'[2]Most Recent Statements'!S5)),"Yes","No"))))</f>
        <v>No</v>
      </c>
      <c r="CE75" s="199" t="str">
        <f>IFERROR(VLOOKUP($A75,'[2]Sector Specific Research'!$B$3:$H$81,3,FALSE),"Insufficient Data")</f>
        <v>No</v>
      </c>
      <c r="CF75" s="200" t="str">
        <f>IFERROR(VLOOKUP($A75,'[2]Sector Specific Research'!$B$3:$H$81,4,FALSE),"Insufficient Data")</f>
        <v>No</v>
      </c>
      <c r="CG75" s="200" t="str">
        <f>IFERROR(VLOOKUP($A75,'[2]Sector Specific Research'!$B$3:$H$81,5,FALSE),"Insufficient Data")</f>
        <v>No</v>
      </c>
      <c r="CH75" s="200" t="str">
        <f>IFERROR(VLOOKUP($A75,'[2]Sector Specific Research'!$B$3:$H$81,6,FALSE),"Insufficient Data")</f>
        <v>No</v>
      </c>
      <c r="CI75" s="200" t="str">
        <f>IFERROR(VLOOKUP($A75,'[2]Sector Specific Research'!$B$3:$H$81,7,FALSE),"Insufficient Data")</f>
        <v>Yes</v>
      </c>
      <c r="CJ75" s="200" t="str">
        <f t="shared" si="8"/>
        <v>No</v>
      </c>
      <c r="CK75" s="175" t="str">
        <f t="shared" si="9"/>
        <v>No</v>
      </c>
      <c r="CL75" s="178" t="str">
        <f t="shared" si="10"/>
        <v>No</v>
      </c>
    </row>
    <row r="76" spans="1:90" ht="16" x14ac:dyDescent="0.2">
      <c r="A76" s="287" t="str">
        <f>TRIM('[2]Most Recent Statements'!A45)</f>
        <v>Neuberger Berman</v>
      </c>
      <c r="B76" s="197">
        <f>'[2]Most Recent Statements'!B45</f>
        <v>2019</v>
      </c>
      <c r="C76" s="197">
        <v>333000</v>
      </c>
      <c r="D76" s="198" t="str">
        <f>IF(ISNUMBER(SEARCH("Yes",'[2]Most Recent Statements'!C45)), "Yes", "No")</f>
        <v>Yes</v>
      </c>
      <c r="E76" s="198">
        <f>IFERROR(VLOOKUP(A76,'[2]Entity Coverage'!$C$2:$H$80, 6, FALSE), "Insufficient Data")</f>
        <v>1</v>
      </c>
      <c r="F76" s="198" t="str">
        <f>IF(ISERROR('[2]Most Recent Statements'!E45),"Insufficient data",IF('[2]Most Recent Statements'!E45="Unknown","Insufficient Data",(IF(ISNUMBER(SEARCH("Yes",'[2]Most Recent Statements'!E45)),"Yes","No"))))</f>
        <v>No</v>
      </c>
      <c r="G76" s="175" t="str">
        <f>IFERROR(IF(AND((OR('[2]Most Recent Statements'!F45="Signed by CEO",'[2]Most Recent Statements'!F45="Signed by Director",'[2]Most Recent Statements'!F45="Signed by Managing Director",'[2]Most Recent Statements'!F45="Signed by Chairman")),('[2]Most Recent Statements'!C45="Yes - UK Modern Slavery Act"),('[2]Most Recent Statements'!D45="Yes"),('[2]Most Recent Statements'!G45="Approved by Board")),"Yes","No"),"Insufficient data")</f>
        <v>No</v>
      </c>
      <c r="H76" s="176" t="str">
        <f>IF(ISERROR('[2]Most Recent Statements'!F45),"Insufficient data",IF('[2]Most Recent Statements'!F45="Unknown","Insufficient Data",(IF(OR((ISNUMBER(SEARCH("Signed by CEO",'[2]Most Recent Statements'!F45))),(ISNUMBER(SEARCH("Signed by Director",'[2]Most Recent Statements'!F45))),(ISNUMBER(SEARCH("Signed by Chairman",'[2]Most Recent Statements'!F45))),(ISNUMBER(SEARCH("Signed by Managing Director",'[2]Most Recent Statements'!F45)))),"Yes","No"))))</f>
        <v>No</v>
      </c>
      <c r="I76" s="176" t="str">
        <f>IF(ISERROR('[2]Most Recent Statements'!G45),"Insufficient data",IF('[2]Most Recent Statements'!G45="Unknown","Insufficient Data",(IF(ISNUMBER(SEARCH("Approved by Board",'[2]Most Recent Statements'!G45)),"Yes","No"))))</f>
        <v>Yes</v>
      </c>
      <c r="J76" s="177" t="str">
        <f>IF(ISERROR('[2]Most Recent Statements'!D45),"Insufficient data",IF('[2]Most Recent Statements'!D45="Unknown","Insufficient Data",(IF(ISNUMBER(SEARCH("Yes",'[2]Most Recent Statements'!D45)),"Yes","No"))))</f>
        <v>Yes</v>
      </c>
      <c r="K76" s="174" t="str">
        <f>IF(ISERROR('[2]Most Recent Statements'!T45),"Insufficient data",IF('[2]Most Recent Statements'!T45="Unknown","Insufficient Data",(IF(ISNUMBER(SEARCH("Yes",'[2]Most Recent Statements'!T45)),"Yes","No"))))</f>
        <v>No</v>
      </c>
      <c r="L76" s="174" t="str">
        <f>IF(ISERROR('[2]Most Recent Statements'!H45),"Insufficient data",IF('[2]Most Recent Statements'!H45="Unknown","Insufficient Data",(IF(ISNUMBER(SEARCH("Yes",'[2]Most Recent Statements'!H45)),"Yes","No"))))</f>
        <v>Yes</v>
      </c>
      <c r="M76" s="175" t="str">
        <f>IF(ISERROR('[2]Most Recent Statements'!I45),"Insufficient data",IF('[2]Most Recent Statements'!I45="Unknown","Insufficient Data",(IF(ISNUMBER(SEARCH("No",'[2]Most Recent Statements'!I45)),"No","Yes"))))</f>
        <v>No</v>
      </c>
      <c r="N76" s="176" t="str">
        <f>IF(ISERROR('[2]Most Recent Statements'!I45),"Insufficient data",IF('[2]Most Recent Statements'!I45="Unknown","Insufficient Data",(IF(ISNUMBER(SEARCH("Facility/Supplier",'[2]Most Recent Statements'!I45)),"Yes","No"))))</f>
        <v>No</v>
      </c>
      <c r="O76" s="177" t="str">
        <f>IF(ISERROR('[2]Most Recent Statements'!I45),"Insufficient data",IF('[2]Most Recent Statements'!I45="Unknown","Insufficient Data",(IF(ISNUMBER(SEARCH("Geographical",'[2]Most Recent Statements'!I45)),"Yes","No"))))</f>
        <v>No</v>
      </c>
      <c r="P76" s="175" t="str">
        <f>IF(ISERROR('[2]Most Recent Statements'!J45),"Insufficient data",IF('[2]Most Recent Statements'!J45="Unknown","Insufficient Data",(IF(OR((ISNUMBER(SEARCH("prohibit",'[2]Most Recent Statements'!J45))),(ISNUMBER(SEARCH("forced",'[2]Most Recent Statements'!J45))),(ISNUMBER(SEARCH("supplier",'[2]Most Recent Statements'!J45)))),"Yes","No"))))</f>
        <v>No</v>
      </c>
      <c r="Q76" s="176" t="str">
        <f>IF(ISERROR('[2]Most Recent Statements'!J45),"Insufficient data",IF('[2]Most Recent Statements'!J45="Unknown","Insufficient Data",(IF(ISNUMBER(SEARCH("No",'[2]Most Recent Statements'!J45)),"No","Yes"))))</f>
        <v>No</v>
      </c>
      <c r="R76" s="176" t="str">
        <f>IF(ISERROR('[2]Most Recent Statements'!J45),"Insufficient data",IF('[2]Most Recent Statements'!J45="Unknown","Insufficient Data",(IF(ISNUMBER(SEARCH("In Development",'[2]Most Recent Statements'!J45)),"Yes","No"))))</f>
        <v>No</v>
      </c>
      <c r="S76" s="176" t="str">
        <f>IF(ISERROR('[2]Most Recent Statements'!J45),"Insufficient data",IF('[2]Most Recent Statements'!J45="Unknown","Insufficient Data",(IF(OR((ISNUMBER(SEARCH("prohibit",'[2]Most Recent Statements'!J45))),(ISNUMBER(SEARCH("forced",'[2]Most Recent Statements'!J45))),(ISNUMBER(SEARCH("No",'[2]Most Recent Statements'!J45))),(ISNUMBER(SEARCH("supplier",'[2]Most Recent Statements'!J45)))),"No","Yes"))))</f>
        <v>No</v>
      </c>
      <c r="T76" s="176"/>
      <c r="U76" s="176" t="str">
        <f>IF(ISERROR('[2]Most Recent Statements'!J45),"Insufficient data",IF('[2]Most Recent Statements'!J45="Unknown","Insufficient Data",(IF(ISNUMBER(SEARCH("(beyond tier 1)",'[2]Most Recent Statements'!J45)),"Yes","No"))))</f>
        <v>No</v>
      </c>
      <c r="V76" s="176"/>
      <c r="W76" s="176" t="str">
        <f>IF(ISERROR('[2]Most Recent Statements'!J45),"Insufficient data",IF('[2]Most Recent Statements'!J45="Unknown","Insufficient Data",(IF(ISNUMBER(SEARCH("recruitment",'[2]Most Recent Statements'!J45)),"Yes","No"))))</f>
        <v>No</v>
      </c>
      <c r="X76" s="176" t="str">
        <f>IF(ISERROR('[2]Most Recent Statements'!J45),"Insufficient data",IF('[2]Most Recent Statements'!J45="Unknown","Insufficient Data",(IF(ISNUMBER(SEARCH("Prohibit charging of recruitment fees to employee (direct / tier 1)",'[2]Most Recent Statements'!J45)),"Yes","No"))))</f>
        <v>No</v>
      </c>
      <c r="Y76" s="176" t="str">
        <f>IF(ISERROR('[2]Most Recent Statements'!J45),"Insufficient data",IF('[2]Most Recent Statements'!J45="Unknown","Insufficient Data",(IF(ISNUMBER(SEARCH("Prohibit charging of recruitment fees to employee (beyond tier 1)",'[2]Most Recent Statements'!J45)),"Yes","No"))))</f>
        <v>No</v>
      </c>
      <c r="Z76" s="176" t="str">
        <f>IF(ISERROR('[2]Most Recent Statements'!J45),"Insufficient data",IF('[2]Most Recent Statements'!J45="Unknown","Insufficient Data",(IF(ISNUMBER(SEARCH("Suppliers comply with laws and company’s policies (direct / tier 1)",'[2]Most Recent Statements'!J45)),"Yes","No"))))</f>
        <v>No</v>
      </c>
      <c r="AA76" s="176" t="str">
        <f>IF(ISERROR('[2]Most Recent Statements'!J45),"Insufficient data",IF('[2]Most Recent Statements'!J45="Unknown","Insufficient Data",(IF(ISNUMBER(SEARCH("Suppliers comply with laws and company’s policies (beyond tier 1)",'[2]Most Recent Statements'!J45)),"Yes","No"))))</f>
        <v>No</v>
      </c>
      <c r="AB76" s="176" t="str">
        <f>IF(ISERROR('[2]Most Recent Statements'!J45),"Insufficient data",IF('[2]Most Recent Statements'!J45="Unknown","Insufficient Data",(IF(ISNUMBER(SEARCH("Prohibit use of forced labour (direct / tier 1)",'[2]Most Recent Statements'!J45)),"Yes","No"))))</f>
        <v>No</v>
      </c>
      <c r="AC76" s="176" t="str">
        <f>IF(ISERROR('[2]Most Recent Statements'!J45),"Insufficient data",IF('[2]Most Recent Statements'!J45="Unknown","Insufficient Data",(IF(ISNUMBER(SEARCH("Prohibit use of forced labour (beyond tier 1)",'[2]Most Recent Statements'!J45)),"Yes","No"))))</f>
        <v>No</v>
      </c>
      <c r="AD76" s="176" t="str">
        <f>IF(ISERROR('[2]Most Recent Statements'!J45),"Insufficient data",IF('[2]Most Recent Statements'!J45="Unknown","Insufficient Data",(IF(ISNUMBER(SEARCH("Prohibit use of child labour (direct / tier 1)",'[2]Most Recent Statements'!J45)),"Yes","No"))))</f>
        <v>No</v>
      </c>
      <c r="AE76" s="176" t="str">
        <f>IF(ISERROR('[2]Most Recent Statements'!J45),"Insufficient data",IF('[2]Most Recent Statements'!J45="Unknown","Insufficient Data",(IF(ISNUMBER(SEARCH("Prohibit use of child labour (beyond tier 1)",'[2]Most Recent Statements'!J45)),"Yes","No"))))</f>
        <v>No</v>
      </c>
      <c r="AF76" s="176" t="str">
        <f>IF(ISERROR('[2]Most Recent Statements'!J45),"Insufficient data",IF('[2]Most Recent Statements'!J45="Unknown","Insufficient Data",(IF(ISNUMBER(SEARCH("Code of conduct or supplier code includes clauses on slavery and human trafficking (direct / tier 1)",'[2]Most Recent Statements'!J45)),"Yes","No"))))</f>
        <v>No</v>
      </c>
      <c r="AG76" s="176" t="str">
        <f>IF(ISERROR('[2]Most Recent Statements'!J45),"Insufficient data",IF('[2]Most Recent Statements'!J45="Unknown","Insufficient Data",(IF(ISNUMBER(SEARCH("Code of conduct or supplier code includes clauses on slavery and human trafficking (beyond tier 1)",'[2]Most Recent Statements'!J45)),"Yes","No"))))</f>
        <v>No</v>
      </c>
      <c r="AH76" s="176" t="str">
        <f>IF(ISERROR('[2]Most Recent Statements'!J45),"Insufficient data",IF('[2]Most Recent Statements'!J45="Unknown","Insufficient Data",(IF(ISNUMBER(SEARCH("Contracts include clauses on forced labour (direct / tier 1)",'[2]Most Recent Statements'!J45)),"Yes","No"))))</f>
        <v>No</v>
      </c>
      <c r="AI76" s="176" t="str">
        <f>IF(ISERROR('[2]Most Recent Statements'!J45),"Insufficient data",IF('[2]Most Recent Statements'!J45="Unknown","Insufficient Data",(IF(ISNUMBER(SEARCH("Contracts include clauses on forced labour (beyond tier 1)",'[2]Most Recent Statements'!J45)),"Yes","No"))))</f>
        <v>No</v>
      </c>
      <c r="AJ76" s="176" t="str">
        <f>IF(ISERROR('[2]Most Recent Statements'!J45),"Insufficient data",IF('[2]Most Recent Statements'!J45="Unknown","Insufficient Data",(IF(ISNUMBER(SEARCH("Suppliers produce their own statement (direct / tier 1)",'[2]Most Recent Statements'!J45)),"Yes","No"))))</f>
        <v>No</v>
      </c>
      <c r="AK76" s="176" t="str">
        <f>IF(ISERROR('[2]Most Recent Statements'!J45),"Insufficient data",IF('[2]Most Recent Statements'!J45="Unknown","Insufficient Data",(IF(ISNUMBER(SEARCH("Suppliers produce their own statement (beyond tier 1)",'[2]Most Recent Statements'!J45)),"Yes","No"))))</f>
        <v>No</v>
      </c>
      <c r="AL76" s="176" t="str">
        <f>IF(ISERROR('[2]Most Recent Statements'!J45),"Insufficient data",IF('[2]Most Recent Statements'!J45="Unknown","Insufficient Data",(IF(ISNUMBER(SEARCH("Suppliers respect labour rights (wages, freedom of association etc) (direct / tier 1)",'[2]Most Recent Statements'!J45)),"Yes","No"))))</f>
        <v>No</v>
      </c>
      <c r="AM76" s="176" t="str">
        <f>IF(ISERROR('[2]Most Recent Statements'!J45),"Insufficient data",IF('[2]Most Recent Statements'!J45="Unknown","Insufficient Data",(IF(ISNUMBER(SEARCH("Suppliers respect labour rights (wages, freedom of association etc) (beyond tier 1)",'[2]Most Recent Statements'!J45)),"Yes","No"))))</f>
        <v>No</v>
      </c>
      <c r="AN76" s="176" t="str">
        <f>IF(ISERROR('[2]Most Recent Statements'!J45),"Insufficient data",IF('[2]Most Recent Statements'!J45="Unknown","Insufficient Data",(IF(ISNUMBER(SEARCH("Suppliers protect migrant workers (direct / tier 1)",'[2]Most Recent Statements'!J45)),"Yes","No"))))</f>
        <v>No</v>
      </c>
      <c r="AO76" s="176" t="str">
        <f>IF(ISERROR('[2]Most Recent Statements'!J45),"Insufficient data",IF('[2]Most Recent Statements'!J45="Unknown","Insufficient Data",(IF(ISNUMBER(SEARCH("Suppliers protect migrant workers (beyond tier 1)",'[2]Most Recent Statements'!J45)),"Yes","No"))))</f>
        <v>No</v>
      </c>
      <c r="AP76" s="177" t="str">
        <f>IF(ISERROR('[2]Most Recent Statements'!J45),"Insufficient data",IF('[2]Most Recent Statements'!J45="Unknown","Insufficient Data",(IF(ISNUMBER(SEARCH("migrant",'[2]Most Recent Statements'!J45)),"Yes","No"))))</f>
        <v>No</v>
      </c>
      <c r="AQ76" s="174" t="str">
        <f>IF(OR(ISERROR('[2]Most Recent Statements'!O45),ISERROR('[2]Most Recent Statements'!M45)),"Insufficient data",IF(OR('[2]Most Recent Statements'!O45="Unknown",'[2]Most Recent Statements'!M45="Unknown"),"Insufficient Data",(IF(OR((OR((ISNUMBER(SEARCH("Cancel contracts",'[2]Most Recent Statements'!O45))),(ISNUMBER(SEARCH("Corrective action plan",'[2]Most Recent Statements'!O45))),(ISNUMBER(SEARCH("Worker remediation",'[2]Most Recent Statements'!O45))),(ISNUMBER(SEARCH("Senior management",'[2]Most Recent Statements'!O45))))),(OR((ISNUMBER(SEARCH("Audits",'[2]Most Recent Statements'!M45))),(ISNUMBER(SEARCH("On-site visits",'[2]Most Recent Statements'!M45)))))),"Yes","No"))))</f>
        <v>No</v>
      </c>
      <c r="AR76" s="174" t="str">
        <f t="shared" si="2"/>
        <v>No</v>
      </c>
      <c r="AS76" s="175" t="str">
        <f>IF(ISERROR('[2]Most Recent Statements'!O45),"Insufficient data",IF('[2]Most Recent Statements'!O45="Unknown","Insufficient Data",(IF(ISNUMBER(SEARCH("Cancel contracts",'[2]Most Recent Statements'!O45)),"Yes","No"))))</f>
        <v>No</v>
      </c>
      <c r="AT76" s="176" t="str">
        <f>IF(ISERROR('[2]Most Recent Statements'!O45),"Insufficient data",IF('[2]Most Recent Statements'!O45="Unknown","Insufficient Data",(IF(ISNUMBER(SEARCH("Corrective action plan",'[2]Most Recent Statements'!O45)),"Yes","No"))))</f>
        <v>No</v>
      </c>
      <c r="AU76" s="176" t="str">
        <f>IF(ISERROR('[2]Most Recent Statements'!O45),"Insufficient data",IF('[2]Most Recent Statements'!O45="Unknown","Insufficient Data",(IF(ISNUMBER(SEARCH("Senior management",'[2]Most Recent Statements'!O45)),"Yes","No"))))</f>
        <v>No</v>
      </c>
      <c r="AV76" s="177" t="str">
        <f>IF(ISERROR('[2]Most Recent Statements'!O45),"Insufficient data",IF('[2]Most Recent Statements'!O45="Unknown","Insufficient Data",(IF(ISNUMBER(SEARCH("Worker remediation",'[2]Most Recent Statements'!O45)),"Yes","No"))))</f>
        <v>No</v>
      </c>
      <c r="AW76" s="176" t="str">
        <f t="shared" si="3"/>
        <v>No</v>
      </c>
      <c r="AX76" s="175" t="str">
        <f>IF(ISERROR('[2]Most Recent Statements'!M45),"Insufficient data",IF('[2]Most Recent Statements'!M45="Unknown","Insufficient Data",(IF(ISNUMBER(SEARCH("Audits",'[2]Most Recent Statements'!M45)),"Yes","No"))))</f>
        <v>No</v>
      </c>
      <c r="AY76" s="176" t="str">
        <f>IF(ISERROR('[2]Most Recent Statements'!M45),"Insufficient data",IF('[2]Most Recent Statements'!M45="Unknown","Insufficient Data",(IF(ISNUMBER(SEARCH("Audits of suppliers (self- reporting)",'[2]Most Recent Statements'!M45)),"Yes","No"))))</f>
        <v>No</v>
      </c>
      <c r="AZ76" s="176" t="str">
        <f>IF(ISERROR('[2]Most Recent Statements'!M45),"Insufficient data",IF('[2]Most Recent Statements'!M45="Unknown","Insufficient Data",(IF(ISNUMBER(SEARCH("Audits of suppliers (independent)",'[2]Most Recent Statements'!M45)),"Yes","No"))))</f>
        <v>No</v>
      </c>
      <c r="BA76" s="177" t="str">
        <f>IF(ISERROR('[2]Most Recent Statements'!M45),"Insufficient data",IF('[2]Most Recent Statements'!M45="Unknown","Insufficient Data",(IF(ISNUMBER(SEARCH("On-site visits",'[2]Most Recent Statements'!M45)),"Yes","No"))))</f>
        <v>No</v>
      </c>
      <c r="BB76" s="175" t="str">
        <f>IF(ISERROR('[2]Most Recent Statements'!P45),"Insufficient data",IF('[2]Most Recent Statements'!P45="Unknown","Insufficient Data",(IF(OR((ISNUMBER(SEARCH("Hotline",'[2]Most Recent Statements'!P45))),(ISNUMBER(SEARCH("Whistleblower protection",'[2]Most Recent Statements'!P45))),(ISNUMBER(SEARCH("Focal Point",'[2]Most Recent Statements'!P45)))),"Yes","No"))))</f>
        <v>No</v>
      </c>
      <c r="BC76" s="176" t="str">
        <f>IF(ISERROR('[2]Most Recent Statements'!P45),"Insufficient data",IF('[2]Most Recent Statements'!P45="Unknown","Insufficient Data",(IF(ISNUMBER(SEARCH("Hotline",'[2]Most Recent Statements'!P45)),"Yes","No"))))</f>
        <v>No</v>
      </c>
      <c r="BD76" s="176" t="str">
        <f>IF(ISERROR('[2]Most Recent Statements'!P45),"Insufficient data",IF('[2]Most Recent Statements'!P45="Unknown","Insufficient Data",(IF(ISNUMBER(SEARCH("Focal Point",'[2]Most Recent Statements'!P45)),"Yes","No"))))</f>
        <v>No</v>
      </c>
      <c r="BE76" s="177" t="str">
        <f>IF(ISERROR('[2]Most Recent Statements'!P45),"Insufficient data",IF('[2]Most Recent Statements'!P45="Unknown","Insufficient Data",(IF(ISNUMBER(SEARCH("Whistleblower protection",'[2]Most Recent Statements'!P45)),"Yes","No"))))</f>
        <v>No</v>
      </c>
      <c r="BF76" s="175" t="str">
        <f t="shared" si="4"/>
        <v>No</v>
      </c>
      <c r="BG76" s="176" t="str">
        <f>IF(ISERROR('[2]Most Recent Statements'!K45),"Insufficient data",IF('[2]Most Recent Statements'!K45="Unknown","Insufficient Data",(IF(ISNUMBER(SEARCH("Conducting research",'[2]Most Recent Statements'!K45)),"Yes","No"))))</f>
        <v>No</v>
      </c>
      <c r="BH76" s="176" t="str">
        <f>IF(ISERROR('[2]Most Recent Statements'!K45),"Insufficient data",IF('[2]Most Recent Statements'!K45="Unknown","Insufficient Data",(IF(ISNUMBER(SEARCH("Risk-based questionnaires",'[2]Most Recent Statements'!K45)),"Yes","No"))))</f>
        <v>No</v>
      </c>
      <c r="BI76" s="176" t="str">
        <f>IF(ISERROR('[2]Most Recent Statements'!K45),"Insufficient data",IF('[2]Most Recent Statements'!K45="Unknown","Insufficient Data",(IF(ISNUMBER(SEARCH("Use of risk management tool or software",'[2]Most Recent Statements'!K45)),"Yes","No"))))</f>
        <v>No</v>
      </c>
      <c r="BJ76" s="177" t="str">
        <f>IF(ISERROR('[2]Most Recent Statements'!K45),"Insufficient data",IF('[2]Most Recent Statements'!K45="Unknown","Insufficient Data",(IF(ISNUMBER(SEARCH("In Development",'[2]Most Recent Statements'!K45)),"Yes","No"))))</f>
        <v>No</v>
      </c>
      <c r="BK76" s="174" t="str">
        <f>IF(OR(ISERROR('[2]Most Recent Statements'!K45),ISERROR('[2]Most Recent Statements'!L45)),"Insufficient data",IF(OR('[2]Most Recent Statements'!K45="Unknown",'[2]Most Recent Statements'!L45="Unknown"),"Insufficient Data",(IF(AND((OR((ISNUMBER(SEARCH("Conducting research",'[2]Most Recent Statements'!K45))),(ISNUMBER(SEARCH("Risk-based questionnaires",'[2]Most Recent Statements'!K45))),(ISNUMBER(SEARCH("Use of risk management tool or software",'[2]Most Recent Statements'!K45))))),(OR((ISNUMBER(SEARCH("Geographic",'[2]Most Recent Statements'!L45))),(ISNUMBER(SEARCH("Industry",'[2]Most Recent Statements'!L45))),(ISNUMBER(SEARCH("Resource",'[2]Most Recent Statements'!L45))),(ISNUMBER(SEARCH("Workforce",'[2]Most Recent Statements'!L45)))))),"Yes","No"))))</f>
        <v>No</v>
      </c>
      <c r="BL76" s="175" t="str">
        <f>IF(ISERROR('[2]Most Recent Statements'!L45),"Insufficient data",IF('[2]Most Recent Statements'!L45="Unknown","Insufficient Data",(IF(OR((ISNUMBER(SEARCH("Geographic",'[2]Most Recent Statements'!L45))),(ISNUMBER(SEARCH("Industry",'[2]Most Recent Statements'!L45))),(ISNUMBER(SEARCH("Resource",'[2]Most Recent Statements'!L45))),(ISNUMBER(SEARCH("Workforce",'[2]Most Recent Statements'!L45)))),"Yes","No"))))</f>
        <v>No</v>
      </c>
      <c r="BM76" s="176" t="str">
        <f>IF(ISERROR('[2]Most Recent Statements'!L45),"Insufficient data",IF('[2]Most Recent Statements'!L45="Unknown","Insufficient Data",(IF(ISNUMBER(SEARCH("Geographic",'[2]Most Recent Statements'!L45)),"Yes","No"))))</f>
        <v>No</v>
      </c>
      <c r="BN76" s="176" t="str">
        <f>IF(ISERROR('[2]Most Recent Statements'!L45),"Insufficient data",IF('[2]Most Recent Statements'!L45="Unknown","Insufficient Data",(IF(ISNUMBER(SEARCH("Industry",'[2]Most Recent Statements'!L45)),"Yes","No"))))</f>
        <v>No</v>
      </c>
      <c r="BO76" s="176" t="str">
        <f>IF(ISERROR('[2]Most Recent Statements'!L45),"Insufficient data",IF('[2]Most Recent Statements'!L45="Unknown","Insufficient Data",(IF(ISNUMBER(SEARCH("Workforce",'[2]Most Recent Statements'!L45)),"Yes","No"))))</f>
        <v>No</v>
      </c>
      <c r="BP76" s="176" t="str">
        <f>IF(ISERROR('[2]Most Recent Statements'!L45),"Insufficient data",IF('[2]Most Recent Statements'!L45="Unknown","Insufficient Data",(IF(ISNUMBER(SEARCH("Resource",'[2]Most Recent Statements'!L45)),"Yes","No"))))</f>
        <v>No</v>
      </c>
      <c r="BQ76" s="177"/>
      <c r="BR76" s="176" t="str">
        <f>IF(ISERROR('[2]Most Recent Statements'!N45),"Insufficient data",IF('[2]Most Recent Statements'!N45="Unknown","Insufficient Data",(IF(ISNUMBER(SEARCH("Yes",'[2]Most Recent Statements'!N45)),"Yes","No"))))</f>
        <v>No</v>
      </c>
      <c r="BS76" s="175" t="str">
        <f>IF(ISERROR('[2]Most Recent Statements'!Q45),"Insufficient data",IF('[2]Most Recent Statements'!Q45="Unknown","Insufficient Data",(IF(ISNUMBER(SEARCH("Leadership",'[2]Most Recent Statements'!Q45)),"Yes","No"))))</f>
        <v>No</v>
      </c>
      <c r="BT76" s="176" t="str">
        <f>IF(ISERROR('[2]Most Recent Statements'!Q45),"Insufficient data",IF('[2]Most Recent Statements'!Q45="Unknown","Insufficient Data",(IF(ISNUMBER(SEARCH("Suppliers",'[2]Most Recent Statements'!Q45)),"Yes","No"))))</f>
        <v>No</v>
      </c>
      <c r="BU76" s="176" t="str">
        <f>IF(ISERROR('[2]Most Recent Statements'!Q45),"Insufficient data",IF('[2]Most Recent Statements'!Q45="Unknown","Insufficient Data",(IF(ISNUMBER(SEARCH("Recruitment / HR",'[2]Most Recent Statements'!Q45)),"Yes","No"))))</f>
        <v>No</v>
      </c>
      <c r="BV76" s="176" t="str">
        <f>IF(ISERROR('[2]Most Recent Statements'!Q45),"Insufficient data",IF('[2]Most Recent Statements'!Q45="Unknown","Insufficient Data",(IF(ISNUMBER(SEARCH("Procurement / purchasing",'[2]Most Recent Statements'!Q45)),"Yes","No"))))</f>
        <v>No</v>
      </c>
      <c r="BW76" s="176" t="str">
        <f>IF(ISERROR('[2]Most Recent Statements'!Q45),"Insufficient data",IF('[2]Most Recent Statements'!Q45="Unknown","Insufficient Data",(IF(ISNUMBER(SEARCH("Employees (all)",'[2]Most Recent Statements'!Q45)),"Yes","No"))))</f>
        <v>No</v>
      </c>
      <c r="BX76" s="176" t="str">
        <f>IF(ISERROR('[2]Most Recent Statements'!Q45),"Insufficient data",IF('[2]Most Recent Statements'!Q45="Unknown","Insufficient Data",(IF(ISNUMBER(SEARCH("Training provided - not specified",'[2]Most Recent Statements'!Q45)),"Yes","No"))))</f>
        <v>No</v>
      </c>
      <c r="BY76" s="176" t="str">
        <f>IF(ISERROR('[2]Most Recent Statements'!Q45),"Insufficient data",IF('[2]Most Recent Statements'!Q45="Unknown","Insufficient Data",(IF(ISNUMBER(SEARCH("In Development",'[2]Most Recent Statements'!Q45)),"Yes","No"))))</f>
        <v>No</v>
      </c>
      <c r="BZ76" s="177" t="str">
        <f t="shared" si="5"/>
        <v>No</v>
      </c>
      <c r="CA76" s="176" t="str">
        <f t="shared" si="6"/>
        <v>No</v>
      </c>
      <c r="CB76" s="176" t="str">
        <f t="shared" si="7"/>
        <v>No</v>
      </c>
      <c r="CC76" s="175" t="str">
        <f>IF(ISERROR('[2]Most Recent Statements'!R45),"Insufficient data",IF('[2]Most Recent Statements'!R45="Unknown","Insufficient Data",(IF(ISNUMBER(SEARCH("Yes",'[2]Most Recent Statements'!R45)),"Yes","No"))))</f>
        <v>No</v>
      </c>
      <c r="CD76" s="176" t="str">
        <f>IF(ISERROR('[2]Most Recent Statements'!S45),"Insufficient data",IF('[2]Most Recent Statements'!S45="Unknown","Insufficient Data",(IF(ISNUMBER(SEARCH("Yes",'[2]Most Recent Statements'!S45)),"Yes","No"))))</f>
        <v>No</v>
      </c>
      <c r="CE76" s="199" t="str">
        <f>IFERROR(VLOOKUP($A76,'[2]Sector Specific Research'!$B$3:$H$81,3,FALSE),"Insufficient Data")</f>
        <v>No</v>
      </c>
      <c r="CF76" s="200" t="str">
        <f>IFERROR(VLOOKUP($A76,'[2]Sector Specific Research'!$B$3:$H$81,4,FALSE),"Insufficient Data")</f>
        <v>No</v>
      </c>
      <c r="CG76" s="200" t="str">
        <f>IFERROR(VLOOKUP($A76,'[2]Sector Specific Research'!$B$3:$H$81,5,FALSE),"Insufficient Data")</f>
        <v>No</v>
      </c>
      <c r="CH76" s="200" t="str">
        <f>IFERROR(VLOOKUP($A76,'[2]Sector Specific Research'!$B$3:$H$81,6,FALSE),"Insufficient Data")</f>
        <v>No</v>
      </c>
      <c r="CI76" s="200" t="str">
        <f>IFERROR(VLOOKUP($A76,'[2]Sector Specific Research'!$B$3:$H$81,7,FALSE),"Insufficient Data")</f>
        <v>Yes</v>
      </c>
      <c r="CJ76" s="200" t="str">
        <f t="shared" si="8"/>
        <v>No</v>
      </c>
      <c r="CK76" s="175" t="str">
        <f t="shared" si="9"/>
        <v>No</v>
      </c>
      <c r="CL76" s="178" t="str">
        <f t="shared" si="10"/>
        <v>No</v>
      </c>
    </row>
    <row r="77" spans="1:90" ht="16" x14ac:dyDescent="0.2">
      <c r="A77" s="287" t="str">
        <f>TRIM('[2]Most Recent Statements'!A35)</f>
        <v>Nomura Asset Management UK Limited</v>
      </c>
      <c r="B77" s="197">
        <f>'[2]Most Recent Statements'!B35</f>
        <v>2019</v>
      </c>
      <c r="C77" s="197">
        <v>425500</v>
      </c>
      <c r="D77" s="198" t="str">
        <f>IF(ISNUMBER(SEARCH("Yes",'[2]Most Recent Statements'!C35)), "Yes", "No")</f>
        <v>Yes</v>
      </c>
      <c r="E77" s="198">
        <f>IFERROR(VLOOKUP(A77,'[2]Entity Coverage'!$C$2:$H$80, 6, FALSE), "Insufficient Data")</f>
        <v>1</v>
      </c>
      <c r="F77" s="198" t="str">
        <f>IF(ISERROR('[2]Most Recent Statements'!E35),"Insufficient data",IF('[2]Most Recent Statements'!E35="Unknown","Insufficient Data",(IF(ISNUMBER(SEARCH("Yes",'[2]Most Recent Statements'!E35)),"Yes","No"))))</f>
        <v>Yes</v>
      </c>
      <c r="G77" s="175" t="str">
        <f>IFERROR(IF(AND((OR('[2]Most Recent Statements'!F35="Signed by CEO",'[2]Most Recent Statements'!F35="Signed by Director",'[2]Most Recent Statements'!F35="Signed by Managing Director",'[2]Most Recent Statements'!F35="Signed by Chairman")),('[2]Most Recent Statements'!C35="Yes - UK Modern Slavery Act"),('[2]Most Recent Statements'!D35="Yes"),('[2]Most Recent Statements'!G35="Approved by Board")),"Yes","No"),"Insufficient data")</f>
        <v>Yes</v>
      </c>
      <c r="H77" s="176" t="str">
        <f>IF(ISERROR('[2]Most Recent Statements'!F35),"Insufficient data",IF('[2]Most Recent Statements'!F35="Unknown","Insufficient Data",(IF(OR((ISNUMBER(SEARCH("Signed by CEO",'[2]Most Recent Statements'!F35))),(ISNUMBER(SEARCH("Signed by Director",'[2]Most Recent Statements'!F35))),(ISNUMBER(SEARCH("Signed by Chairman",'[2]Most Recent Statements'!F35))),(ISNUMBER(SEARCH("Signed by Managing Director",'[2]Most Recent Statements'!F35)))),"Yes","No"))))</f>
        <v>Yes</v>
      </c>
      <c r="I77" s="176" t="str">
        <f>IF(ISERROR('[2]Most Recent Statements'!G35),"Insufficient data",IF('[2]Most Recent Statements'!G35="Unknown","Insufficient Data",(IF(ISNUMBER(SEARCH("Approved by Board",'[2]Most Recent Statements'!G35)),"Yes","No"))))</f>
        <v>Yes</v>
      </c>
      <c r="J77" s="177" t="str">
        <f>IF(ISERROR('[2]Most Recent Statements'!D35),"Insufficient data",IF('[2]Most Recent Statements'!D35="Unknown","Insufficient Data",(IF(ISNUMBER(SEARCH("Yes",'[2]Most Recent Statements'!D35)),"Yes","No"))))</f>
        <v>Yes</v>
      </c>
      <c r="K77" s="174" t="str">
        <f>IF(ISERROR('[2]Most Recent Statements'!T35),"Insufficient data",IF('[2]Most Recent Statements'!T35="Unknown","Insufficient Data",(IF(ISNUMBER(SEARCH("Yes",'[2]Most Recent Statements'!T35)),"Yes","No"))))</f>
        <v>Yes</v>
      </c>
      <c r="L77" s="174" t="str">
        <f>IF(ISERROR('[2]Most Recent Statements'!H35),"Insufficient data",IF('[2]Most Recent Statements'!H35="Unknown","Insufficient Data",(IF(ISNUMBER(SEARCH("Yes",'[2]Most Recent Statements'!H35)),"Yes","No"))))</f>
        <v>Yes</v>
      </c>
      <c r="M77" s="175" t="str">
        <f>IF(ISERROR('[2]Most Recent Statements'!I35),"Insufficient data",IF('[2]Most Recent Statements'!I35="Unknown","Insufficient Data",(IF(ISNUMBER(SEARCH("No",'[2]Most Recent Statements'!I35)),"No","Yes"))))</f>
        <v>No</v>
      </c>
      <c r="N77" s="176" t="str">
        <f>IF(ISERROR('[2]Most Recent Statements'!I35),"Insufficient data",IF('[2]Most Recent Statements'!I35="Unknown","Insufficient Data",(IF(ISNUMBER(SEARCH("Facility/Supplier",'[2]Most Recent Statements'!I35)),"Yes","No"))))</f>
        <v>No</v>
      </c>
      <c r="O77" s="177" t="str">
        <f>IF(ISERROR('[2]Most Recent Statements'!I35),"Insufficient data",IF('[2]Most Recent Statements'!I35="Unknown","Insufficient Data",(IF(ISNUMBER(SEARCH("Geographical",'[2]Most Recent Statements'!I35)),"Yes","No"))))</f>
        <v>No</v>
      </c>
      <c r="P77" s="175" t="str">
        <f>IF(ISERROR('[2]Most Recent Statements'!J35),"Insufficient data",IF('[2]Most Recent Statements'!J35="Unknown","Insufficient Data",(IF(OR((ISNUMBER(SEARCH("prohibit",'[2]Most Recent Statements'!J35))),(ISNUMBER(SEARCH("forced",'[2]Most Recent Statements'!J35))),(ISNUMBER(SEARCH("supplier",'[2]Most Recent Statements'!J35)))),"Yes","No"))))</f>
        <v>No</v>
      </c>
      <c r="Q77" s="176" t="str">
        <f>IF(ISERROR('[2]Most Recent Statements'!J35),"Insufficient data",IF('[2]Most Recent Statements'!J35="Unknown","Insufficient Data",(IF(ISNUMBER(SEARCH("No",'[2]Most Recent Statements'!J35)),"No","Yes"))))</f>
        <v>No</v>
      </c>
      <c r="R77" s="176" t="str">
        <f>IF(ISERROR('[2]Most Recent Statements'!J35),"Insufficient data",IF('[2]Most Recent Statements'!J35="Unknown","Insufficient Data",(IF(ISNUMBER(SEARCH("In Development",'[2]Most Recent Statements'!J35)),"Yes","No"))))</f>
        <v>No</v>
      </c>
      <c r="S77" s="176" t="str">
        <f>IF(ISERROR('[2]Most Recent Statements'!J35),"Insufficient data",IF('[2]Most Recent Statements'!J35="Unknown","Insufficient Data",(IF(OR((ISNUMBER(SEARCH("prohibit",'[2]Most Recent Statements'!J35))),(ISNUMBER(SEARCH("forced",'[2]Most Recent Statements'!J35))),(ISNUMBER(SEARCH("No",'[2]Most Recent Statements'!J35))),(ISNUMBER(SEARCH("supplier",'[2]Most Recent Statements'!J35)))),"No","Yes"))))</f>
        <v>No</v>
      </c>
      <c r="T77" s="176"/>
      <c r="U77" s="176" t="str">
        <f>IF(ISERROR('[2]Most Recent Statements'!J35),"Insufficient data",IF('[2]Most Recent Statements'!J35="Unknown","Insufficient Data",(IF(ISNUMBER(SEARCH("(beyond tier 1)",'[2]Most Recent Statements'!J35)),"Yes","No"))))</f>
        <v>No</v>
      </c>
      <c r="V77" s="176"/>
      <c r="W77" s="176" t="str">
        <f>IF(ISERROR('[2]Most Recent Statements'!J35),"Insufficient data",IF('[2]Most Recent Statements'!J35="Unknown","Insufficient Data",(IF(ISNUMBER(SEARCH("recruitment",'[2]Most Recent Statements'!J35)),"Yes","No"))))</f>
        <v>No</v>
      </c>
      <c r="X77" s="176" t="str">
        <f>IF(ISERROR('[2]Most Recent Statements'!J35),"Insufficient data",IF('[2]Most Recent Statements'!J35="Unknown","Insufficient Data",(IF(ISNUMBER(SEARCH("Prohibit charging of recruitment fees to employee (direct / tier 1)",'[2]Most Recent Statements'!J35)),"Yes","No"))))</f>
        <v>No</v>
      </c>
      <c r="Y77" s="176" t="str">
        <f>IF(ISERROR('[2]Most Recent Statements'!J35),"Insufficient data",IF('[2]Most Recent Statements'!J35="Unknown","Insufficient Data",(IF(ISNUMBER(SEARCH("Prohibit charging of recruitment fees to employee (beyond tier 1)",'[2]Most Recent Statements'!J35)),"Yes","No"))))</f>
        <v>No</v>
      </c>
      <c r="Z77" s="176" t="str">
        <f>IF(ISERROR('[2]Most Recent Statements'!J35),"Insufficient data",IF('[2]Most Recent Statements'!J35="Unknown","Insufficient Data",(IF(ISNUMBER(SEARCH("Suppliers comply with laws and company’s policies (direct / tier 1)",'[2]Most Recent Statements'!J35)),"Yes","No"))))</f>
        <v>No</v>
      </c>
      <c r="AA77" s="176" t="str">
        <f>IF(ISERROR('[2]Most Recent Statements'!J35),"Insufficient data",IF('[2]Most Recent Statements'!J35="Unknown","Insufficient Data",(IF(ISNUMBER(SEARCH("Suppliers comply with laws and company’s policies (beyond tier 1)",'[2]Most Recent Statements'!J35)),"Yes","No"))))</f>
        <v>No</v>
      </c>
      <c r="AB77" s="176" t="str">
        <f>IF(ISERROR('[2]Most Recent Statements'!J35),"Insufficient data",IF('[2]Most Recent Statements'!J35="Unknown","Insufficient Data",(IF(ISNUMBER(SEARCH("Prohibit use of forced labour (direct / tier 1)",'[2]Most Recent Statements'!J35)),"Yes","No"))))</f>
        <v>No</v>
      </c>
      <c r="AC77" s="176" t="str">
        <f>IF(ISERROR('[2]Most Recent Statements'!J35),"Insufficient data",IF('[2]Most Recent Statements'!J35="Unknown","Insufficient Data",(IF(ISNUMBER(SEARCH("Prohibit use of forced labour (beyond tier 1)",'[2]Most Recent Statements'!J35)),"Yes","No"))))</f>
        <v>No</v>
      </c>
      <c r="AD77" s="176" t="str">
        <f>IF(ISERROR('[2]Most Recent Statements'!J35),"Insufficient data",IF('[2]Most Recent Statements'!J35="Unknown","Insufficient Data",(IF(ISNUMBER(SEARCH("Prohibit use of child labour (direct / tier 1)",'[2]Most Recent Statements'!J35)),"Yes","No"))))</f>
        <v>No</v>
      </c>
      <c r="AE77" s="176" t="str">
        <f>IF(ISERROR('[2]Most Recent Statements'!J35),"Insufficient data",IF('[2]Most Recent Statements'!J35="Unknown","Insufficient Data",(IF(ISNUMBER(SEARCH("Prohibit use of child labour (beyond tier 1)",'[2]Most Recent Statements'!J35)),"Yes","No"))))</f>
        <v>No</v>
      </c>
      <c r="AF77" s="176" t="str">
        <f>IF(ISERROR('[2]Most Recent Statements'!J35),"Insufficient data",IF('[2]Most Recent Statements'!J35="Unknown","Insufficient Data",(IF(ISNUMBER(SEARCH("Code of conduct or supplier code includes clauses on slavery and human trafficking (direct / tier 1)",'[2]Most Recent Statements'!J35)),"Yes","No"))))</f>
        <v>No</v>
      </c>
      <c r="AG77" s="176" t="str">
        <f>IF(ISERROR('[2]Most Recent Statements'!J35),"Insufficient data",IF('[2]Most Recent Statements'!J35="Unknown","Insufficient Data",(IF(ISNUMBER(SEARCH("Code of conduct or supplier code includes clauses on slavery and human trafficking (beyond tier 1)",'[2]Most Recent Statements'!J35)),"Yes","No"))))</f>
        <v>No</v>
      </c>
      <c r="AH77" s="176" t="str">
        <f>IF(ISERROR('[2]Most Recent Statements'!J35),"Insufficient data",IF('[2]Most Recent Statements'!J35="Unknown","Insufficient Data",(IF(ISNUMBER(SEARCH("Contracts include clauses on forced labour (direct / tier 1)",'[2]Most Recent Statements'!J35)),"Yes","No"))))</f>
        <v>No</v>
      </c>
      <c r="AI77" s="176" t="str">
        <f>IF(ISERROR('[2]Most Recent Statements'!J35),"Insufficient data",IF('[2]Most Recent Statements'!J35="Unknown","Insufficient Data",(IF(ISNUMBER(SEARCH("Contracts include clauses on forced labour (beyond tier 1)",'[2]Most Recent Statements'!J35)),"Yes","No"))))</f>
        <v>No</v>
      </c>
      <c r="AJ77" s="176" t="str">
        <f>IF(ISERROR('[2]Most Recent Statements'!J35),"Insufficient data",IF('[2]Most Recent Statements'!J35="Unknown","Insufficient Data",(IF(ISNUMBER(SEARCH("Suppliers produce their own statement (direct / tier 1)",'[2]Most Recent Statements'!J35)),"Yes","No"))))</f>
        <v>No</v>
      </c>
      <c r="AK77" s="176" t="str">
        <f>IF(ISERROR('[2]Most Recent Statements'!J35),"Insufficient data",IF('[2]Most Recent Statements'!J35="Unknown","Insufficient Data",(IF(ISNUMBER(SEARCH("Suppliers produce their own statement (beyond tier 1)",'[2]Most Recent Statements'!J35)),"Yes","No"))))</f>
        <v>No</v>
      </c>
      <c r="AL77" s="176" t="str">
        <f>IF(ISERROR('[2]Most Recent Statements'!J35),"Insufficient data",IF('[2]Most Recent Statements'!J35="Unknown","Insufficient Data",(IF(ISNUMBER(SEARCH("Suppliers respect labour rights (wages, freedom of association etc) (direct / tier 1)",'[2]Most Recent Statements'!J35)),"Yes","No"))))</f>
        <v>No</v>
      </c>
      <c r="AM77" s="176" t="str">
        <f>IF(ISERROR('[2]Most Recent Statements'!J35),"Insufficient data",IF('[2]Most Recent Statements'!J35="Unknown","Insufficient Data",(IF(ISNUMBER(SEARCH("Suppliers respect labour rights (wages, freedom of association etc) (beyond tier 1)",'[2]Most Recent Statements'!J35)),"Yes","No"))))</f>
        <v>No</v>
      </c>
      <c r="AN77" s="176" t="str">
        <f>IF(ISERROR('[2]Most Recent Statements'!J35),"Insufficient data",IF('[2]Most Recent Statements'!J35="Unknown","Insufficient Data",(IF(ISNUMBER(SEARCH("Suppliers protect migrant workers (direct / tier 1)",'[2]Most Recent Statements'!J35)),"Yes","No"))))</f>
        <v>No</v>
      </c>
      <c r="AO77" s="176" t="str">
        <f>IF(ISERROR('[2]Most Recent Statements'!J35),"Insufficient data",IF('[2]Most Recent Statements'!J35="Unknown","Insufficient Data",(IF(ISNUMBER(SEARCH("Suppliers protect migrant workers (beyond tier 1)",'[2]Most Recent Statements'!J35)),"Yes","No"))))</f>
        <v>No</v>
      </c>
      <c r="AP77" s="177" t="str">
        <f>IF(ISERROR('[2]Most Recent Statements'!J35),"Insufficient data",IF('[2]Most Recent Statements'!J35="Unknown","Insufficient Data",(IF(ISNUMBER(SEARCH("migrant",'[2]Most Recent Statements'!J35)),"Yes","No"))))</f>
        <v>No</v>
      </c>
      <c r="AQ77" s="174" t="str">
        <f>IF(OR(ISERROR('[2]Most Recent Statements'!O35),ISERROR('[2]Most Recent Statements'!M35)),"Insufficient data",IF(OR('[2]Most Recent Statements'!O35="Unknown",'[2]Most Recent Statements'!M35="Unknown"),"Insufficient Data",(IF(OR((OR((ISNUMBER(SEARCH("Cancel contracts",'[2]Most Recent Statements'!O35))),(ISNUMBER(SEARCH("Corrective action plan",'[2]Most Recent Statements'!O35))),(ISNUMBER(SEARCH("Worker remediation",'[2]Most Recent Statements'!O35))),(ISNUMBER(SEARCH("Senior management",'[2]Most Recent Statements'!O35))))),(OR((ISNUMBER(SEARCH("Audits",'[2]Most Recent Statements'!M35))),(ISNUMBER(SEARCH("On-site visits",'[2]Most Recent Statements'!M35)))))),"Yes","No"))))</f>
        <v>No</v>
      </c>
      <c r="AR77" s="174" t="str">
        <f t="shared" si="2"/>
        <v>No</v>
      </c>
      <c r="AS77" s="175" t="str">
        <f>IF(ISERROR('[2]Most Recent Statements'!O35),"Insufficient data",IF('[2]Most Recent Statements'!O35="Unknown","Insufficient Data",(IF(ISNUMBER(SEARCH("Cancel contracts",'[2]Most Recent Statements'!O35)),"Yes","No"))))</f>
        <v>No</v>
      </c>
      <c r="AT77" s="176" t="str">
        <f>IF(ISERROR('[2]Most Recent Statements'!O35),"Insufficient data",IF('[2]Most Recent Statements'!O35="Unknown","Insufficient Data",(IF(ISNUMBER(SEARCH("Corrective action plan",'[2]Most Recent Statements'!O35)),"Yes","No"))))</f>
        <v>No</v>
      </c>
      <c r="AU77" s="176" t="str">
        <f>IF(ISERROR('[2]Most Recent Statements'!O35),"Insufficient data",IF('[2]Most Recent Statements'!O35="Unknown","Insufficient Data",(IF(ISNUMBER(SEARCH("Senior management",'[2]Most Recent Statements'!O35)),"Yes","No"))))</f>
        <v>No</v>
      </c>
      <c r="AV77" s="177" t="str">
        <f>IF(ISERROR('[2]Most Recent Statements'!O35),"Insufficient data",IF('[2]Most Recent Statements'!O35="Unknown","Insufficient Data",(IF(ISNUMBER(SEARCH("Worker remediation",'[2]Most Recent Statements'!O35)),"Yes","No"))))</f>
        <v>No</v>
      </c>
      <c r="AW77" s="176" t="str">
        <f t="shared" si="3"/>
        <v>No</v>
      </c>
      <c r="AX77" s="175" t="str">
        <f>IF(ISERROR('[2]Most Recent Statements'!M35),"Insufficient data",IF('[2]Most Recent Statements'!M35="Unknown","Insufficient Data",(IF(ISNUMBER(SEARCH("Audits",'[2]Most Recent Statements'!M35)),"Yes","No"))))</f>
        <v>No</v>
      </c>
      <c r="AY77" s="176" t="str">
        <f>IF(ISERROR('[2]Most Recent Statements'!M35),"Insufficient data",IF('[2]Most Recent Statements'!M35="Unknown","Insufficient Data",(IF(ISNUMBER(SEARCH("Audits of suppliers (self- reporting)",'[2]Most Recent Statements'!M35)),"Yes","No"))))</f>
        <v>No</v>
      </c>
      <c r="AZ77" s="176" t="str">
        <f>IF(ISERROR('[2]Most Recent Statements'!M35),"Insufficient data",IF('[2]Most Recent Statements'!M35="Unknown","Insufficient Data",(IF(ISNUMBER(SEARCH("Audits of suppliers (independent)",'[2]Most Recent Statements'!M35)),"Yes","No"))))</f>
        <v>No</v>
      </c>
      <c r="BA77" s="177" t="str">
        <f>IF(ISERROR('[2]Most Recent Statements'!M35),"Insufficient data",IF('[2]Most Recent Statements'!M35="Unknown","Insufficient Data",(IF(ISNUMBER(SEARCH("On-site visits",'[2]Most Recent Statements'!M35)),"Yes","No"))))</f>
        <v>No</v>
      </c>
      <c r="BB77" s="175" t="str">
        <f>IF(ISERROR('[2]Most Recent Statements'!P35),"Insufficient data",IF('[2]Most Recent Statements'!P35="Unknown","Insufficient Data",(IF(OR((ISNUMBER(SEARCH("Hotline",'[2]Most Recent Statements'!P35))),(ISNUMBER(SEARCH("Whistleblower protection",'[2]Most Recent Statements'!P35))),(ISNUMBER(SEARCH("Focal Point",'[2]Most Recent Statements'!P35)))),"Yes","No"))))</f>
        <v>Yes</v>
      </c>
      <c r="BC77" s="176" t="str">
        <f>IF(ISERROR('[2]Most Recent Statements'!P35),"Insufficient data",IF('[2]Most Recent Statements'!P35="Unknown","Insufficient Data",(IF(ISNUMBER(SEARCH("Hotline",'[2]Most Recent Statements'!P35)),"Yes","No"))))</f>
        <v>Yes</v>
      </c>
      <c r="BD77" s="176" t="str">
        <f>IF(ISERROR('[2]Most Recent Statements'!P35),"Insufficient data",IF('[2]Most Recent Statements'!P35="Unknown","Insufficient Data",(IF(ISNUMBER(SEARCH("Focal Point",'[2]Most Recent Statements'!P35)),"Yes","No"))))</f>
        <v>No</v>
      </c>
      <c r="BE77" s="177" t="str">
        <f>IF(ISERROR('[2]Most Recent Statements'!P35),"Insufficient data",IF('[2]Most Recent Statements'!P35="Unknown","Insufficient Data",(IF(ISNUMBER(SEARCH("Whistleblower protection",'[2]Most Recent Statements'!P35)),"Yes","No"))))</f>
        <v>Yes</v>
      </c>
      <c r="BF77" s="175" t="str">
        <f t="shared" si="4"/>
        <v>No</v>
      </c>
      <c r="BG77" s="176" t="str">
        <f>IF(ISERROR('[2]Most Recent Statements'!K35),"Insufficient data",IF('[2]Most Recent Statements'!K35="Unknown","Insufficient Data",(IF(ISNUMBER(SEARCH("Conducting research",'[2]Most Recent Statements'!K35)),"Yes","No"))))</f>
        <v>No</v>
      </c>
      <c r="BH77" s="176" t="str">
        <f>IF(ISERROR('[2]Most Recent Statements'!K35),"Insufficient data",IF('[2]Most Recent Statements'!K35="Unknown","Insufficient Data",(IF(ISNUMBER(SEARCH("Risk-based questionnaires",'[2]Most Recent Statements'!K35)),"Yes","No"))))</f>
        <v>No</v>
      </c>
      <c r="BI77" s="176" t="str">
        <f>IF(ISERROR('[2]Most Recent Statements'!K35),"Insufficient data",IF('[2]Most Recent Statements'!K35="Unknown","Insufficient Data",(IF(ISNUMBER(SEARCH("Use of risk management tool or software",'[2]Most Recent Statements'!K35)),"Yes","No"))))</f>
        <v>No</v>
      </c>
      <c r="BJ77" s="177" t="str">
        <f>IF(ISERROR('[2]Most Recent Statements'!K35),"Insufficient data",IF('[2]Most Recent Statements'!K35="Unknown","Insufficient Data",(IF(ISNUMBER(SEARCH("In Development",'[2]Most Recent Statements'!K35)),"Yes","No"))))</f>
        <v>No</v>
      </c>
      <c r="BK77" s="174" t="str">
        <f>IF(OR(ISERROR('[2]Most Recent Statements'!K35),ISERROR('[2]Most Recent Statements'!L35)),"Insufficient data",IF(OR('[2]Most Recent Statements'!K35="Unknown",'[2]Most Recent Statements'!L35="Unknown"),"Insufficient Data",(IF(AND((OR((ISNUMBER(SEARCH("Conducting research",'[2]Most Recent Statements'!K35))),(ISNUMBER(SEARCH("Risk-based questionnaires",'[2]Most Recent Statements'!K35))),(ISNUMBER(SEARCH("Use of risk management tool or software",'[2]Most Recent Statements'!K35))))),(OR((ISNUMBER(SEARCH("Geographic",'[2]Most Recent Statements'!L35))),(ISNUMBER(SEARCH("Industry",'[2]Most Recent Statements'!L35))),(ISNUMBER(SEARCH("Resource",'[2]Most Recent Statements'!L35))),(ISNUMBER(SEARCH("Workforce",'[2]Most Recent Statements'!L35)))))),"Yes","No"))))</f>
        <v>No</v>
      </c>
      <c r="BL77" s="175" t="str">
        <f>IF(ISERROR('[2]Most Recent Statements'!L35),"Insufficient data",IF('[2]Most Recent Statements'!L35="Unknown","Insufficient Data",(IF(OR((ISNUMBER(SEARCH("Geographic",'[2]Most Recent Statements'!L35))),(ISNUMBER(SEARCH("Industry",'[2]Most Recent Statements'!L35))),(ISNUMBER(SEARCH("Resource",'[2]Most Recent Statements'!L35))),(ISNUMBER(SEARCH("Workforce",'[2]Most Recent Statements'!L35)))),"Yes","No"))))</f>
        <v>No</v>
      </c>
      <c r="BM77" s="176" t="str">
        <f>IF(ISERROR('[2]Most Recent Statements'!L35),"Insufficient data",IF('[2]Most Recent Statements'!L35="Unknown","Insufficient Data",(IF(ISNUMBER(SEARCH("Geographic",'[2]Most Recent Statements'!L35)),"Yes","No"))))</f>
        <v>No</v>
      </c>
      <c r="BN77" s="176" t="str">
        <f>IF(ISERROR('[2]Most Recent Statements'!L35),"Insufficient data",IF('[2]Most Recent Statements'!L35="Unknown","Insufficient Data",(IF(ISNUMBER(SEARCH("Industry",'[2]Most Recent Statements'!L35)),"Yes","No"))))</f>
        <v>No</v>
      </c>
      <c r="BO77" s="176" t="str">
        <f>IF(ISERROR('[2]Most Recent Statements'!L35),"Insufficient data",IF('[2]Most Recent Statements'!L35="Unknown","Insufficient Data",(IF(ISNUMBER(SEARCH("Workforce",'[2]Most Recent Statements'!L35)),"Yes","No"))))</f>
        <v>No</v>
      </c>
      <c r="BP77" s="176" t="str">
        <f>IF(ISERROR('[2]Most Recent Statements'!L35),"Insufficient data",IF('[2]Most Recent Statements'!L35="Unknown","Insufficient Data",(IF(ISNUMBER(SEARCH("Resource",'[2]Most Recent Statements'!L35)),"Yes","No"))))</f>
        <v>No</v>
      </c>
      <c r="BQ77" s="177"/>
      <c r="BR77" s="176" t="str">
        <f>IF(ISERROR('[2]Most Recent Statements'!N35),"Insufficient data",IF('[2]Most Recent Statements'!N35="Unknown","Insufficient Data",(IF(ISNUMBER(SEARCH("Yes",'[2]Most Recent Statements'!N35)),"Yes","No"))))</f>
        <v>No</v>
      </c>
      <c r="BS77" s="175" t="str">
        <f>IF(ISERROR('[2]Most Recent Statements'!Q35),"Insufficient data",IF('[2]Most Recent Statements'!Q35="Unknown","Insufficient Data",(IF(ISNUMBER(SEARCH("Leadership",'[2]Most Recent Statements'!Q35)),"Yes","No"))))</f>
        <v>No</v>
      </c>
      <c r="BT77" s="176" t="str">
        <f>IF(ISERROR('[2]Most Recent Statements'!Q35),"Insufficient data",IF('[2]Most Recent Statements'!Q35="Unknown","Insufficient Data",(IF(ISNUMBER(SEARCH("Suppliers",'[2]Most Recent Statements'!Q35)),"Yes","No"))))</f>
        <v>No</v>
      </c>
      <c r="BU77" s="176" t="str">
        <f>IF(ISERROR('[2]Most Recent Statements'!Q35),"Insufficient data",IF('[2]Most Recent Statements'!Q35="Unknown","Insufficient Data",(IF(ISNUMBER(SEARCH("Recruitment / HR",'[2]Most Recent Statements'!Q35)),"Yes","No"))))</f>
        <v>No</v>
      </c>
      <c r="BV77" s="176" t="str">
        <f>IF(ISERROR('[2]Most Recent Statements'!Q35),"Insufficient data",IF('[2]Most Recent Statements'!Q35="Unknown","Insufficient Data",(IF(ISNUMBER(SEARCH("Procurement / purchasing",'[2]Most Recent Statements'!Q35)),"Yes","No"))))</f>
        <v>No</v>
      </c>
      <c r="BW77" s="176" t="str">
        <f>IF(ISERROR('[2]Most Recent Statements'!Q35),"Insufficient data",IF('[2]Most Recent Statements'!Q35="Unknown","Insufficient Data",(IF(ISNUMBER(SEARCH("Employees (all)",'[2]Most Recent Statements'!Q35)),"Yes","No"))))</f>
        <v>No</v>
      </c>
      <c r="BX77" s="176" t="str">
        <f>IF(ISERROR('[2]Most Recent Statements'!Q35),"Insufficient data",IF('[2]Most Recent Statements'!Q35="Unknown","Insufficient Data",(IF(ISNUMBER(SEARCH("Training provided - not specified",'[2]Most Recent Statements'!Q35)),"Yes","No"))))</f>
        <v>Yes</v>
      </c>
      <c r="BY77" s="176" t="str">
        <f>IF(ISERROR('[2]Most Recent Statements'!Q35),"Insufficient data",IF('[2]Most Recent Statements'!Q35="Unknown","Insufficient Data",(IF(ISNUMBER(SEARCH("In Development",'[2]Most Recent Statements'!Q35)),"Yes","No"))))</f>
        <v>No</v>
      </c>
      <c r="BZ77" s="177" t="str">
        <f t="shared" si="5"/>
        <v>Yes</v>
      </c>
      <c r="CA77" s="176" t="str">
        <f t="shared" si="6"/>
        <v>Yes</v>
      </c>
      <c r="CB77" s="176" t="str">
        <f t="shared" si="7"/>
        <v>Yes</v>
      </c>
      <c r="CC77" s="175" t="str">
        <f>IF(ISERROR('[2]Most Recent Statements'!R35),"Insufficient data",IF('[2]Most Recent Statements'!R35="Unknown","Insufficient Data",(IF(ISNUMBER(SEARCH("Yes",'[2]Most Recent Statements'!R35)),"Yes","No"))))</f>
        <v>No</v>
      </c>
      <c r="CD77" s="176" t="str">
        <f>IF(ISERROR('[2]Most Recent Statements'!S35),"Insufficient data",IF('[2]Most Recent Statements'!S35="Unknown","Insufficient Data",(IF(ISNUMBER(SEARCH("Yes",'[2]Most Recent Statements'!S35)),"Yes","No"))))</f>
        <v>No</v>
      </c>
      <c r="CE77" s="199" t="str">
        <f>IFERROR(VLOOKUP($A77,'[2]Sector Specific Research'!$B$3:$H$81,3,FALSE),"Insufficient Data")</f>
        <v>No</v>
      </c>
      <c r="CF77" s="200" t="str">
        <f>IFERROR(VLOOKUP($A77,'[2]Sector Specific Research'!$B$3:$H$81,4,FALSE),"Insufficient Data")</f>
        <v>No</v>
      </c>
      <c r="CG77" s="200" t="str">
        <f>IFERROR(VLOOKUP($A77,'[2]Sector Specific Research'!$B$3:$H$81,5,FALSE),"Insufficient Data")</f>
        <v>No</v>
      </c>
      <c r="CH77" s="200" t="str">
        <f>IFERROR(VLOOKUP($A77,'[2]Sector Specific Research'!$B$3:$H$81,6,FALSE),"Insufficient Data")</f>
        <v>No</v>
      </c>
      <c r="CI77" s="200" t="str">
        <f>IFERROR(VLOOKUP($A77,'[2]Sector Specific Research'!$B$3:$H$81,7,FALSE),"Insufficient Data")</f>
        <v>Yes</v>
      </c>
      <c r="CJ77" s="200" t="str">
        <f t="shared" si="8"/>
        <v>No</v>
      </c>
      <c r="CK77" s="175" t="str">
        <f t="shared" si="9"/>
        <v>No</v>
      </c>
      <c r="CL77" s="178" t="str">
        <f t="shared" si="10"/>
        <v>No</v>
      </c>
    </row>
    <row r="78" spans="1:90" ht="16" x14ac:dyDescent="0.2">
      <c r="A78" s="287" t="str">
        <f>TRIM('[2]Most Recent Statements'!A66)</f>
        <v>Nomura European Investment Limited</v>
      </c>
      <c r="B78" s="197">
        <f>'[2]Most Recent Statements'!B66</f>
        <v>2020</v>
      </c>
      <c r="C78" s="197">
        <v>425500</v>
      </c>
      <c r="D78" s="198" t="str">
        <f>IF(ISNUMBER(SEARCH("Yes",'[2]Most Recent Statements'!C66)), "Yes", "No")</f>
        <v>Yes</v>
      </c>
      <c r="E78" s="198">
        <f>IFERROR(VLOOKUP(A78,'[2]Entity Coverage'!$C$2:$H$80, 6, FALSE), "Insufficient Data")</f>
        <v>2</v>
      </c>
      <c r="F78" s="198" t="str">
        <f>IF(ISERROR('[2]Most Recent Statements'!E66),"Insufficient data",IF('[2]Most Recent Statements'!E66="Unknown","Insufficient Data",(IF(ISNUMBER(SEARCH("Yes",'[2]Most Recent Statements'!E66)),"Yes","No"))))</f>
        <v>No</v>
      </c>
      <c r="G78" s="175" t="str">
        <f>IFERROR(IF(AND((OR('[2]Most Recent Statements'!F66="Signed by CEO",'[2]Most Recent Statements'!F66="Signed by Director",'[2]Most Recent Statements'!F66="Signed by Managing Director",'[2]Most Recent Statements'!F66="Signed by Chairman")),('[2]Most Recent Statements'!C66="Yes - UK Modern Slavery Act"),('[2]Most Recent Statements'!D66="Yes"),('[2]Most Recent Statements'!G66="Approved by Board")),"Yes","No"),"Insufficient data")</f>
        <v>Yes</v>
      </c>
      <c r="H78" s="176" t="str">
        <f>IF(ISERROR('[2]Most Recent Statements'!F66),"Insufficient data",IF('[2]Most Recent Statements'!F66="Unknown","Insufficient Data",(IF(OR((ISNUMBER(SEARCH("Signed by CEO",'[2]Most Recent Statements'!F66))),(ISNUMBER(SEARCH("Signed by Director",'[2]Most Recent Statements'!F66))),(ISNUMBER(SEARCH("Signed by Chairman",'[2]Most Recent Statements'!F66))),(ISNUMBER(SEARCH("Signed by Managing Director",'[2]Most Recent Statements'!F66)))),"Yes","No"))))</f>
        <v>Yes</v>
      </c>
      <c r="I78" s="176" t="str">
        <f>IF(ISERROR('[2]Most Recent Statements'!G66),"Insufficient data",IF('[2]Most Recent Statements'!G66="Unknown","Insufficient Data",(IF(ISNUMBER(SEARCH("Approved by Board",'[2]Most Recent Statements'!G66)),"Yes","No"))))</f>
        <v>Yes</v>
      </c>
      <c r="J78" s="177" t="str">
        <f>IF(ISERROR('[2]Most Recent Statements'!D66),"Insufficient data",IF('[2]Most Recent Statements'!D66="Unknown","Insufficient Data",(IF(ISNUMBER(SEARCH("Yes",'[2]Most Recent Statements'!D66)),"Yes","No"))))</f>
        <v>Yes</v>
      </c>
      <c r="K78" s="174" t="str">
        <f>IF(ISERROR('[2]Most Recent Statements'!T66),"Insufficient data",IF('[2]Most Recent Statements'!T66="Unknown","Insufficient Data",(IF(ISNUMBER(SEARCH("Yes",'[2]Most Recent Statements'!T66)),"Yes","No"))))</f>
        <v>No</v>
      </c>
      <c r="L78" s="174" t="str">
        <f>IF(ISERROR('[2]Most Recent Statements'!H66),"Insufficient data",IF('[2]Most Recent Statements'!H66="Unknown","Insufficient Data",(IF(ISNUMBER(SEARCH("Yes",'[2]Most Recent Statements'!H66)),"Yes","No"))))</f>
        <v>Yes</v>
      </c>
      <c r="M78" s="175" t="str">
        <f>IF(ISERROR('[2]Most Recent Statements'!I66),"Insufficient data",IF('[2]Most Recent Statements'!I66="Unknown","Insufficient Data",(IF(ISNUMBER(SEARCH("No",'[2]Most Recent Statements'!I66)),"No","Yes"))))</f>
        <v>No</v>
      </c>
      <c r="N78" s="176" t="str">
        <f>IF(ISERROR('[2]Most Recent Statements'!I66),"Insufficient data",IF('[2]Most Recent Statements'!I66="Unknown","Insufficient Data",(IF(ISNUMBER(SEARCH("Facility/Supplier",'[2]Most Recent Statements'!I66)),"Yes","No"))))</f>
        <v>No</v>
      </c>
      <c r="O78" s="177" t="str">
        <f>IF(ISERROR('[2]Most Recent Statements'!I66),"Insufficient data",IF('[2]Most Recent Statements'!I66="Unknown","Insufficient Data",(IF(ISNUMBER(SEARCH("Geographical",'[2]Most Recent Statements'!I66)),"Yes","No"))))</f>
        <v>No</v>
      </c>
      <c r="P78" s="175" t="str">
        <f>IF(ISERROR('[2]Most Recent Statements'!J66),"Insufficient data",IF('[2]Most Recent Statements'!J66="Unknown","Insufficient Data",(IF(OR((ISNUMBER(SEARCH("prohibit",'[2]Most Recent Statements'!J66))),(ISNUMBER(SEARCH("forced",'[2]Most Recent Statements'!J66))),(ISNUMBER(SEARCH("supplier",'[2]Most Recent Statements'!J66)))),"Yes","No"))))</f>
        <v>No</v>
      </c>
      <c r="Q78" s="176" t="str">
        <f>IF(ISERROR('[2]Most Recent Statements'!J66),"Insufficient data",IF('[2]Most Recent Statements'!J66="Unknown","Insufficient Data",(IF(ISNUMBER(SEARCH("No",'[2]Most Recent Statements'!J66)),"No","Yes"))))</f>
        <v>Yes</v>
      </c>
      <c r="R78" s="176" t="str">
        <f>IF(ISERROR('[2]Most Recent Statements'!J66),"Insufficient data",IF('[2]Most Recent Statements'!J66="Unknown","Insufficient Data",(IF(ISNUMBER(SEARCH("In Development",'[2]Most Recent Statements'!J66)),"Yes","No"))))</f>
        <v>Yes</v>
      </c>
      <c r="S78" s="176" t="str">
        <f>IF(ISERROR('[2]Most Recent Statements'!J66),"Insufficient data",IF('[2]Most Recent Statements'!J66="Unknown","Insufficient Data",(IF(OR((ISNUMBER(SEARCH("prohibit",'[2]Most Recent Statements'!J66))),(ISNUMBER(SEARCH("forced",'[2]Most Recent Statements'!J66))),(ISNUMBER(SEARCH("No",'[2]Most Recent Statements'!J66))),(ISNUMBER(SEARCH("supplier",'[2]Most Recent Statements'!J66)))),"No","Yes"))))</f>
        <v>Yes</v>
      </c>
      <c r="T78" s="176"/>
      <c r="U78" s="176" t="str">
        <f>IF(ISERROR('[2]Most Recent Statements'!J66),"Insufficient data",IF('[2]Most Recent Statements'!J66="Unknown","Insufficient Data",(IF(ISNUMBER(SEARCH("(beyond tier 1)",'[2]Most Recent Statements'!J66)),"Yes","No"))))</f>
        <v>No</v>
      </c>
      <c r="V78" s="176"/>
      <c r="W78" s="176" t="str">
        <f>IF(ISERROR('[2]Most Recent Statements'!J66),"Insufficient data",IF('[2]Most Recent Statements'!J66="Unknown","Insufficient Data",(IF(ISNUMBER(SEARCH("recruitment",'[2]Most Recent Statements'!J66)),"Yes","No"))))</f>
        <v>No</v>
      </c>
      <c r="X78" s="176" t="str">
        <f>IF(ISERROR('[2]Most Recent Statements'!J66),"Insufficient data",IF('[2]Most Recent Statements'!J66="Unknown","Insufficient Data",(IF(ISNUMBER(SEARCH("Prohibit charging of recruitment fees to employee (direct / tier 1)",'[2]Most Recent Statements'!J66)),"Yes","No"))))</f>
        <v>No</v>
      </c>
      <c r="Y78" s="176" t="str">
        <f>IF(ISERROR('[2]Most Recent Statements'!J66),"Insufficient data",IF('[2]Most Recent Statements'!J66="Unknown","Insufficient Data",(IF(ISNUMBER(SEARCH("Prohibit charging of recruitment fees to employee (beyond tier 1)",'[2]Most Recent Statements'!J66)),"Yes","No"))))</f>
        <v>No</v>
      </c>
      <c r="Z78" s="176" t="str">
        <f>IF(ISERROR('[2]Most Recent Statements'!J66),"Insufficient data",IF('[2]Most Recent Statements'!J66="Unknown","Insufficient Data",(IF(ISNUMBER(SEARCH("Suppliers comply with laws and company’s policies (direct / tier 1)",'[2]Most Recent Statements'!J66)),"Yes","No"))))</f>
        <v>No</v>
      </c>
      <c r="AA78" s="176" t="str">
        <f>IF(ISERROR('[2]Most Recent Statements'!J66),"Insufficient data",IF('[2]Most Recent Statements'!J66="Unknown","Insufficient Data",(IF(ISNUMBER(SEARCH("Suppliers comply with laws and company’s policies (beyond tier 1)",'[2]Most Recent Statements'!J66)),"Yes","No"))))</f>
        <v>No</v>
      </c>
      <c r="AB78" s="176" t="str">
        <f>IF(ISERROR('[2]Most Recent Statements'!J66),"Insufficient data",IF('[2]Most Recent Statements'!J66="Unknown","Insufficient Data",(IF(ISNUMBER(SEARCH("Prohibit use of forced labour (direct / tier 1)",'[2]Most Recent Statements'!J66)),"Yes","No"))))</f>
        <v>No</v>
      </c>
      <c r="AC78" s="176" t="str">
        <f>IF(ISERROR('[2]Most Recent Statements'!J66),"Insufficient data",IF('[2]Most Recent Statements'!J66="Unknown","Insufficient Data",(IF(ISNUMBER(SEARCH("Prohibit use of forced labour (beyond tier 1)",'[2]Most Recent Statements'!J66)),"Yes","No"))))</f>
        <v>No</v>
      </c>
      <c r="AD78" s="176" t="str">
        <f>IF(ISERROR('[2]Most Recent Statements'!J66),"Insufficient data",IF('[2]Most Recent Statements'!J66="Unknown","Insufficient Data",(IF(ISNUMBER(SEARCH("Prohibit use of child labour (direct / tier 1)",'[2]Most Recent Statements'!J66)),"Yes","No"))))</f>
        <v>No</v>
      </c>
      <c r="AE78" s="176" t="str">
        <f>IF(ISERROR('[2]Most Recent Statements'!J66),"Insufficient data",IF('[2]Most Recent Statements'!J66="Unknown","Insufficient Data",(IF(ISNUMBER(SEARCH("Prohibit use of child labour (beyond tier 1)",'[2]Most Recent Statements'!J66)),"Yes","No"))))</f>
        <v>No</v>
      </c>
      <c r="AF78" s="176" t="str">
        <f>IF(ISERROR('[2]Most Recent Statements'!J66),"Insufficient data",IF('[2]Most Recent Statements'!J66="Unknown","Insufficient Data",(IF(ISNUMBER(SEARCH("Code of conduct or supplier code includes clauses on slavery and human trafficking (direct / tier 1)",'[2]Most Recent Statements'!J66)),"Yes","No"))))</f>
        <v>No</v>
      </c>
      <c r="AG78" s="176" t="str">
        <f>IF(ISERROR('[2]Most Recent Statements'!J66),"Insufficient data",IF('[2]Most Recent Statements'!J66="Unknown","Insufficient Data",(IF(ISNUMBER(SEARCH("Code of conduct or supplier code includes clauses on slavery and human trafficking (beyond tier 1)",'[2]Most Recent Statements'!J66)),"Yes","No"))))</f>
        <v>No</v>
      </c>
      <c r="AH78" s="176" t="str">
        <f>IF(ISERROR('[2]Most Recent Statements'!J66),"Insufficient data",IF('[2]Most Recent Statements'!J66="Unknown","Insufficient Data",(IF(ISNUMBER(SEARCH("Contracts include clauses on forced labour (direct / tier 1)",'[2]Most Recent Statements'!J66)),"Yes","No"))))</f>
        <v>No</v>
      </c>
      <c r="AI78" s="176" t="str">
        <f>IF(ISERROR('[2]Most Recent Statements'!J66),"Insufficient data",IF('[2]Most Recent Statements'!J66="Unknown","Insufficient Data",(IF(ISNUMBER(SEARCH("Contracts include clauses on forced labour (beyond tier 1)",'[2]Most Recent Statements'!J66)),"Yes","No"))))</f>
        <v>No</v>
      </c>
      <c r="AJ78" s="176" t="str">
        <f>IF(ISERROR('[2]Most Recent Statements'!J66),"Insufficient data",IF('[2]Most Recent Statements'!J66="Unknown","Insufficient Data",(IF(ISNUMBER(SEARCH("Suppliers produce their own statement (direct / tier 1)",'[2]Most Recent Statements'!J66)),"Yes","No"))))</f>
        <v>No</v>
      </c>
      <c r="AK78" s="176" t="str">
        <f>IF(ISERROR('[2]Most Recent Statements'!J66),"Insufficient data",IF('[2]Most Recent Statements'!J66="Unknown","Insufficient Data",(IF(ISNUMBER(SEARCH("Suppliers produce their own statement (beyond tier 1)",'[2]Most Recent Statements'!J66)),"Yes","No"))))</f>
        <v>No</v>
      </c>
      <c r="AL78" s="176" t="str">
        <f>IF(ISERROR('[2]Most Recent Statements'!J66),"Insufficient data",IF('[2]Most Recent Statements'!J66="Unknown","Insufficient Data",(IF(ISNUMBER(SEARCH("Suppliers respect labour rights (wages, freedom of association etc) (direct / tier 1)",'[2]Most Recent Statements'!J66)),"Yes","No"))))</f>
        <v>No</v>
      </c>
      <c r="AM78" s="176" t="str">
        <f>IF(ISERROR('[2]Most Recent Statements'!J66),"Insufficient data",IF('[2]Most Recent Statements'!J66="Unknown","Insufficient Data",(IF(ISNUMBER(SEARCH("Suppliers respect labour rights (wages, freedom of association etc) (beyond tier 1)",'[2]Most Recent Statements'!J66)),"Yes","No"))))</f>
        <v>No</v>
      </c>
      <c r="AN78" s="176" t="str">
        <f>IF(ISERROR('[2]Most Recent Statements'!J66),"Insufficient data",IF('[2]Most Recent Statements'!J66="Unknown","Insufficient Data",(IF(ISNUMBER(SEARCH("Suppliers protect migrant workers (direct / tier 1)",'[2]Most Recent Statements'!J66)),"Yes","No"))))</f>
        <v>No</v>
      </c>
      <c r="AO78" s="176" t="str">
        <f>IF(ISERROR('[2]Most Recent Statements'!J66),"Insufficient data",IF('[2]Most Recent Statements'!J66="Unknown","Insufficient Data",(IF(ISNUMBER(SEARCH("Suppliers protect migrant workers (beyond tier 1)",'[2]Most Recent Statements'!J66)),"Yes","No"))))</f>
        <v>No</v>
      </c>
      <c r="AP78" s="177" t="str">
        <f>IF(ISERROR('[2]Most Recent Statements'!J66),"Insufficient data",IF('[2]Most Recent Statements'!J66="Unknown","Insufficient Data",(IF(ISNUMBER(SEARCH("migrant",'[2]Most Recent Statements'!J66)),"Yes","No"))))</f>
        <v>No</v>
      </c>
      <c r="AQ78" s="174" t="str">
        <f>IF(OR(ISERROR('[2]Most Recent Statements'!O66),ISERROR('[2]Most Recent Statements'!M66)),"Insufficient data",IF(OR('[2]Most Recent Statements'!O66="Unknown",'[2]Most Recent Statements'!M66="Unknown"),"Insufficient Data",(IF(OR((OR((ISNUMBER(SEARCH("Cancel contracts",'[2]Most Recent Statements'!O66))),(ISNUMBER(SEARCH("Corrective action plan",'[2]Most Recent Statements'!O66))),(ISNUMBER(SEARCH("Worker remediation",'[2]Most Recent Statements'!O66))),(ISNUMBER(SEARCH("Senior management",'[2]Most Recent Statements'!O66))))),(OR((ISNUMBER(SEARCH("Audits",'[2]Most Recent Statements'!M66))),(ISNUMBER(SEARCH("On-site visits",'[2]Most Recent Statements'!M66)))))),"Yes","No"))))</f>
        <v>No</v>
      </c>
      <c r="AR78" s="174" t="str">
        <f t="shared" si="2"/>
        <v>No</v>
      </c>
      <c r="AS78" s="175" t="str">
        <f>IF(ISERROR('[2]Most Recent Statements'!O66),"Insufficient data",IF('[2]Most Recent Statements'!O66="Unknown","Insufficient Data",(IF(ISNUMBER(SEARCH("Cancel contracts",'[2]Most Recent Statements'!O66)),"Yes","No"))))</f>
        <v>No</v>
      </c>
      <c r="AT78" s="176" t="str">
        <f>IF(ISERROR('[2]Most Recent Statements'!O66),"Insufficient data",IF('[2]Most Recent Statements'!O66="Unknown","Insufficient Data",(IF(ISNUMBER(SEARCH("Corrective action plan",'[2]Most Recent Statements'!O66)),"Yes","No"))))</f>
        <v>No</v>
      </c>
      <c r="AU78" s="176" t="str">
        <f>IF(ISERROR('[2]Most Recent Statements'!O66),"Insufficient data",IF('[2]Most Recent Statements'!O66="Unknown","Insufficient Data",(IF(ISNUMBER(SEARCH("Senior management",'[2]Most Recent Statements'!O66)),"Yes","No"))))</f>
        <v>No</v>
      </c>
      <c r="AV78" s="177" t="str">
        <f>IF(ISERROR('[2]Most Recent Statements'!O66),"Insufficient data",IF('[2]Most Recent Statements'!O66="Unknown","Insufficient Data",(IF(ISNUMBER(SEARCH("Worker remediation",'[2]Most Recent Statements'!O66)),"Yes","No"))))</f>
        <v>No</v>
      </c>
      <c r="AW78" s="176" t="str">
        <f t="shared" si="3"/>
        <v>No</v>
      </c>
      <c r="AX78" s="175" t="str">
        <f>IF(ISERROR('[2]Most Recent Statements'!M66),"Insufficient data",IF('[2]Most Recent Statements'!M66="Unknown","Insufficient Data",(IF(ISNUMBER(SEARCH("Audits",'[2]Most Recent Statements'!M66)),"Yes","No"))))</f>
        <v>No</v>
      </c>
      <c r="AY78" s="176" t="str">
        <f>IF(ISERROR('[2]Most Recent Statements'!M66),"Insufficient data",IF('[2]Most Recent Statements'!M66="Unknown","Insufficient Data",(IF(ISNUMBER(SEARCH("Audits of suppliers (self- reporting)",'[2]Most Recent Statements'!M66)),"Yes","No"))))</f>
        <v>No</v>
      </c>
      <c r="AZ78" s="176" t="str">
        <f>IF(ISERROR('[2]Most Recent Statements'!M66),"Insufficient data",IF('[2]Most Recent Statements'!M66="Unknown","Insufficient Data",(IF(ISNUMBER(SEARCH("Audits of suppliers (independent)",'[2]Most Recent Statements'!M66)),"Yes","No"))))</f>
        <v>No</v>
      </c>
      <c r="BA78" s="177" t="str">
        <f>IF(ISERROR('[2]Most Recent Statements'!M66),"Insufficient data",IF('[2]Most Recent Statements'!M66="Unknown","Insufficient Data",(IF(ISNUMBER(SEARCH("On-site visits",'[2]Most Recent Statements'!M66)),"Yes","No"))))</f>
        <v>No</v>
      </c>
      <c r="BB78" s="175" t="str">
        <f>IF(ISERROR('[2]Most Recent Statements'!P66),"Insufficient data",IF('[2]Most Recent Statements'!P66="Unknown","Insufficient Data",(IF(OR((ISNUMBER(SEARCH("Hotline",'[2]Most Recent Statements'!P66))),(ISNUMBER(SEARCH("Whistleblower protection",'[2]Most Recent Statements'!P66))),(ISNUMBER(SEARCH("Focal Point",'[2]Most Recent Statements'!P66)))),"Yes","No"))))</f>
        <v>Yes</v>
      </c>
      <c r="BC78" s="176" t="str">
        <f>IF(ISERROR('[2]Most Recent Statements'!P66),"Insufficient data",IF('[2]Most Recent Statements'!P66="Unknown","Insufficient Data",(IF(ISNUMBER(SEARCH("Hotline",'[2]Most Recent Statements'!P66)),"Yes","No"))))</f>
        <v>No</v>
      </c>
      <c r="BD78" s="176" t="str">
        <f>IF(ISERROR('[2]Most Recent Statements'!P66),"Insufficient data",IF('[2]Most Recent Statements'!P66="Unknown","Insufficient Data",(IF(ISNUMBER(SEARCH("Focal Point",'[2]Most Recent Statements'!P66)),"Yes","No"))))</f>
        <v>Yes</v>
      </c>
      <c r="BE78" s="177" t="str">
        <f>IF(ISERROR('[2]Most Recent Statements'!P66),"Insufficient data",IF('[2]Most Recent Statements'!P66="Unknown","Insufficient Data",(IF(ISNUMBER(SEARCH("Whistleblower protection",'[2]Most Recent Statements'!P66)),"Yes","No"))))</f>
        <v>No</v>
      </c>
      <c r="BF78" s="175" t="str">
        <f t="shared" si="4"/>
        <v>No</v>
      </c>
      <c r="BG78" s="176" t="str">
        <f>IF(ISERROR('[2]Most Recent Statements'!K66),"Insufficient data",IF('[2]Most Recent Statements'!K66="Unknown","Insufficient Data",(IF(ISNUMBER(SEARCH("Conducting research",'[2]Most Recent Statements'!K66)),"Yes","No"))))</f>
        <v>No</v>
      </c>
      <c r="BH78" s="176" t="str">
        <f>IF(ISERROR('[2]Most Recent Statements'!K66),"Insufficient data",IF('[2]Most Recent Statements'!K66="Unknown","Insufficient Data",(IF(ISNUMBER(SEARCH("Risk-based questionnaires",'[2]Most Recent Statements'!K66)),"Yes","No"))))</f>
        <v>No</v>
      </c>
      <c r="BI78" s="176" t="str">
        <f>IF(ISERROR('[2]Most Recent Statements'!K66),"Insufficient data",IF('[2]Most Recent Statements'!K66="Unknown","Insufficient Data",(IF(ISNUMBER(SEARCH("Use of risk management tool or software",'[2]Most Recent Statements'!K66)),"Yes","No"))))</f>
        <v>No</v>
      </c>
      <c r="BJ78" s="177" t="str">
        <f>IF(ISERROR('[2]Most Recent Statements'!K66),"Insufficient data",IF('[2]Most Recent Statements'!K66="Unknown","Insufficient Data",(IF(ISNUMBER(SEARCH("In Development",'[2]Most Recent Statements'!K66)),"Yes","No"))))</f>
        <v>No</v>
      </c>
      <c r="BK78" s="174" t="str">
        <f>IF(OR(ISERROR('[2]Most Recent Statements'!K66),ISERROR('[2]Most Recent Statements'!L66)),"Insufficient data",IF(OR('[2]Most Recent Statements'!K66="Unknown",'[2]Most Recent Statements'!L66="Unknown"),"Insufficient Data",(IF(AND((OR((ISNUMBER(SEARCH("Conducting research",'[2]Most Recent Statements'!K66))),(ISNUMBER(SEARCH("Risk-based questionnaires",'[2]Most Recent Statements'!K66))),(ISNUMBER(SEARCH("Use of risk management tool or software",'[2]Most Recent Statements'!K66))))),(OR((ISNUMBER(SEARCH("Geographic",'[2]Most Recent Statements'!L66))),(ISNUMBER(SEARCH("Industry",'[2]Most Recent Statements'!L66))),(ISNUMBER(SEARCH("Resource",'[2]Most Recent Statements'!L66))),(ISNUMBER(SEARCH("Workforce",'[2]Most Recent Statements'!L66)))))),"Yes","No"))))</f>
        <v>No</v>
      </c>
      <c r="BL78" s="175" t="str">
        <f>IF(ISERROR('[2]Most Recent Statements'!L66),"Insufficient data",IF('[2]Most Recent Statements'!L66="Unknown","Insufficient Data",(IF(OR((ISNUMBER(SEARCH("Geographic",'[2]Most Recent Statements'!L66))),(ISNUMBER(SEARCH("Industry",'[2]Most Recent Statements'!L66))),(ISNUMBER(SEARCH("Resource",'[2]Most Recent Statements'!L66))),(ISNUMBER(SEARCH("Workforce",'[2]Most Recent Statements'!L66)))),"Yes","No"))))</f>
        <v>No</v>
      </c>
      <c r="BM78" s="176" t="str">
        <f>IF(ISERROR('[2]Most Recent Statements'!L66),"Insufficient data",IF('[2]Most Recent Statements'!L66="Unknown","Insufficient Data",(IF(ISNUMBER(SEARCH("Geographic",'[2]Most Recent Statements'!L66)),"Yes","No"))))</f>
        <v>No</v>
      </c>
      <c r="BN78" s="176" t="str">
        <f>IF(ISERROR('[2]Most Recent Statements'!L66),"Insufficient data",IF('[2]Most Recent Statements'!L66="Unknown","Insufficient Data",(IF(ISNUMBER(SEARCH("Industry",'[2]Most Recent Statements'!L66)),"Yes","No"))))</f>
        <v>No</v>
      </c>
      <c r="BO78" s="176" t="str">
        <f>IF(ISERROR('[2]Most Recent Statements'!L66),"Insufficient data",IF('[2]Most Recent Statements'!L66="Unknown","Insufficient Data",(IF(ISNUMBER(SEARCH("Workforce",'[2]Most Recent Statements'!L66)),"Yes","No"))))</f>
        <v>No</v>
      </c>
      <c r="BP78" s="176" t="str">
        <f>IF(ISERROR('[2]Most Recent Statements'!L66),"Insufficient data",IF('[2]Most Recent Statements'!L66="Unknown","Insufficient Data",(IF(ISNUMBER(SEARCH("Resource",'[2]Most Recent Statements'!L66)),"Yes","No"))))</f>
        <v>No</v>
      </c>
      <c r="BQ78" s="177"/>
      <c r="BR78" s="176" t="str">
        <f>IF(ISERROR('[2]Most Recent Statements'!N66),"Insufficient data",IF('[2]Most Recent Statements'!N66="Unknown","Insufficient Data",(IF(ISNUMBER(SEARCH("Yes",'[2]Most Recent Statements'!N66)),"Yes","No"))))</f>
        <v>No</v>
      </c>
      <c r="BS78" s="175" t="str">
        <f>IF(ISERROR('[2]Most Recent Statements'!Q66),"Insufficient data",IF('[2]Most Recent Statements'!Q66="Unknown","Insufficient Data",(IF(ISNUMBER(SEARCH("Leadership",'[2]Most Recent Statements'!Q66)),"Yes","No"))))</f>
        <v>No</v>
      </c>
      <c r="BT78" s="176" t="str">
        <f>IF(ISERROR('[2]Most Recent Statements'!Q66),"Insufficient data",IF('[2]Most Recent Statements'!Q66="Unknown","Insufficient Data",(IF(ISNUMBER(SEARCH("Suppliers",'[2]Most Recent Statements'!Q66)),"Yes","No"))))</f>
        <v>No</v>
      </c>
      <c r="BU78" s="176" t="str">
        <f>IF(ISERROR('[2]Most Recent Statements'!Q66),"Insufficient data",IF('[2]Most Recent Statements'!Q66="Unknown","Insufficient Data",(IF(ISNUMBER(SEARCH("Recruitment / HR",'[2]Most Recent Statements'!Q66)),"Yes","No"))))</f>
        <v>No</v>
      </c>
      <c r="BV78" s="176" t="str">
        <f>IF(ISERROR('[2]Most Recent Statements'!Q66),"Insufficient data",IF('[2]Most Recent Statements'!Q66="Unknown","Insufficient Data",(IF(ISNUMBER(SEARCH("Procurement / purchasing",'[2]Most Recent Statements'!Q66)),"Yes","No"))))</f>
        <v>No</v>
      </c>
      <c r="BW78" s="176" t="str">
        <f>IF(ISERROR('[2]Most Recent Statements'!Q66),"Insufficient data",IF('[2]Most Recent Statements'!Q66="Unknown","Insufficient Data",(IF(ISNUMBER(SEARCH("Employees (all)",'[2]Most Recent Statements'!Q66)),"Yes","No"))))</f>
        <v>No</v>
      </c>
      <c r="BX78" s="176" t="str">
        <f>IF(ISERROR('[2]Most Recent Statements'!Q66),"Insufficient data",IF('[2]Most Recent Statements'!Q66="Unknown","Insufficient Data",(IF(ISNUMBER(SEARCH("Training provided - not specified",'[2]Most Recent Statements'!Q66)),"Yes","No"))))</f>
        <v>Yes</v>
      </c>
      <c r="BY78" s="176" t="str">
        <f>IF(ISERROR('[2]Most Recent Statements'!Q66),"Insufficient data",IF('[2]Most Recent Statements'!Q66="Unknown","Insufficient Data",(IF(ISNUMBER(SEARCH("In Development",'[2]Most Recent Statements'!Q66)),"Yes","No"))))</f>
        <v>No</v>
      </c>
      <c r="BZ78" s="177" t="str">
        <f t="shared" si="5"/>
        <v>Yes</v>
      </c>
      <c r="CA78" s="176" t="str">
        <f t="shared" si="6"/>
        <v>Yes</v>
      </c>
      <c r="CB78" s="176" t="str">
        <f t="shared" si="7"/>
        <v>Yes</v>
      </c>
      <c r="CC78" s="175" t="str">
        <f>IF(ISERROR('[2]Most Recent Statements'!R66),"Insufficient data",IF('[2]Most Recent Statements'!R66="Unknown","Insufficient Data",(IF(ISNUMBER(SEARCH("Yes",'[2]Most Recent Statements'!R66)),"Yes","No"))))</f>
        <v>No</v>
      </c>
      <c r="CD78" s="176" t="str">
        <f>IF(ISERROR('[2]Most Recent Statements'!S66),"Insufficient data",IF('[2]Most Recent Statements'!S66="Unknown","Insufficient Data",(IF(ISNUMBER(SEARCH("Yes",'[2]Most Recent Statements'!S66)),"Yes","No"))))</f>
        <v>No</v>
      </c>
      <c r="CE78" s="199" t="str">
        <f>IFERROR(VLOOKUP($A78,'[2]Sector Specific Research'!$B$3:$H$81,3,FALSE),"Insufficient Data")</f>
        <v>No</v>
      </c>
      <c r="CF78" s="200" t="str">
        <f>IFERROR(VLOOKUP($A78,'[2]Sector Specific Research'!$B$3:$H$81,4,FALSE),"Insufficient Data")</f>
        <v>No</v>
      </c>
      <c r="CG78" s="200" t="str">
        <f>IFERROR(VLOOKUP($A78,'[2]Sector Specific Research'!$B$3:$H$81,5,FALSE),"Insufficient Data")</f>
        <v>No</v>
      </c>
      <c r="CH78" s="200" t="str">
        <f>IFERROR(VLOOKUP($A78,'[2]Sector Specific Research'!$B$3:$H$81,6,FALSE),"Insufficient Data")</f>
        <v>No</v>
      </c>
      <c r="CI78" s="200" t="str">
        <f>IFERROR(VLOOKUP($A78,'[2]Sector Specific Research'!$B$3:$H$81,7,FALSE),"Insufficient Data")</f>
        <v>No</v>
      </c>
      <c r="CJ78" s="200" t="str">
        <f t="shared" si="8"/>
        <v>No</v>
      </c>
      <c r="CK78" s="175" t="str">
        <f t="shared" si="9"/>
        <v>No</v>
      </c>
      <c r="CL78" s="178" t="str">
        <f t="shared" si="10"/>
        <v>No</v>
      </c>
    </row>
    <row r="79" spans="1:90" ht="16" x14ac:dyDescent="0.2">
      <c r="A79" s="287" t="str">
        <f>TRIM('[2]Most Recent Statements'!A31)</f>
        <v>Nomura International plc</v>
      </c>
      <c r="B79" s="197">
        <f>'[2]Most Recent Statements'!B31</f>
        <v>2020</v>
      </c>
      <c r="C79" s="197">
        <v>425500</v>
      </c>
      <c r="D79" s="198" t="str">
        <f>IF(ISNUMBER(SEARCH("Yes",'[2]Most Recent Statements'!C31)), "Yes", "No")</f>
        <v>Yes</v>
      </c>
      <c r="E79" s="198">
        <f>IFERROR(VLOOKUP(A79,'[2]Entity Coverage'!$C$2:$H$80, 6, FALSE), "Insufficient Data")</f>
        <v>3</v>
      </c>
      <c r="F79" s="198" t="str">
        <f>IF(ISERROR('[2]Most Recent Statements'!E31),"Insufficient data",IF('[2]Most Recent Statements'!E31="Unknown","Insufficient Data",(IF(ISNUMBER(SEARCH("Yes",'[2]Most Recent Statements'!E31)),"Yes","No"))))</f>
        <v>No</v>
      </c>
      <c r="G79" s="175" t="str">
        <f>IFERROR(IF(AND((OR('[2]Most Recent Statements'!F31="Signed by CEO",'[2]Most Recent Statements'!F31="Signed by Director",'[2]Most Recent Statements'!F31="Signed by Managing Director",'[2]Most Recent Statements'!F31="Signed by Chairman")),('[2]Most Recent Statements'!C31="Yes - UK Modern Slavery Act"),('[2]Most Recent Statements'!D31="Yes"),('[2]Most Recent Statements'!G31="Approved by Board")),"Yes","No"),"Insufficient data")</f>
        <v>Yes</v>
      </c>
      <c r="H79" s="176" t="str">
        <f>IF(ISERROR('[2]Most Recent Statements'!F31),"Insufficient data",IF('[2]Most Recent Statements'!F31="Unknown","Insufficient Data",(IF(OR((ISNUMBER(SEARCH("Signed by CEO",'[2]Most Recent Statements'!F31))),(ISNUMBER(SEARCH("Signed by Director",'[2]Most Recent Statements'!F31))),(ISNUMBER(SEARCH("Signed by Chairman",'[2]Most Recent Statements'!F31))),(ISNUMBER(SEARCH("Signed by Managing Director",'[2]Most Recent Statements'!F31)))),"Yes","No"))))</f>
        <v>Yes</v>
      </c>
      <c r="I79" s="176" t="str">
        <f>IF(ISERROR('[2]Most Recent Statements'!G31),"Insufficient data",IF('[2]Most Recent Statements'!G31="Unknown","Insufficient Data",(IF(ISNUMBER(SEARCH("Approved by Board",'[2]Most Recent Statements'!G31)),"Yes","No"))))</f>
        <v>Yes</v>
      </c>
      <c r="J79" s="177" t="str">
        <f>IF(ISERROR('[2]Most Recent Statements'!D31),"Insufficient data",IF('[2]Most Recent Statements'!D31="Unknown","Insufficient Data",(IF(ISNUMBER(SEARCH("Yes",'[2]Most Recent Statements'!D31)),"Yes","No"))))</f>
        <v>Yes</v>
      </c>
      <c r="K79" s="174" t="str">
        <f>IF(ISERROR('[2]Most Recent Statements'!T31),"Insufficient data",IF('[2]Most Recent Statements'!T31="Unknown","Insufficient Data",(IF(ISNUMBER(SEARCH("Yes",'[2]Most Recent Statements'!T31)),"Yes","No"))))</f>
        <v>No</v>
      </c>
      <c r="L79" s="174" t="str">
        <f>IF(ISERROR('[2]Most Recent Statements'!H31),"Insufficient data",IF('[2]Most Recent Statements'!H31="Unknown","Insufficient Data",(IF(ISNUMBER(SEARCH("Yes",'[2]Most Recent Statements'!H31)),"Yes","No"))))</f>
        <v>Yes</v>
      </c>
      <c r="M79" s="175" t="str">
        <f>IF(ISERROR('[2]Most Recent Statements'!I31),"Insufficient data",IF('[2]Most Recent Statements'!I31="Unknown","Insufficient Data",(IF(ISNUMBER(SEARCH("No",'[2]Most Recent Statements'!I31)),"No","Yes"))))</f>
        <v>No</v>
      </c>
      <c r="N79" s="176" t="str">
        <f>IF(ISERROR('[2]Most Recent Statements'!I31),"Insufficient data",IF('[2]Most Recent Statements'!I31="Unknown","Insufficient Data",(IF(ISNUMBER(SEARCH("Facility/Supplier",'[2]Most Recent Statements'!I31)),"Yes","No"))))</f>
        <v>No</v>
      </c>
      <c r="O79" s="177" t="str">
        <f>IF(ISERROR('[2]Most Recent Statements'!I31),"Insufficient data",IF('[2]Most Recent Statements'!I31="Unknown","Insufficient Data",(IF(ISNUMBER(SEARCH("Geographical",'[2]Most Recent Statements'!I31)),"Yes","No"))))</f>
        <v>No</v>
      </c>
      <c r="P79" s="175" t="str">
        <f>IF(ISERROR('[2]Most Recent Statements'!J31),"Insufficient data",IF('[2]Most Recent Statements'!J31="Unknown","Insufficient Data",(IF(OR((ISNUMBER(SEARCH("prohibit",'[2]Most Recent Statements'!J31))),(ISNUMBER(SEARCH("forced",'[2]Most Recent Statements'!J31))),(ISNUMBER(SEARCH("supplier",'[2]Most Recent Statements'!J31)))),"Yes","No"))))</f>
        <v>No</v>
      </c>
      <c r="Q79" s="176" t="str">
        <f>IF(ISERROR('[2]Most Recent Statements'!J31),"Insufficient data",IF('[2]Most Recent Statements'!J31="Unknown","Insufficient Data",(IF(ISNUMBER(SEARCH("No",'[2]Most Recent Statements'!J31)),"No","Yes"))))</f>
        <v>Yes</v>
      </c>
      <c r="R79" s="176" t="str">
        <f>IF(ISERROR('[2]Most Recent Statements'!J31),"Insufficient data",IF('[2]Most Recent Statements'!J31="Unknown","Insufficient Data",(IF(ISNUMBER(SEARCH("In Development",'[2]Most Recent Statements'!J31)),"Yes","No"))))</f>
        <v>Yes</v>
      </c>
      <c r="S79" s="176" t="str">
        <f>IF(ISERROR('[2]Most Recent Statements'!J31),"Insufficient data",IF('[2]Most Recent Statements'!J31="Unknown","Insufficient Data",(IF(OR((ISNUMBER(SEARCH("prohibit",'[2]Most Recent Statements'!J31))),(ISNUMBER(SEARCH("forced",'[2]Most Recent Statements'!J31))),(ISNUMBER(SEARCH("No",'[2]Most Recent Statements'!J31))),(ISNUMBER(SEARCH("supplier",'[2]Most Recent Statements'!J31)))),"No","Yes"))))</f>
        <v>Yes</v>
      </c>
      <c r="T79" s="176"/>
      <c r="U79" s="176" t="str">
        <f>IF(ISERROR('[2]Most Recent Statements'!J31),"Insufficient data",IF('[2]Most Recent Statements'!J31="Unknown","Insufficient Data",(IF(ISNUMBER(SEARCH("(beyond tier 1)",'[2]Most Recent Statements'!J31)),"Yes","No"))))</f>
        <v>No</v>
      </c>
      <c r="V79" s="176"/>
      <c r="W79" s="176" t="str">
        <f>IF(ISERROR('[2]Most Recent Statements'!J31),"Insufficient data",IF('[2]Most Recent Statements'!J31="Unknown","Insufficient Data",(IF(ISNUMBER(SEARCH("recruitment",'[2]Most Recent Statements'!J31)),"Yes","No"))))</f>
        <v>No</v>
      </c>
      <c r="X79" s="176" t="str">
        <f>IF(ISERROR('[2]Most Recent Statements'!J31),"Insufficient data",IF('[2]Most Recent Statements'!J31="Unknown","Insufficient Data",(IF(ISNUMBER(SEARCH("Prohibit charging of recruitment fees to employee (direct / tier 1)",'[2]Most Recent Statements'!J31)),"Yes","No"))))</f>
        <v>No</v>
      </c>
      <c r="Y79" s="176" t="str">
        <f>IF(ISERROR('[2]Most Recent Statements'!J31),"Insufficient data",IF('[2]Most Recent Statements'!J31="Unknown","Insufficient Data",(IF(ISNUMBER(SEARCH("Prohibit charging of recruitment fees to employee (beyond tier 1)",'[2]Most Recent Statements'!J31)),"Yes","No"))))</f>
        <v>No</v>
      </c>
      <c r="Z79" s="176" t="str">
        <f>IF(ISERROR('[2]Most Recent Statements'!J31),"Insufficient data",IF('[2]Most Recent Statements'!J31="Unknown","Insufficient Data",(IF(ISNUMBER(SEARCH("Suppliers comply with laws and company’s policies (direct / tier 1)",'[2]Most Recent Statements'!J31)),"Yes","No"))))</f>
        <v>No</v>
      </c>
      <c r="AA79" s="176" t="str">
        <f>IF(ISERROR('[2]Most Recent Statements'!J31),"Insufficient data",IF('[2]Most Recent Statements'!J31="Unknown","Insufficient Data",(IF(ISNUMBER(SEARCH("Suppliers comply with laws and company’s policies (beyond tier 1)",'[2]Most Recent Statements'!J31)),"Yes","No"))))</f>
        <v>No</v>
      </c>
      <c r="AB79" s="176" t="str">
        <f>IF(ISERROR('[2]Most Recent Statements'!J31),"Insufficient data",IF('[2]Most Recent Statements'!J31="Unknown","Insufficient Data",(IF(ISNUMBER(SEARCH("Prohibit use of forced labour (direct / tier 1)",'[2]Most Recent Statements'!J31)),"Yes","No"))))</f>
        <v>No</v>
      </c>
      <c r="AC79" s="176" t="str">
        <f>IF(ISERROR('[2]Most Recent Statements'!J31),"Insufficient data",IF('[2]Most Recent Statements'!J31="Unknown","Insufficient Data",(IF(ISNUMBER(SEARCH("Prohibit use of forced labour (beyond tier 1)",'[2]Most Recent Statements'!J31)),"Yes","No"))))</f>
        <v>No</v>
      </c>
      <c r="AD79" s="176" t="str">
        <f>IF(ISERROR('[2]Most Recent Statements'!J31),"Insufficient data",IF('[2]Most Recent Statements'!J31="Unknown","Insufficient Data",(IF(ISNUMBER(SEARCH("Prohibit use of child labour (direct / tier 1)",'[2]Most Recent Statements'!J31)),"Yes","No"))))</f>
        <v>No</v>
      </c>
      <c r="AE79" s="176" t="str">
        <f>IF(ISERROR('[2]Most Recent Statements'!J31),"Insufficient data",IF('[2]Most Recent Statements'!J31="Unknown","Insufficient Data",(IF(ISNUMBER(SEARCH("Prohibit use of child labour (beyond tier 1)",'[2]Most Recent Statements'!J31)),"Yes","No"))))</f>
        <v>No</v>
      </c>
      <c r="AF79" s="176" t="str">
        <f>IF(ISERROR('[2]Most Recent Statements'!J31),"Insufficient data",IF('[2]Most Recent Statements'!J31="Unknown","Insufficient Data",(IF(ISNUMBER(SEARCH("Code of conduct or supplier code includes clauses on slavery and human trafficking (direct / tier 1)",'[2]Most Recent Statements'!J31)),"Yes","No"))))</f>
        <v>No</v>
      </c>
      <c r="AG79" s="176" t="str">
        <f>IF(ISERROR('[2]Most Recent Statements'!J31),"Insufficient data",IF('[2]Most Recent Statements'!J31="Unknown","Insufficient Data",(IF(ISNUMBER(SEARCH("Code of conduct or supplier code includes clauses on slavery and human trafficking (beyond tier 1)",'[2]Most Recent Statements'!J31)),"Yes","No"))))</f>
        <v>No</v>
      </c>
      <c r="AH79" s="176" t="str">
        <f>IF(ISERROR('[2]Most Recent Statements'!J31),"Insufficient data",IF('[2]Most Recent Statements'!J31="Unknown","Insufficient Data",(IF(ISNUMBER(SEARCH("Contracts include clauses on forced labour (direct / tier 1)",'[2]Most Recent Statements'!J31)),"Yes","No"))))</f>
        <v>No</v>
      </c>
      <c r="AI79" s="176" t="str">
        <f>IF(ISERROR('[2]Most Recent Statements'!J31),"Insufficient data",IF('[2]Most Recent Statements'!J31="Unknown","Insufficient Data",(IF(ISNUMBER(SEARCH("Contracts include clauses on forced labour (beyond tier 1)",'[2]Most Recent Statements'!J31)),"Yes","No"))))</f>
        <v>No</v>
      </c>
      <c r="AJ79" s="176" t="str">
        <f>IF(ISERROR('[2]Most Recent Statements'!J31),"Insufficient data",IF('[2]Most Recent Statements'!J31="Unknown","Insufficient Data",(IF(ISNUMBER(SEARCH("Suppliers produce their own statement (direct / tier 1)",'[2]Most Recent Statements'!J31)),"Yes","No"))))</f>
        <v>No</v>
      </c>
      <c r="AK79" s="176" t="str">
        <f>IF(ISERROR('[2]Most Recent Statements'!J31),"Insufficient data",IF('[2]Most Recent Statements'!J31="Unknown","Insufficient Data",(IF(ISNUMBER(SEARCH("Suppliers produce their own statement (beyond tier 1)",'[2]Most Recent Statements'!J31)),"Yes","No"))))</f>
        <v>No</v>
      </c>
      <c r="AL79" s="176" t="str">
        <f>IF(ISERROR('[2]Most Recent Statements'!J31),"Insufficient data",IF('[2]Most Recent Statements'!J31="Unknown","Insufficient Data",(IF(ISNUMBER(SEARCH("Suppliers respect labour rights (wages, freedom of association etc) (direct / tier 1)",'[2]Most Recent Statements'!J31)),"Yes","No"))))</f>
        <v>No</v>
      </c>
      <c r="AM79" s="176" t="str">
        <f>IF(ISERROR('[2]Most Recent Statements'!J31),"Insufficient data",IF('[2]Most Recent Statements'!J31="Unknown","Insufficient Data",(IF(ISNUMBER(SEARCH("Suppliers respect labour rights (wages, freedom of association etc) (beyond tier 1)",'[2]Most Recent Statements'!J31)),"Yes","No"))))</f>
        <v>No</v>
      </c>
      <c r="AN79" s="176" t="str">
        <f>IF(ISERROR('[2]Most Recent Statements'!J31),"Insufficient data",IF('[2]Most Recent Statements'!J31="Unknown","Insufficient Data",(IF(ISNUMBER(SEARCH("Suppliers protect migrant workers (direct / tier 1)",'[2]Most Recent Statements'!J31)),"Yes","No"))))</f>
        <v>No</v>
      </c>
      <c r="AO79" s="176" t="str">
        <f>IF(ISERROR('[2]Most Recent Statements'!J31),"Insufficient data",IF('[2]Most Recent Statements'!J31="Unknown","Insufficient Data",(IF(ISNUMBER(SEARCH("Suppliers protect migrant workers (beyond tier 1)",'[2]Most Recent Statements'!J31)),"Yes","No"))))</f>
        <v>No</v>
      </c>
      <c r="AP79" s="177" t="str">
        <f>IF(ISERROR('[2]Most Recent Statements'!J31),"Insufficient data",IF('[2]Most Recent Statements'!J31="Unknown","Insufficient Data",(IF(ISNUMBER(SEARCH("migrant",'[2]Most Recent Statements'!J31)),"Yes","No"))))</f>
        <v>No</v>
      </c>
      <c r="AQ79" s="174" t="str">
        <f>IF(OR(ISERROR('[2]Most Recent Statements'!O31),ISERROR('[2]Most Recent Statements'!M31)),"Insufficient data",IF(OR('[2]Most Recent Statements'!O31="Unknown",'[2]Most Recent Statements'!M31="Unknown"),"Insufficient Data",(IF(OR((OR((ISNUMBER(SEARCH("Cancel contracts",'[2]Most Recent Statements'!O31))),(ISNUMBER(SEARCH("Corrective action plan",'[2]Most Recent Statements'!O31))),(ISNUMBER(SEARCH("Worker remediation",'[2]Most Recent Statements'!O31))),(ISNUMBER(SEARCH("Senior management",'[2]Most Recent Statements'!O31))))),(OR((ISNUMBER(SEARCH("Audits",'[2]Most Recent Statements'!M31))),(ISNUMBER(SEARCH("On-site visits",'[2]Most Recent Statements'!M31)))))),"Yes","No"))))</f>
        <v>No</v>
      </c>
      <c r="AR79" s="174" t="str">
        <f t="shared" si="2"/>
        <v>No</v>
      </c>
      <c r="AS79" s="175" t="str">
        <f>IF(ISERROR('[2]Most Recent Statements'!O31),"Insufficient data",IF('[2]Most Recent Statements'!O31="Unknown","Insufficient Data",(IF(ISNUMBER(SEARCH("Cancel contracts",'[2]Most Recent Statements'!O31)),"Yes","No"))))</f>
        <v>No</v>
      </c>
      <c r="AT79" s="176" t="str">
        <f>IF(ISERROR('[2]Most Recent Statements'!O31),"Insufficient data",IF('[2]Most Recent Statements'!O31="Unknown","Insufficient Data",(IF(ISNUMBER(SEARCH("Corrective action plan",'[2]Most Recent Statements'!O31)),"Yes","No"))))</f>
        <v>No</v>
      </c>
      <c r="AU79" s="176" t="str">
        <f>IF(ISERROR('[2]Most Recent Statements'!O31),"Insufficient data",IF('[2]Most Recent Statements'!O31="Unknown","Insufficient Data",(IF(ISNUMBER(SEARCH("Senior management",'[2]Most Recent Statements'!O31)),"Yes","No"))))</f>
        <v>No</v>
      </c>
      <c r="AV79" s="177" t="str">
        <f>IF(ISERROR('[2]Most Recent Statements'!O31),"Insufficient data",IF('[2]Most Recent Statements'!O31="Unknown","Insufficient Data",(IF(ISNUMBER(SEARCH("Worker remediation",'[2]Most Recent Statements'!O31)),"Yes","No"))))</f>
        <v>No</v>
      </c>
      <c r="AW79" s="176" t="str">
        <f t="shared" si="3"/>
        <v>No</v>
      </c>
      <c r="AX79" s="175" t="str">
        <f>IF(ISERROR('[2]Most Recent Statements'!M31),"Insufficient data",IF('[2]Most Recent Statements'!M31="Unknown","Insufficient Data",(IF(ISNUMBER(SEARCH("Audits",'[2]Most Recent Statements'!M31)),"Yes","No"))))</f>
        <v>No</v>
      </c>
      <c r="AY79" s="176" t="str">
        <f>IF(ISERROR('[2]Most Recent Statements'!M31),"Insufficient data",IF('[2]Most Recent Statements'!M31="Unknown","Insufficient Data",(IF(ISNUMBER(SEARCH("Audits of suppliers (self- reporting)",'[2]Most Recent Statements'!M31)),"Yes","No"))))</f>
        <v>No</v>
      </c>
      <c r="AZ79" s="176" t="str">
        <f>IF(ISERROR('[2]Most Recent Statements'!M31),"Insufficient data",IF('[2]Most Recent Statements'!M31="Unknown","Insufficient Data",(IF(ISNUMBER(SEARCH("Audits of suppliers (independent)",'[2]Most Recent Statements'!M31)),"Yes","No"))))</f>
        <v>No</v>
      </c>
      <c r="BA79" s="177" t="str">
        <f>IF(ISERROR('[2]Most Recent Statements'!M31),"Insufficient data",IF('[2]Most Recent Statements'!M31="Unknown","Insufficient Data",(IF(ISNUMBER(SEARCH("On-site visits",'[2]Most Recent Statements'!M31)),"Yes","No"))))</f>
        <v>No</v>
      </c>
      <c r="BB79" s="175" t="str">
        <f>IF(ISERROR('[2]Most Recent Statements'!P31),"Insufficient data",IF('[2]Most Recent Statements'!P31="Unknown","Insufficient Data",(IF(OR((ISNUMBER(SEARCH("Hotline",'[2]Most Recent Statements'!P31))),(ISNUMBER(SEARCH("Whistleblower protection",'[2]Most Recent Statements'!P31))),(ISNUMBER(SEARCH("Focal Point",'[2]Most Recent Statements'!P31)))),"Yes","No"))))</f>
        <v>Yes</v>
      </c>
      <c r="BC79" s="176" t="str">
        <f>IF(ISERROR('[2]Most Recent Statements'!P31),"Insufficient data",IF('[2]Most Recent Statements'!P31="Unknown","Insufficient Data",(IF(ISNUMBER(SEARCH("Hotline",'[2]Most Recent Statements'!P31)),"Yes","No"))))</f>
        <v>No</v>
      </c>
      <c r="BD79" s="176" t="str">
        <f>IF(ISERROR('[2]Most Recent Statements'!P31),"Insufficient data",IF('[2]Most Recent Statements'!P31="Unknown","Insufficient Data",(IF(ISNUMBER(SEARCH("Focal Point",'[2]Most Recent Statements'!P31)),"Yes","No"))))</f>
        <v>Yes</v>
      </c>
      <c r="BE79" s="177" t="str">
        <f>IF(ISERROR('[2]Most Recent Statements'!P31),"Insufficient data",IF('[2]Most Recent Statements'!P31="Unknown","Insufficient Data",(IF(ISNUMBER(SEARCH("Whistleblower protection",'[2]Most Recent Statements'!P31)),"Yes","No"))))</f>
        <v>No</v>
      </c>
      <c r="BF79" s="175" t="str">
        <f t="shared" si="4"/>
        <v>No</v>
      </c>
      <c r="BG79" s="176" t="str">
        <f>IF(ISERROR('[2]Most Recent Statements'!K31),"Insufficient data",IF('[2]Most Recent Statements'!K31="Unknown","Insufficient Data",(IF(ISNUMBER(SEARCH("Conducting research",'[2]Most Recent Statements'!K31)),"Yes","No"))))</f>
        <v>No</v>
      </c>
      <c r="BH79" s="176" t="str">
        <f>IF(ISERROR('[2]Most Recent Statements'!K31),"Insufficient data",IF('[2]Most Recent Statements'!K31="Unknown","Insufficient Data",(IF(ISNUMBER(SEARCH("Risk-based questionnaires",'[2]Most Recent Statements'!K31)),"Yes","No"))))</f>
        <v>No</v>
      </c>
      <c r="BI79" s="176" t="str">
        <f>IF(ISERROR('[2]Most Recent Statements'!K31),"Insufficient data",IF('[2]Most Recent Statements'!K31="Unknown","Insufficient Data",(IF(ISNUMBER(SEARCH("Use of risk management tool or software",'[2]Most Recent Statements'!K31)),"Yes","No"))))</f>
        <v>No</v>
      </c>
      <c r="BJ79" s="177" t="str">
        <f>IF(ISERROR('[2]Most Recent Statements'!K31),"Insufficient data",IF('[2]Most Recent Statements'!K31="Unknown","Insufficient Data",(IF(ISNUMBER(SEARCH("In Development",'[2]Most Recent Statements'!K31)),"Yes","No"))))</f>
        <v>No</v>
      </c>
      <c r="BK79" s="174" t="str">
        <f>IF(OR(ISERROR('[2]Most Recent Statements'!K31),ISERROR('[2]Most Recent Statements'!L31)),"Insufficient data",IF(OR('[2]Most Recent Statements'!K31="Unknown",'[2]Most Recent Statements'!L31="Unknown"),"Insufficient Data",(IF(AND((OR((ISNUMBER(SEARCH("Conducting research",'[2]Most Recent Statements'!K31))),(ISNUMBER(SEARCH("Risk-based questionnaires",'[2]Most Recent Statements'!K31))),(ISNUMBER(SEARCH("Use of risk management tool or software",'[2]Most Recent Statements'!K31))))),(OR((ISNUMBER(SEARCH("Geographic",'[2]Most Recent Statements'!L31))),(ISNUMBER(SEARCH("Industry",'[2]Most Recent Statements'!L31))),(ISNUMBER(SEARCH("Resource",'[2]Most Recent Statements'!L31))),(ISNUMBER(SEARCH("Workforce",'[2]Most Recent Statements'!L31)))))),"Yes","No"))))</f>
        <v>No</v>
      </c>
      <c r="BL79" s="175" t="str">
        <f>IF(ISERROR('[2]Most Recent Statements'!L31),"Insufficient data",IF('[2]Most Recent Statements'!L31="Unknown","Insufficient Data",(IF(OR((ISNUMBER(SEARCH("Geographic",'[2]Most Recent Statements'!L31))),(ISNUMBER(SEARCH("Industry",'[2]Most Recent Statements'!L31))),(ISNUMBER(SEARCH("Resource",'[2]Most Recent Statements'!L31))),(ISNUMBER(SEARCH("Workforce",'[2]Most Recent Statements'!L31)))),"Yes","No"))))</f>
        <v>No</v>
      </c>
      <c r="BM79" s="176" t="str">
        <f>IF(ISERROR('[2]Most Recent Statements'!L31),"Insufficient data",IF('[2]Most Recent Statements'!L31="Unknown","Insufficient Data",(IF(ISNUMBER(SEARCH("Geographic",'[2]Most Recent Statements'!L31)),"Yes","No"))))</f>
        <v>No</v>
      </c>
      <c r="BN79" s="176" t="str">
        <f>IF(ISERROR('[2]Most Recent Statements'!L31),"Insufficient data",IF('[2]Most Recent Statements'!L31="Unknown","Insufficient Data",(IF(ISNUMBER(SEARCH("Industry",'[2]Most Recent Statements'!L31)),"Yes","No"))))</f>
        <v>No</v>
      </c>
      <c r="BO79" s="176" t="str">
        <f>IF(ISERROR('[2]Most Recent Statements'!L31),"Insufficient data",IF('[2]Most Recent Statements'!L31="Unknown","Insufficient Data",(IF(ISNUMBER(SEARCH("Workforce",'[2]Most Recent Statements'!L31)),"Yes","No"))))</f>
        <v>No</v>
      </c>
      <c r="BP79" s="176" t="str">
        <f>IF(ISERROR('[2]Most Recent Statements'!L31),"Insufficient data",IF('[2]Most Recent Statements'!L31="Unknown","Insufficient Data",(IF(ISNUMBER(SEARCH("Resource",'[2]Most Recent Statements'!L31)),"Yes","No"))))</f>
        <v>No</v>
      </c>
      <c r="BQ79" s="177"/>
      <c r="BR79" s="176" t="str">
        <f>IF(ISERROR('[2]Most Recent Statements'!N31),"Insufficient data",IF('[2]Most Recent Statements'!N31="Unknown","Insufficient Data",(IF(ISNUMBER(SEARCH("Yes",'[2]Most Recent Statements'!N31)),"Yes","No"))))</f>
        <v>No</v>
      </c>
      <c r="BS79" s="175" t="str">
        <f>IF(ISERROR('[2]Most Recent Statements'!Q31),"Insufficient data",IF('[2]Most Recent Statements'!Q31="Unknown","Insufficient Data",(IF(ISNUMBER(SEARCH("Leadership",'[2]Most Recent Statements'!Q31)),"Yes","No"))))</f>
        <v>No</v>
      </c>
      <c r="BT79" s="176" t="str">
        <f>IF(ISERROR('[2]Most Recent Statements'!Q31),"Insufficient data",IF('[2]Most Recent Statements'!Q31="Unknown","Insufficient Data",(IF(ISNUMBER(SEARCH("Suppliers",'[2]Most Recent Statements'!Q31)),"Yes","No"))))</f>
        <v>No</v>
      </c>
      <c r="BU79" s="176" t="str">
        <f>IF(ISERROR('[2]Most Recent Statements'!Q31),"Insufficient data",IF('[2]Most Recent Statements'!Q31="Unknown","Insufficient Data",(IF(ISNUMBER(SEARCH("Recruitment / HR",'[2]Most Recent Statements'!Q31)),"Yes","No"))))</f>
        <v>No</v>
      </c>
      <c r="BV79" s="176" t="str">
        <f>IF(ISERROR('[2]Most Recent Statements'!Q31),"Insufficient data",IF('[2]Most Recent Statements'!Q31="Unknown","Insufficient Data",(IF(ISNUMBER(SEARCH("Procurement / purchasing",'[2]Most Recent Statements'!Q31)),"Yes","No"))))</f>
        <v>No</v>
      </c>
      <c r="BW79" s="176" t="str">
        <f>IF(ISERROR('[2]Most Recent Statements'!Q31),"Insufficient data",IF('[2]Most Recent Statements'!Q31="Unknown","Insufficient Data",(IF(ISNUMBER(SEARCH("Employees (all)",'[2]Most Recent Statements'!Q31)),"Yes","No"))))</f>
        <v>No</v>
      </c>
      <c r="BX79" s="176" t="str">
        <f>IF(ISERROR('[2]Most Recent Statements'!Q31),"Insufficient data",IF('[2]Most Recent Statements'!Q31="Unknown","Insufficient Data",(IF(ISNUMBER(SEARCH("Training provided - not specified",'[2]Most Recent Statements'!Q31)),"Yes","No"))))</f>
        <v>Yes</v>
      </c>
      <c r="BY79" s="176" t="str">
        <f>IF(ISERROR('[2]Most Recent Statements'!Q31),"Insufficient data",IF('[2]Most Recent Statements'!Q31="Unknown","Insufficient Data",(IF(ISNUMBER(SEARCH("In Development",'[2]Most Recent Statements'!Q31)),"Yes","No"))))</f>
        <v>No</v>
      </c>
      <c r="BZ79" s="177" t="str">
        <f t="shared" si="5"/>
        <v>Yes</v>
      </c>
      <c r="CA79" s="176" t="str">
        <f t="shared" si="6"/>
        <v>Yes</v>
      </c>
      <c r="CB79" s="176" t="str">
        <f t="shared" si="7"/>
        <v>Yes</v>
      </c>
      <c r="CC79" s="175" t="str">
        <f>IF(ISERROR('[2]Most Recent Statements'!R31),"Insufficient data",IF('[2]Most Recent Statements'!R31="Unknown","Insufficient Data",(IF(ISNUMBER(SEARCH("Yes",'[2]Most Recent Statements'!R31)),"Yes","No"))))</f>
        <v>No</v>
      </c>
      <c r="CD79" s="176" t="str">
        <f>IF(ISERROR('[2]Most Recent Statements'!S31),"Insufficient data",IF('[2]Most Recent Statements'!S31="Unknown","Insufficient Data",(IF(ISNUMBER(SEARCH("Yes",'[2]Most Recent Statements'!S31)),"Yes","No"))))</f>
        <v>No</v>
      </c>
      <c r="CE79" s="199" t="str">
        <f>IFERROR(VLOOKUP($A79,'[2]Sector Specific Research'!$B$3:$H$81,3,FALSE),"Insufficient Data")</f>
        <v>No</v>
      </c>
      <c r="CF79" s="200" t="str">
        <f>IFERROR(VLOOKUP($A79,'[2]Sector Specific Research'!$B$3:$H$81,4,FALSE),"Insufficient Data")</f>
        <v>No</v>
      </c>
      <c r="CG79" s="200" t="str">
        <f>IFERROR(VLOOKUP($A79,'[2]Sector Specific Research'!$B$3:$H$81,5,FALSE),"Insufficient Data")</f>
        <v>No</v>
      </c>
      <c r="CH79" s="200" t="str">
        <f>IFERROR(VLOOKUP($A79,'[2]Sector Specific Research'!$B$3:$H$81,6,FALSE),"Insufficient Data")</f>
        <v>No</v>
      </c>
      <c r="CI79" s="200" t="str">
        <f>IFERROR(VLOOKUP($A79,'[2]Sector Specific Research'!$B$3:$H$81,7,FALSE),"Insufficient Data")</f>
        <v>No</v>
      </c>
      <c r="CJ79" s="200" t="str">
        <f t="shared" si="8"/>
        <v>No</v>
      </c>
      <c r="CK79" s="175" t="str">
        <f t="shared" si="9"/>
        <v>No</v>
      </c>
      <c r="CL79" s="178" t="str">
        <f t="shared" si="10"/>
        <v>No</v>
      </c>
    </row>
    <row r="80" spans="1:90" ht="16" x14ac:dyDescent="0.2">
      <c r="A80" s="287" t="str">
        <f>TRIM('[2]Most Recent Statements'!A12)</f>
        <v>Northern Trust</v>
      </c>
      <c r="B80" s="197">
        <f>'[2]Most Recent Statements'!B12</f>
        <v>2019</v>
      </c>
      <c r="C80" s="202">
        <v>1200000</v>
      </c>
      <c r="D80" s="198" t="str">
        <f>IF(ISNUMBER(SEARCH("Yes",'[2]Most Recent Statements'!C12)), "Yes", "No")</f>
        <v>Yes</v>
      </c>
      <c r="E80" s="198">
        <f>IFERROR(VLOOKUP(A80,'[2]Entity Coverage'!$C$2:$H$80, 6, FALSE), "Insufficient Data")</f>
        <v>3</v>
      </c>
      <c r="F80" s="198" t="str">
        <f>IF(ISERROR('[2]Most Recent Statements'!E12),"Insufficient data",IF('[2]Most Recent Statements'!E12="Unknown","Insufficient Data",(IF(ISNUMBER(SEARCH("Yes",'[2]Most Recent Statements'!E12)),"Yes","No"))))</f>
        <v>Yes</v>
      </c>
      <c r="G80" s="175" t="str">
        <f>IFERROR(IF(AND((OR('[2]Most Recent Statements'!F12="Signed by CEO",'[2]Most Recent Statements'!F12="Signed by Director",'[2]Most Recent Statements'!F12="Signed by Managing Director",'[2]Most Recent Statements'!F12="Signed by Chairman")),('[2]Most Recent Statements'!C12="Yes - UK Modern Slavery Act"),('[2]Most Recent Statements'!D12="Yes"),('[2]Most Recent Statements'!G12="Approved by Board")),"Yes","No"),"Insufficient data")</f>
        <v>Yes</v>
      </c>
      <c r="H80" s="176" t="str">
        <f>IF(ISERROR('[2]Most Recent Statements'!F12),"Insufficient data",IF('[2]Most Recent Statements'!F12="Unknown","Insufficient Data",(IF(OR((ISNUMBER(SEARCH("Signed by CEO",'[2]Most Recent Statements'!F12))),(ISNUMBER(SEARCH("Signed by Director",'[2]Most Recent Statements'!F12))),(ISNUMBER(SEARCH("Signed by Chairman",'[2]Most Recent Statements'!F12))),(ISNUMBER(SEARCH("Signed by Managing Director",'[2]Most Recent Statements'!F12)))),"Yes","No"))))</f>
        <v>Yes</v>
      </c>
      <c r="I80" s="176" t="str">
        <f>IF(ISERROR('[2]Most Recent Statements'!G12),"Insufficient data",IF('[2]Most Recent Statements'!G12="Unknown","Insufficient Data",(IF(ISNUMBER(SEARCH("Approved by Board",'[2]Most Recent Statements'!G12)),"Yes","No"))))</f>
        <v>Yes</v>
      </c>
      <c r="J80" s="177" t="str">
        <f>IF(ISERROR('[2]Most Recent Statements'!D12),"Insufficient data",IF('[2]Most Recent Statements'!D12="Unknown","Insufficient Data",(IF(ISNUMBER(SEARCH("Yes",'[2]Most Recent Statements'!D12)),"Yes","No"))))</f>
        <v>Yes</v>
      </c>
      <c r="K80" s="174" t="str">
        <f>IF(ISERROR('[2]Most Recent Statements'!T12),"Insufficient data",IF('[2]Most Recent Statements'!T12="Unknown","Insufficient Data",(IF(ISNUMBER(SEARCH("Yes",'[2]Most Recent Statements'!T12)),"Yes","No"))))</f>
        <v>No</v>
      </c>
      <c r="L80" s="174" t="str">
        <f>IF(ISERROR('[2]Most Recent Statements'!H12),"Insufficient data",IF('[2]Most Recent Statements'!H12="Unknown","Insufficient Data",(IF(ISNUMBER(SEARCH("Yes",'[2]Most Recent Statements'!H12)),"Yes","No"))))</f>
        <v>Yes</v>
      </c>
      <c r="M80" s="175" t="str">
        <f>IF(ISERROR('[2]Most Recent Statements'!I12),"Insufficient data",IF('[2]Most Recent Statements'!I12="Unknown","Insufficient Data",(IF(ISNUMBER(SEARCH("No",'[2]Most Recent Statements'!I12)),"No","Yes"))))</f>
        <v>Yes</v>
      </c>
      <c r="N80" s="176" t="str">
        <f>IF(ISERROR('[2]Most Recent Statements'!I12),"Insufficient data",IF('[2]Most Recent Statements'!I12="Unknown","Insufficient Data",(IF(ISNUMBER(SEARCH("Facility/Supplier",'[2]Most Recent Statements'!I12)),"Yes","No"))))</f>
        <v>No</v>
      </c>
      <c r="O80" s="177" t="str">
        <f>IF(ISERROR('[2]Most Recent Statements'!I12),"Insufficient data",IF('[2]Most Recent Statements'!I12="Unknown","Insufficient Data",(IF(ISNUMBER(SEARCH("Geographical",'[2]Most Recent Statements'!I12)),"Yes","No"))))</f>
        <v>Yes</v>
      </c>
      <c r="P80" s="175" t="str">
        <f>IF(ISERROR('[2]Most Recent Statements'!J12),"Insufficient data",IF('[2]Most Recent Statements'!J12="Unknown","Insufficient Data",(IF(OR((ISNUMBER(SEARCH("prohibit",'[2]Most Recent Statements'!J12))),(ISNUMBER(SEARCH("forced",'[2]Most Recent Statements'!J12))),(ISNUMBER(SEARCH("supplier",'[2]Most Recent Statements'!J12)))),"Yes","No"))))</f>
        <v>Yes</v>
      </c>
      <c r="Q80" s="176" t="str">
        <f>IF(ISERROR('[2]Most Recent Statements'!J12),"Insufficient data",IF('[2]Most Recent Statements'!J12="Unknown","Insufficient Data",(IF(ISNUMBER(SEARCH("No",'[2]Most Recent Statements'!J12)),"No","Yes"))))</f>
        <v>Yes</v>
      </c>
      <c r="R80" s="176" t="str">
        <f>IF(ISERROR('[2]Most Recent Statements'!J12),"Insufficient data",IF('[2]Most Recent Statements'!J12="Unknown","Insufficient Data",(IF(ISNUMBER(SEARCH("In Development",'[2]Most Recent Statements'!J12)),"Yes","No"))))</f>
        <v>No</v>
      </c>
      <c r="S80" s="176" t="str">
        <f>IF(ISERROR('[2]Most Recent Statements'!J12),"Insufficient data",IF('[2]Most Recent Statements'!J12="Unknown","Insufficient Data",(IF(OR((ISNUMBER(SEARCH("prohibit",'[2]Most Recent Statements'!J12))),(ISNUMBER(SEARCH("forced",'[2]Most Recent Statements'!J12))),(ISNUMBER(SEARCH("No",'[2]Most Recent Statements'!J12))),(ISNUMBER(SEARCH("supplier",'[2]Most Recent Statements'!J12)))),"No","Yes"))))</f>
        <v>No</v>
      </c>
      <c r="T80" s="176"/>
      <c r="U80" s="176" t="str">
        <f>IF(ISERROR('[2]Most Recent Statements'!J12),"Insufficient data",IF('[2]Most Recent Statements'!J12="Unknown","Insufficient Data",(IF(ISNUMBER(SEARCH("(beyond tier 1)",'[2]Most Recent Statements'!J12)),"Yes","No"))))</f>
        <v>Yes</v>
      </c>
      <c r="V80" s="176"/>
      <c r="W80" s="176" t="str">
        <f>IF(ISERROR('[2]Most Recent Statements'!J12),"Insufficient data",IF('[2]Most Recent Statements'!J12="Unknown","Insufficient Data",(IF(ISNUMBER(SEARCH("recruitment",'[2]Most Recent Statements'!J12)),"Yes","No"))))</f>
        <v>No</v>
      </c>
      <c r="X80" s="176" t="str">
        <f>IF(ISERROR('[2]Most Recent Statements'!J12),"Insufficient data",IF('[2]Most Recent Statements'!J12="Unknown","Insufficient Data",(IF(ISNUMBER(SEARCH("Prohibit charging of recruitment fees to employee (direct / tier 1)",'[2]Most Recent Statements'!J12)),"Yes","No"))))</f>
        <v>No</v>
      </c>
      <c r="Y80" s="176" t="str">
        <f>IF(ISERROR('[2]Most Recent Statements'!J12),"Insufficient data",IF('[2]Most Recent Statements'!J12="Unknown","Insufficient Data",(IF(ISNUMBER(SEARCH("Prohibit charging of recruitment fees to employee (beyond tier 1)",'[2]Most Recent Statements'!J12)),"Yes","No"))))</f>
        <v>No</v>
      </c>
      <c r="Z80" s="176" t="str">
        <f>IF(ISERROR('[2]Most Recent Statements'!J12),"Insufficient data",IF('[2]Most Recent Statements'!J12="Unknown","Insufficient Data",(IF(ISNUMBER(SEARCH("Suppliers comply with laws and company’s policies (direct / tier 1)",'[2]Most Recent Statements'!J12)),"Yes","No"))))</f>
        <v>Yes</v>
      </c>
      <c r="AA80" s="176" t="str">
        <f>IF(ISERROR('[2]Most Recent Statements'!J12),"Insufficient data",IF('[2]Most Recent Statements'!J12="Unknown","Insufficient Data",(IF(ISNUMBER(SEARCH("Suppliers comply with laws and company’s policies (beyond tier 1)",'[2]Most Recent Statements'!J12)),"Yes","No"))))</f>
        <v>Yes</v>
      </c>
      <c r="AB80" s="172" t="s">
        <v>1055</v>
      </c>
      <c r="AC80" s="172" t="s">
        <v>1055</v>
      </c>
      <c r="AD80" s="176" t="str">
        <f>IF(ISERROR('[2]Most Recent Statements'!J12),"Insufficient data",IF('[2]Most Recent Statements'!J12="Unknown","Insufficient Data",(IF(ISNUMBER(SEARCH("Prohibit use of child labour (direct / tier 1)",'[2]Most Recent Statements'!J12)),"Yes","No"))))</f>
        <v>Yes</v>
      </c>
      <c r="AE80" s="176" t="str">
        <f>IF(ISERROR('[2]Most Recent Statements'!J12),"Insufficient data",IF('[2]Most Recent Statements'!J12="Unknown","Insufficient Data",(IF(ISNUMBER(SEARCH("Prohibit use of child labour (beyond tier 1)",'[2]Most Recent Statements'!J12)),"Yes","No"))))</f>
        <v>Yes</v>
      </c>
      <c r="AF80" s="176" t="str">
        <f>IF(ISERROR('[2]Most Recent Statements'!J12),"Insufficient data",IF('[2]Most Recent Statements'!J12="Unknown","Insufficient Data",(IF(ISNUMBER(SEARCH("Code of conduct or supplier code includes clauses on slavery and human trafficking (direct / tier 1)",'[2]Most Recent Statements'!J12)),"Yes","No"))))</f>
        <v>Yes</v>
      </c>
      <c r="AG80" s="176" t="str">
        <f>IF(ISERROR('[2]Most Recent Statements'!J12),"Insufficient data",IF('[2]Most Recent Statements'!J12="Unknown","Insufficient Data",(IF(ISNUMBER(SEARCH("Code of conduct or supplier code includes clauses on slavery and human trafficking (beyond tier 1)",'[2]Most Recent Statements'!J12)),"Yes","No"))))</f>
        <v>Yes</v>
      </c>
      <c r="AH80" s="176" t="str">
        <f>IF(ISERROR('[2]Most Recent Statements'!J12),"Insufficient data",IF('[2]Most Recent Statements'!J12="Unknown","Insufficient Data",(IF(ISNUMBER(SEARCH("Contracts include clauses on forced labour (direct / tier 1)",'[2]Most Recent Statements'!J12)),"Yes","No"))))</f>
        <v>No</v>
      </c>
      <c r="AI80" s="176" t="str">
        <f>IF(ISERROR('[2]Most Recent Statements'!J12),"Insufficient data",IF('[2]Most Recent Statements'!J12="Unknown","Insufficient Data",(IF(ISNUMBER(SEARCH("Contracts include clauses on forced labour (beyond tier 1)",'[2]Most Recent Statements'!J12)),"Yes","No"))))</f>
        <v>No</v>
      </c>
      <c r="AJ80" s="176" t="str">
        <f>IF(ISERROR('[2]Most Recent Statements'!J12),"Insufficient data",IF('[2]Most Recent Statements'!J12="Unknown","Insufficient Data",(IF(ISNUMBER(SEARCH("Suppliers produce their own statement (direct / tier 1)",'[2]Most Recent Statements'!J12)),"Yes","No"))))</f>
        <v>No</v>
      </c>
      <c r="AK80" s="176" t="str">
        <f>IF(ISERROR('[2]Most Recent Statements'!J12),"Insufficient data",IF('[2]Most Recent Statements'!J12="Unknown","Insufficient Data",(IF(ISNUMBER(SEARCH("Suppliers produce their own statement (beyond tier 1)",'[2]Most Recent Statements'!J12)),"Yes","No"))))</f>
        <v>No</v>
      </c>
      <c r="AL80" s="176" t="str">
        <f>IF(ISERROR('[2]Most Recent Statements'!J12),"Insufficient data",IF('[2]Most Recent Statements'!J12="Unknown","Insufficient Data",(IF(ISNUMBER(SEARCH("Suppliers respect labour rights (wages, freedom of association etc) (direct / tier 1)",'[2]Most Recent Statements'!J12)),"Yes","No"))))</f>
        <v>No</v>
      </c>
      <c r="AM80" s="176" t="str">
        <f>IF(ISERROR('[2]Most Recent Statements'!J12),"Insufficient data",IF('[2]Most Recent Statements'!J12="Unknown","Insufficient Data",(IF(ISNUMBER(SEARCH("Suppliers respect labour rights (wages, freedom of association etc) (beyond tier 1)",'[2]Most Recent Statements'!J12)),"Yes","No"))))</f>
        <v>No</v>
      </c>
      <c r="AN80" s="176" t="str">
        <f>IF(ISERROR('[2]Most Recent Statements'!J12),"Insufficient data",IF('[2]Most Recent Statements'!J12="Unknown","Insufficient Data",(IF(ISNUMBER(SEARCH("Suppliers protect migrant workers (direct / tier 1)",'[2]Most Recent Statements'!J12)),"Yes","No"))))</f>
        <v>No</v>
      </c>
      <c r="AO80" s="176" t="str">
        <f>IF(ISERROR('[2]Most Recent Statements'!J12),"Insufficient data",IF('[2]Most Recent Statements'!J12="Unknown","Insufficient Data",(IF(ISNUMBER(SEARCH("Suppliers protect migrant workers (beyond tier 1)",'[2]Most Recent Statements'!J12)),"Yes","No"))))</f>
        <v>No</v>
      </c>
      <c r="AP80" s="177" t="str">
        <f>IF(ISERROR('[2]Most Recent Statements'!J12),"Insufficient data",IF('[2]Most Recent Statements'!J12="Unknown","Insufficient Data",(IF(ISNUMBER(SEARCH("migrant",'[2]Most Recent Statements'!J12)),"Yes","No"))))</f>
        <v>No</v>
      </c>
      <c r="AQ80" s="174" t="str">
        <f>IF(OR(ISERROR('[2]Most Recent Statements'!O12),ISERROR('[2]Most Recent Statements'!M12)),"Insufficient data",IF(OR('[2]Most Recent Statements'!O12="Unknown",'[2]Most Recent Statements'!M12="Unknown"),"Insufficient Data",(IF(OR((OR((ISNUMBER(SEARCH("Cancel contracts",'[2]Most Recent Statements'!O12))),(ISNUMBER(SEARCH("Corrective action plan",'[2]Most Recent Statements'!O12))),(ISNUMBER(SEARCH("Worker remediation",'[2]Most Recent Statements'!O12))),(ISNUMBER(SEARCH("Senior management",'[2]Most Recent Statements'!O12))))),(OR((ISNUMBER(SEARCH("Audits",'[2]Most Recent Statements'!M12))),(ISNUMBER(SEARCH("On-site visits",'[2]Most Recent Statements'!M12)))))),"Yes","No"))))</f>
        <v>Yes</v>
      </c>
      <c r="AR80" s="174" t="str">
        <f t="shared" si="2"/>
        <v>Yes</v>
      </c>
      <c r="AS80" s="175" t="str">
        <f>IF(ISERROR('[2]Most Recent Statements'!O12),"Insufficient data",IF('[2]Most Recent Statements'!O12="Unknown","Insufficient Data",(IF(ISNUMBER(SEARCH("Cancel contracts",'[2]Most Recent Statements'!O12)),"Yes","No"))))</f>
        <v>Yes</v>
      </c>
      <c r="AT80" s="176" t="str">
        <f>IF(ISERROR('[2]Most Recent Statements'!O12),"Insufficient data",IF('[2]Most Recent Statements'!O12="Unknown","Insufficient Data",(IF(ISNUMBER(SEARCH("Corrective action plan",'[2]Most Recent Statements'!O12)),"Yes","No"))))</f>
        <v>Yes</v>
      </c>
      <c r="AU80" s="176" t="str">
        <f>IF(ISERROR('[2]Most Recent Statements'!O12),"Insufficient data",IF('[2]Most Recent Statements'!O12="Unknown","Insufficient Data",(IF(ISNUMBER(SEARCH("Senior management",'[2]Most Recent Statements'!O12)),"Yes","No"))))</f>
        <v>No</v>
      </c>
      <c r="AV80" s="177" t="str">
        <f>IF(ISERROR('[2]Most Recent Statements'!O12),"Insufficient data",IF('[2]Most Recent Statements'!O12="Unknown","Insufficient Data",(IF(ISNUMBER(SEARCH("Worker remediation",'[2]Most Recent Statements'!O12)),"Yes","No"))))</f>
        <v>No</v>
      </c>
      <c r="AW80" s="176" t="str">
        <f t="shared" si="3"/>
        <v>Yes</v>
      </c>
      <c r="AX80" s="175" t="str">
        <f>IF(ISERROR('[2]Most Recent Statements'!M12),"Insufficient data",IF('[2]Most Recent Statements'!M12="Unknown","Insufficient Data",(IF(ISNUMBER(SEARCH("Audits",'[2]Most Recent Statements'!M12)),"Yes","No"))))</f>
        <v>No</v>
      </c>
      <c r="AY80" s="176" t="str">
        <f>IF(ISERROR('[2]Most Recent Statements'!M12),"Insufficient data",IF('[2]Most Recent Statements'!M12="Unknown","Insufficient Data",(IF(ISNUMBER(SEARCH("Audits of suppliers (self- reporting)",'[2]Most Recent Statements'!M12)),"Yes","No"))))</f>
        <v>No</v>
      </c>
      <c r="AZ80" s="176" t="str">
        <f>IF(ISERROR('[2]Most Recent Statements'!M12),"Insufficient data",IF('[2]Most Recent Statements'!M12="Unknown","Insufficient Data",(IF(ISNUMBER(SEARCH("Audits of suppliers (independent)",'[2]Most Recent Statements'!M12)),"Yes","No"))))</f>
        <v>No</v>
      </c>
      <c r="BA80" s="177" t="str">
        <f>IF(ISERROR('[2]Most Recent Statements'!M12),"Insufficient data",IF('[2]Most Recent Statements'!M12="Unknown","Insufficient Data",(IF(ISNUMBER(SEARCH("On-site visits",'[2]Most Recent Statements'!M12)),"Yes","No"))))</f>
        <v>No</v>
      </c>
      <c r="BB80" s="175" t="str">
        <f>IF(ISERROR('[2]Most Recent Statements'!P12),"Insufficient data",IF('[2]Most Recent Statements'!P12="Unknown","Insufficient Data",(IF(OR((ISNUMBER(SEARCH("Hotline",'[2]Most Recent Statements'!P12))),(ISNUMBER(SEARCH("Whistleblower protection",'[2]Most Recent Statements'!P12))),(ISNUMBER(SEARCH("Focal Point",'[2]Most Recent Statements'!P12)))),"Yes","No"))))</f>
        <v>Yes</v>
      </c>
      <c r="BC80" s="176" t="str">
        <f>IF(ISERROR('[2]Most Recent Statements'!P12),"Insufficient data",IF('[2]Most Recent Statements'!P12="Unknown","Insufficient Data",(IF(ISNUMBER(SEARCH("Hotline",'[2]Most Recent Statements'!P12)),"Yes","No"))))</f>
        <v>Yes</v>
      </c>
      <c r="BD80" s="176" t="str">
        <f>IF(ISERROR('[2]Most Recent Statements'!P12),"Insufficient data",IF('[2]Most Recent Statements'!P12="Unknown","Insufficient Data",(IF(ISNUMBER(SEARCH("Focal Point",'[2]Most Recent Statements'!P12)),"Yes","No"))))</f>
        <v>No</v>
      </c>
      <c r="BE80" s="177" t="str">
        <f>IF(ISERROR('[2]Most Recent Statements'!P12),"Insufficient data",IF('[2]Most Recent Statements'!P12="Unknown","Insufficient Data",(IF(ISNUMBER(SEARCH("Whistleblower protection",'[2]Most Recent Statements'!P12)),"Yes","No"))))</f>
        <v>Yes</v>
      </c>
      <c r="BF80" s="175" t="str">
        <f t="shared" si="4"/>
        <v>Yes</v>
      </c>
      <c r="BG80" s="176" t="str">
        <f>IF(ISERROR('[2]Most Recent Statements'!K12),"Insufficient data",IF('[2]Most Recent Statements'!K12="Unknown","Insufficient Data",(IF(ISNUMBER(SEARCH("Conducting research",'[2]Most Recent Statements'!K12)),"Yes","No"))))</f>
        <v>Yes</v>
      </c>
      <c r="BH80" s="176" t="str">
        <f>IF(ISERROR('[2]Most Recent Statements'!K12),"Insufficient data",IF('[2]Most Recent Statements'!K12="Unknown","Insufficient Data",(IF(ISNUMBER(SEARCH("Risk-based questionnaires",'[2]Most Recent Statements'!K12)),"Yes","No"))))</f>
        <v>Yes</v>
      </c>
      <c r="BI80" s="176" t="str">
        <f>IF(ISERROR('[2]Most Recent Statements'!K12),"Insufficient data",IF('[2]Most Recent Statements'!K12="Unknown","Insufficient Data",(IF(ISNUMBER(SEARCH("Use of risk management tool or software",'[2]Most Recent Statements'!K12)),"Yes","No"))))</f>
        <v>No</v>
      </c>
      <c r="BJ80" s="177" t="str">
        <f>IF(ISERROR('[2]Most Recent Statements'!K12),"Insufficient data",IF('[2]Most Recent Statements'!K12="Unknown","Insufficient Data",(IF(ISNUMBER(SEARCH("In Development",'[2]Most Recent Statements'!K12)),"Yes","No"))))</f>
        <v>No</v>
      </c>
      <c r="BK80" s="174" t="str">
        <f>IF(OR(ISERROR('[2]Most Recent Statements'!K12),ISERROR('[2]Most Recent Statements'!L12)),"Insufficient data",IF(OR('[2]Most Recent Statements'!K12="Unknown",'[2]Most Recent Statements'!L12="Unknown"),"Insufficient Data",(IF(AND((OR((ISNUMBER(SEARCH("Conducting research",'[2]Most Recent Statements'!K12))),(ISNUMBER(SEARCH("Risk-based questionnaires",'[2]Most Recent Statements'!K12))),(ISNUMBER(SEARCH("Use of risk management tool or software",'[2]Most Recent Statements'!K12))))),(OR((ISNUMBER(SEARCH("Geographic",'[2]Most Recent Statements'!L12))),(ISNUMBER(SEARCH("Industry",'[2]Most Recent Statements'!L12))),(ISNUMBER(SEARCH("Resource",'[2]Most Recent Statements'!L12))),(ISNUMBER(SEARCH("Workforce",'[2]Most Recent Statements'!L12)))))),"Yes","No"))))</f>
        <v>No</v>
      </c>
      <c r="BL80" s="175" t="str">
        <f>IF(ISERROR('[2]Most Recent Statements'!L12),"Insufficient data",IF('[2]Most Recent Statements'!L12="Unknown","Insufficient Data",(IF(OR((ISNUMBER(SEARCH("Geographic",'[2]Most Recent Statements'!L12))),(ISNUMBER(SEARCH("Industry",'[2]Most Recent Statements'!L12))),(ISNUMBER(SEARCH("Resource",'[2]Most Recent Statements'!L12))),(ISNUMBER(SEARCH("Workforce",'[2]Most Recent Statements'!L12)))),"Yes","No"))))</f>
        <v>No</v>
      </c>
      <c r="BM80" s="176" t="str">
        <f>IF(ISERROR('[2]Most Recent Statements'!L12),"Insufficient data",IF('[2]Most Recent Statements'!L12="Unknown","Insufficient Data",(IF(ISNUMBER(SEARCH("Geographic",'[2]Most Recent Statements'!L12)),"Yes","No"))))</f>
        <v>No</v>
      </c>
      <c r="BN80" s="176" t="str">
        <f>IF(ISERROR('[2]Most Recent Statements'!L12),"Insufficient data",IF('[2]Most Recent Statements'!L12="Unknown","Insufficient Data",(IF(ISNUMBER(SEARCH("Industry",'[2]Most Recent Statements'!L12)),"Yes","No"))))</f>
        <v>No</v>
      </c>
      <c r="BO80" s="176" t="str">
        <f>IF(ISERROR('[2]Most Recent Statements'!L12),"Insufficient data",IF('[2]Most Recent Statements'!L12="Unknown","Insufficient Data",(IF(ISNUMBER(SEARCH("Workforce",'[2]Most Recent Statements'!L12)),"Yes","No"))))</f>
        <v>No</v>
      </c>
      <c r="BP80" s="176" t="str">
        <f>IF(ISERROR('[2]Most Recent Statements'!L12),"Insufficient data",IF('[2]Most Recent Statements'!L12="Unknown","Insufficient Data",(IF(ISNUMBER(SEARCH("Resource",'[2]Most Recent Statements'!L12)),"Yes","No"))))</f>
        <v>No</v>
      </c>
      <c r="BQ80" s="177"/>
      <c r="BR80" s="176" t="str">
        <f>IF(ISERROR('[2]Most Recent Statements'!N12),"Insufficient data",IF('[2]Most Recent Statements'!N12="Unknown","Insufficient Data",(IF(ISNUMBER(SEARCH("Yes",'[2]Most Recent Statements'!N12)),"Yes","No"))))</f>
        <v>No</v>
      </c>
      <c r="BS80" s="175" t="str">
        <f>IF(ISERROR('[2]Most Recent Statements'!Q12),"Insufficient data",IF('[2]Most Recent Statements'!Q12="Unknown","Insufficient Data",(IF(ISNUMBER(SEARCH("Leadership",'[2]Most Recent Statements'!Q12)),"Yes","No"))))</f>
        <v>No</v>
      </c>
      <c r="BT80" s="176" t="str">
        <f>IF(ISERROR('[2]Most Recent Statements'!Q12),"Insufficient data",IF('[2]Most Recent Statements'!Q12="Unknown","Insufficient Data",(IF(ISNUMBER(SEARCH("Suppliers",'[2]Most Recent Statements'!Q12)),"Yes","No"))))</f>
        <v>No</v>
      </c>
      <c r="BU80" s="176" t="str">
        <f>IF(ISERROR('[2]Most Recent Statements'!Q12),"Insufficient data",IF('[2]Most Recent Statements'!Q12="Unknown","Insufficient Data",(IF(ISNUMBER(SEARCH("Recruitment / HR",'[2]Most Recent Statements'!Q12)),"Yes","No"))))</f>
        <v>No</v>
      </c>
      <c r="BV80" s="176" t="str">
        <f>IF(ISERROR('[2]Most Recent Statements'!Q12),"Insufficient data",IF('[2]Most Recent Statements'!Q12="Unknown","Insufficient Data",(IF(ISNUMBER(SEARCH("Procurement / purchasing",'[2]Most Recent Statements'!Q12)),"Yes","No"))))</f>
        <v>No</v>
      </c>
      <c r="BW80" s="176" t="str">
        <f>IF(ISERROR('[2]Most Recent Statements'!Q12),"Insufficient data",IF('[2]Most Recent Statements'!Q12="Unknown","Insufficient Data",(IF(ISNUMBER(SEARCH("Employees (all)",'[2]Most Recent Statements'!Q12)),"Yes","No"))))</f>
        <v>No</v>
      </c>
      <c r="BX80" s="176" t="str">
        <f>IF(ISERROR('[2]Most Recent Statements'!Q12),"Insufficient data",IF('[2]Most Recent Statements'!Q12="Unknown","Insufficient Data",(IF(ISNUMBER(SEARCH("Training provided - not specified",'[2]Most Recent Statements'!Q12)),"Yes","No"))))</f>
        <v>No</v>
      </c>
      <c r="BY80" s="176" t="str">
        <f>IF(ISERROR('[2]Most Recent Statements'!Q12),"Insufficient data",IF('[2]Most Recent Statements'!Q12="Unknown","Insufficient Data",(IF(ISNUMBER(SEARCH("In Development",'[2]Most Recent Statements'!Q12)),"Yes","No"))))</f>
        <v>No</v>
      </c>
      <c r="BZ80" s="177" t="str">
        <f t="shared" si="5"/>
        <v>No</v>
      </c>
      <c r="CA80" s="176" t="str">
        <f t="shared" si="6"/>
        <v>Yes</v>
      </c>
      <c r="CB80" s="176" t="str">
        <f t="shared" si="7"/>
        <v>Yes</v>
      </c>
      <c r="CC80" s="175" t="str">
        <f>IF(ISERROR('[2]Most Recent Statements'!R12),"Insufficient data",IF('[2]Most Recent Statements'!R12="Unknown","Insufficient Data",(IF(ISNUMBER(SEARCH("Yes",'[2]Most Recent Statements'!R12)),"Yes","No"))))</f>
        <v>No</v>
      </c>
      <c r="CD80" s="176" t="str">
        <f>IF(ISERROR('[2]Most Recent Statements'!S12),"Insufficient data",IF('[2]Most Recent Statements'!S12="Unknown","Insufficient Data",(IF(ISNUMBER(SEARCH("Yes",'[2]Most Recent Statements'!S12)),"Yes","No"))))</f>
        <v>Yes</v>
      </c>
      <c r="CE80" s="199" t="str">
        <f>IFERROR(VLOOKUP($A80,'[2]Sector Specific Research'!$B$3:$H$81,3,FALSE),"Insufficient Data")</f>
        <v>No</v>
      </c>
      <c r="CF80" s="200" t="str">
        <f>IFERROR(VLOOKUP($A80,'[2]Sector Specific Research'!$B$3:$H$81,4,FALSE),"Insufficient Data")</f>
        <v>No</v>
      </c>
      <c r="CG80" s="200" t="str">
        <f>IFERROR(VLOOKUP($A80,'[2]Sector Specific Research'!$B$3:$H$81,5,FALSE),"Insufficient Data")</f>
        <v>No</v>
      </c>
      <c r="CH80" s="200" t="str">
        <f>IFERROR(VLOOKUP($A80,'[2]Sector Specific Research'!$B$3:$H$81,6,FALSE),"Insufficient Data")</f>
        <v>No</v>
      </c>
      <c r="CI80" s="200" t="str">
        <f>IFERROR(VLOOKUP($A80,'[2]Sector Specific Research'!$B$3:$H$81,7,FALSE),"Insufficient Data")</f>
        <v>No</v>
      </c>
      <c r="CJ80" s="200" t="str">
        <f t="shared" si="8"/>
        <v>No</v>
      </c>
      <c r="CK80" s="175" t="str">
        <f t="shared" si="9"/>
        <v>Yes</v>
      </c>
      <c r="CL80" s="178" t="str">
        <f t="shared" si="10"/>
        <v>No</v>
      </c>
    </row>
    <row r="81" spans="1:90" ht="16" x14ac:dyDescent="0.2">
      <c r="A81" s="287" t="str">
        <f>TRIM('[2]Most Recent Statements'!A9)</f>
        <v>Orix</v>
      </c>
      <c r="B81" s="197">
        <f>'[2]Most Recent Statements'!B9</f>
        <v>2019</v>
      </c>
      <c r="C81" s="197">
        <v>196424</v>
      </c>
      <c r="D81" s="198" t="str">
        <f>IF(ISNUMBER(SEARCH("Yes",'[2]Most Recent Statements'!C9)), "Yes", "No")</f>
        <v>Yes</v>
      </c>
      <c r="E81" s="198">
        <f>IFERROR(VLOOKUP(A81,'[2]Entity Coverage'!$C$2:$H$80, 6, FALSE), "Insufficient Data")</f>
        <v>1</v>
      </c>
      <c r="F81" s="198" t="str">
        <f>IF(ISERROR('[2]Most Recent Statements'!E9),"Insufficient data",IF('[2]Most Recent Statements'!E9="Unknown","Insufficient Data",(IF(ISNUMBER(SEARCH("Yes",'[2]Most Recent Statements'!E9)),"Yes","No"))))</f>
        <v>Yes</v>
      </c>
      <c r="G81" s="175" t="str">
        <f>IFERROR(IF(AND((OR('[2]Most Recent Statements'!F9="Signed by CEO",'[2]Most Recent Statements'!F9="Signed by Director",'[2]Most Recent Statements'!F9="Signed by Managing Director",'[2]Most Recent Statements'!F9="Signed by Chairman")),('[2]Most Recent Statements'!C9="Yes - UK Modern Slavery Act"),('[2]Most Recent Statements'!D9="Yes"),('[2]Most Recent Statements'!G9="Approved by Board")),"Yes","No"),"Insufficient data")</f>
        <v>No</v>
      </c>
      <c r="H81" s="176" t="str">
        <f>IF(ISERROR('[2]Most Recent Statements'!F9),"Insufficient data",IF('[2]Most Recent Statements'!F9="Unknown","Insufficient Data",(IF(OR((ISNUMBER(SEARCH("Signed by CEO",'[2]Most Recent Statements'!F9))),(ISNUMBER(SEARCH("Signed by Director",'[2]Most Recent Statements'!F9))),(ISNUMBER(SEARCH("Signed by Chairman",'[2]Most Recent Statements'!F9))),(ISNUMBER(SEARCH("Signed by Managing Director",'[2]Most Recent Statements'!F9)))),"Yes","No"))))</f>
        <v>No</v>
      </c>
      <c r="I81" s="176" t="str">
        <f>IF(ISERROR('[2]Most Recent Statements'!G9),"Insufficient data",IF('[2]Most Recent Statements'!G9="Unknown","Insufficient Data",(IF(ISNUMBER(SEARCH("Approved by Board",'[2]Most Recent Statements'!G9)),"Yes","No"))))</f>
        <v>Yes</v>
      </c>
      <c r="J81" s="177" t="str">
        <f>IF(ISERROR('[2]Most Recent Statements'!D9),"Insufficient data",IF('[2]Most Recent Statements'!D9="Unknown","Insufficient Data",(IF(ISNUMBER(SEARCH("Yes",'[2]Most Recent Statements'!D9)),"Yes","No"))))</f>
        <v>No</v>
      </c>
      <c r="K81" s="174" t="str">
        <f>IF(ISERROR('[2]Most Recent Statements'!T9),"Insufficient data",IF('[2]Most Recent Statements'!T9="Unknown","Insufficient Data",(IF(ISNUMBER(SEARCH("Yes",'[2]Most Recent Statements'!T9)),"Yes","No"))))</f>
        <v>No</v>
      </c>
      <c r="L81" s="174" t="str">
        <f>IF(ISERROR('[2]Most Recent Statements'!H9),"Insufficient data",IF('[2]Most Recent Statements'!H9="Unknown","Insufficient Data",(IF(ISNUMBER(SEARCH("Yes",'[2]Most Recent Statements'!H9)),"Yes","No"))))</f>
        <v>Yes</v>
      </c>
      <c r="M81" s="175" t="str">
        <f>IF(ISERROR('[2]Most Recent Statements'!I9),"Insufficient data",IF('[2]Most Recent Statements'!I9="Unknown","Insufficient Data",(IF(ISNUMBER(SEARCH("No",'[2]Most Recent Statements'!I9)),"No","Yes"))))</f>
        <v>No</v>
      </c>
      <c r="N81" s="176" t="str">
        <f>IF(ISERROR('[2]Most Recent Statements'!I9),"Insufficient data",IF('[2]Most Recent Statements'!I9="Unknown","Insufficient Data",(IF(ISNUMBER(SEARCH("Facility/Supplier",'[2]Most Recent Statements'!I9)),"Yes","No"))))</f>
        <v>No</v>
      </c>
      <c r="O81" s="177" t="str">
        <f>IF(ISERROR('[2]Most Recent Statements'!I9),"Insufficient data",IF('[2]Most Recent Statements'!I9="Unknown","Insufficient Data",(IF(ISNUMBER(SEARCH("Geographical",'[2]Most Recent Statements'!I9)),"Yes","No"))))</f>
        <v>No</v>
      </c>
      <c r="P81" s="175" t="str">
        <f>IF(ISERROR('[2]Most Recent Statements'!J9),"Insufficient data",IF('[2]Most Recent Statements'!J9="Unknown","Insufficient Data",(IF(OR((ISNUMBER(SEARCH("prohibit",'[2]Most Recent Statements'!J9))),(ISNUMBER(SEARCH("forced",'[2]Most Recent Statements'!J9))),(ISNUMBER(SEARCH("supplier",'[2]Most Recent Statements'!J9)))),"Yes","No"))))</f>
        <v>Yes</v>
      </c>
      <c r="Q81" s="176" t="str">
        <f>IF(ISERROR('[2]Most Recent Statements'!J9),"Insufficient data",IF('[2]Most Recent Statements'!J9="Unknown","Insufficient Data",(IF(ISNUMBER(SEARCH("No",'[2]Most Recent Statements'!J9)),"No","Yes"))))</f>
        <v>Yes</v>
      </c>
      <c r="R81" s="176" t="str">
        <f>IF(ISERROR('[2]Most Recent Statements'!J9),"Insufficient data",IF('[2]Most Recent Statements'!J9="Unknown","Insufficient Data",(IF(ISNUMBER(SEARCH("In Development",'[2]Most Recent Statements'!J9)),"Yes","No"))))</f>
        <v>No</v>
      </c>
      <c r="S81" s="176" t="str">
        <f>IF(ISERROR('[2]Most Recent Statements'!J9),"Insufficient data",IF('[2]Most Recent Statements'!J9="Unknown","Insufficient Data",(IF(OR((ISNUMBER(SEARCH("prohibit",'[2]Most Recent Statements'!J9))),(ISNUMBER(SEARCH("forced",'[2]Most Recent Statements'!J9))),(ISNUMBER(SEARCH("No",'[2]Most Recent Statements'!J9))),(ISNUMBER(SEARCH("supplier",'[2]Most Recent Statements'!J9)))),"No","Yes"))))</f>
        <v>No</v>
      </c>
      <c r="T81" s="176"/>
      <c r="U81" s="176" t="str">
        <f>IF(ISERROR('[2]Most Recent Statements'!J9),"Insufficient data",IF('[2]Most Recent Statements'!J9="Unknown","Insufficient Data",(IF(ISNUMBER(SEARCH("(beyond tier 1)",'[2]Most Recent Statements'!J9)),"Yes","No"))))</f>
        <v>No</v>
      </c>
      <c r="V81" s="176"/>
      <c r="W81" s="176" t="str">
        <f>IF(ISERROR('[2]Most Recent Statements'!J9),"Insufficient data",IF('[2]Most Recent Statements'!J9="Unknown","Insufficient Data",(IF(ISNUMBER(SEARCH("recruitment",'[2]Most Recent Statements'!J9)),"Yes","No"))))</f>
        <v>No</v>
      </c>
      <c r="X81" s="176" t="str">
        <f>IF(ISERROR('[2]Most Recent Statements'!J9),"Insufficient data",IF('[2]Most Recent Statements'!J9="Unknown","Insufficient Data",(IF(ISNUMBER(SEARCH("Prohibit charging of recruitment fees to employee (direct / tier 1)",'[2]Most Recent Statements'!J9)),"Yes","No"))))</f>
        <v>No</v>
      </c>
      <c r="Y81" s="176" t="str">
        <f>IF(ISERROR('[2]Most Recent Statements'!J9),"Insufficient data",IF('[2]Most Recent Statements'!J9="Unknown","Insufficient Data",(IF(ISNUMBER(SEARCH("Prohibit charging of recruitment fees to employee (beyond tier 1)",'[2]Most Recent Statements'!J9)),"Yes","No"))))</f>
        <v>No</v>
      </c>
      <c r="Z81" s="176" t="str">
        <f>IF(ISERROR('[2]Most Recent Statements'!J9),"Insufficient data",IF('[2]Most Recent Statements'!J9="Unknown","Insufficient Data",(IF(ISNUMBER(SEARCH("Suppliers comply with laws and company’s policies (direct / tier 1)",'[2]Most Recent Statements'!J9)),"Yes","No"))))</f>
        <v>Yes</v>
      </c>
      <c r="AA81" s="176" t="str">
        <f>IF(ISERROR('[2]Most Recent Statements'!J9),"Insufficient data",IF('[2]Most Recent Statements'!J9="Unknown","Insufficient Data",(IF(ISNUMBER(SEARCH("Suppliers comply with laws and company’s policies (beyond tier 1)",'[2]Most Recent Statements'!J9)),"Yes","No"))))</f>
        <v>No</v>
      </c>
      <c r="AB81" s="176" t="str">
        <f>IF(ISERROR('[2]Most Recent Statements'!J9),"Insufficient data",IF('[2]Most Recent Statements'!J9="Unknown","Insufficient Data",(IF(ISNUMBER(SEARCH("Prohibit use of forced labour (direct / tier 1)",'[2]Most Recent Statements'!J9)),"Yes","No"))))</f>
        <v>Yes</v>
      </c>
      <c r="AC81" s="176" t="str">
        <f>IF(ISERROR('[2]Most Recent Statements'!J9),"Insufficient data",IF('[2]Most Recent Statements'!J9="Unknown","Insufficient Data",(IF(ISNUMBER(SEARCH("Prohibit use of forced labour (beyond tier 1)",'[2]Most Recent Statements'!J9)),"Yes","No"))))</f>
        <v>No</v>
      </c>
      <c r="AD81" s="176" t="str">
        <f>IF(ISERROR('[2]Most Recent Statements'!J9),"Insufficient data",IF('[2]Most Recent Statements'!J9="Unknown","Insufficient Data",(IF(ISNUMBER(SEARCH("Prohibit use of child labour (direct / tier 1)",'[2]Most Recent Statements'!J9)),"Yes","No"))))</f>
        <v>No</v>
      </c>
      <c r="AE81" s="176" t="str">
        <f>IF(ISERROR('[2]Most Recent Statements'!J9),"Insufficient data",IF('[2]Most Recent Statements'!J9="Unknown","Insufficient Data",(IF(ISNUMBER(SEARCH("Prohibit use of child labour (beyond tier 1)",'[2]Most Recent Statements'!J9)),"Yes","No"))))</f>
        <v>No</v>
      </c>
      <c r="AF81" s="176" t="str">
        <f>IF(ISERROR('[2]Most Recent Statements'!J9),"Insufficient data",IF('[2]Most Recent Statements'!J9="Unknown","Insufficient Data",(IF(ISNUMBER(SEARCH("Code of conduct or supplier code includes clauses on slavery and human trafficking (direct / tier 1)",'[2]Most Recent Statements'!J9)),"Yes","No"))))</f>
        <v>Yes</v>
      </c>
      <c r="AG81" s="176" t="str">
        <f>IF(ISERROR('[2]Most Recent Statements'!J9),"Insufficient data",IF('[2]Most Recent Statements'!J9="Unknown","Insufficient Data",(IF(ISNUMBER(SEARCH("Code of conduct or supplier code includes clauses on slavery and human trafficking (beyond tier 1)",'[2]Most Recent Statements'!J9)),"Yes","No"))))</f>
        <v>No</v>
      </c>
      <c r="AH81" s="176" t="str">
        <f>IF(ISERROR('[2]Most Recent Statements'!J9),"Insufficient data",IF('[2]Most Recent Statements'!J9="Unknown","Insufficient Data",(IF(ISNUMBER(SEARCH("Contracts include clauses on forced labour (direct / tier 1)",'[2]Most Recent Statements'!J9)),"Yes","No"))))</f>
        <v>No</v>
      </c>
      <c r="AI81" s="176" t="str">
        <f>IF(ISERROR('[2]Most Recent Statements'!J9),"Insufficient data",IF('[2]Most Recent Statements'!J9="Unknown","Insufficient Data",(IF(ISNUMBER(SEARCH("Contracts include clauses on forced labour (beyond tier 1)",'[2]Most Recent Statements'!J9)),"Yes","No"))))</f>
        <v>No</v>
      </c>
      <c r="AJ81" s="176" t="str">
        <f>IF(ISERROR('[2]Most Recent Statements'!J9),"Insufficient data",IF('[2]Most Recent Statements'!J9="Unknown","Insufficient Data",(IF(ISNUMBER(SEARCH("Suppliers produce their own statement (direct / tier 1)",'[2]Most Recent Statements'!J9)),"Yes","No"))))</f>
        <v>No</v>
      </c>
      <c r="AK81" s="176" t="str">
        <f>IF(ISERROR('[2]Most Recent Statements'!J9),"Insufficient data",IF('[2]Most Recent Statements'!J9="Unknown","Insufficient Data",(IF(ISNUMBER(SEARCH("Suppliers produce their own statement (beyond tier 1)",'[2]Most Recent Statements'!J9)),"Yes","No"))))</f>
        <v>No</v>
      </c>
      <c r="AL81" s="176" t="str">
        <f>IF(ISERROR('[2]Most Recent Statements'!J9),"Insufficient data",IF('[2]Most Recent Statements'!J9="Unknown","Insufficient Data",(IF(ISNUMBER(SEARCH("Suppliers respect labour rights (wages, freedom of association etc) (direct / tier 1)",'[2]Most Recent Statements'!J9)),"Yes","No"))))</f>
        <v>No</v>
      </c>
      <c r="AM81" s="176" t="str">
        <f>IF(ISERROR('[2]Most Recent Statements'!J9),"Insufficient data",IF('[2]Most Recent Statements'!J9="Unknown","Insufficient Data",(IF(ISNUMBER(SEARCH("Suppliers respect labour rights (wages, freedom of association etc) (beyond tier 1)",'[2]Most Recent Statements'!J9)),"Yes","No"))))</f>
        <v>No</v>
      </c>
      <c r="AN81" s="176" t="str">
        <f>IF(ISERROR('[2]Most Recent Statements'!J9),"Insufficient data",IF('[2]Most Recent Statements'!J9="Unknown","Insufficient Data",(IF(ISNUMBER(SEARCH("Suppliers protect migrant workers (direct / tier 1)",'[2]Most Recent Statements'!J9)),"Yes","No"))))</f>
        <v>No</v>
      </c>
      <c r="AO81" s="176" t="str">
        <f>IF(ISERROR('[2]Most Recent Statements'!J9),"Insufficient data",IF('[2]Most Recent Statements'!J9="Unknown","Insufficient Data",(IF(ISNUMBER(SEARCH("Suppliers protect migrant workers (beyond tier 1)",'[2]Most Recent Statements'!J9)),"Yes","No"))))</f>
        <v>No</v>
      </c>
      <c r="AP81" s="177" t="str">
        <f>IF(ISERROR('[2]Most Recent Statements'!J9),"Insufficient data",IF('[2]Most Recent Statements'!J9="Unknown","Insufficient Data",(IF(ISNUMBER(SEARCH("migrant",'[2]Most Recent Statements'!J9)),"Yes","No"))))</f>
        <v>No</v>
      </c>
      <c r="AQ81" s="174" t="str">
        <f>IF(OR(ISERROR('[2]Most Recent Statements'!O9),ISERROR('[2]Most Recent Statements'!M9)),"Insufficient data",IF(OR('[2]Most Recent Statements'!O9="Unknown",'[2]Most Recent Statements'!M9="Unknown"),"Insufficient Data",(IF(OR((OR((ISNUMBER(SEARCH("Cancel contracts",'[2]Most Recent Statements'!O9))),(ISNUMBER(SEARCH("Corrective action plan",'[2]Most Recent Statements'!O9))),(ISNUMBER(SEARCH("Worker remediation",'[2]Most Recent Statements'!O9))),(ISNUMBER(SEARCH("Senior management",'[2]Most Recent Statements'!O9))))),(OR((ISNUMBER(SEARCH("Audits",'[2]Most Recent Statements'!M9))),(ISNUMBER(SEARCH("On-site visits",'[2]Most Recent Statements'!M9)))))),"Yes","No"))))</f>
        <v>No</v>
      </c>
      <c r="AR81" s="174" t="str">
        <f t="shared" si="2"/>
        <v>Yes</v>
      </c>
      <c r="AS81" s="175" t="str">
        <f>IF(ISERROR('[2]Most Recent Statements'!O9),"Insufficient data",IF('[2]Most Recent Statements'!O9="Unknown","Insufficient Data",(IF(ISNUMBER(SEARCH("Cancel contracts",'[2]Most Recent Statements'!O9)),"Yes","No"))))</f>
        <v>No</v>
      </c>
      <c r="AT81" s="176" t="str">
        <f>IF(ISERROR('[2]Most Recent Statements'!O9),"Insufficient data",IF('[2]Most Recent Statements'!O9="Unknown","Insufficient Data",(IF(ISNUMBER(SEARCH("Corrective action plan",'[2]Most Recent Statements'!O9)),"Yes","No"))))</f>
        <v>No</v>
      </c>
      <c r="AU81" s="176" t="str">
        <f>IF(ISERROR('[2]Most Recent Statements'!O9),"Insufficient data",IF('[2]Most Recent Statements'!O9="Unknown","Insufficient Data",(IF(ISNUMBER(SEARCH("Senior management",'[2]Most Recent Statements'!O9)),"Yes","No"))))</f>
        <v>No</v>
      </c>
      <c r="AV81" s="177" t="str">
        <f>IF(ISERROR('[2]Most Recent Statements'!O9),"Insufficient data",IF('[2]Most Recent Statements'!O9="Unknown","Insufficient Data",(IF(ISNUMBER(SEARCH("Worker remediation",'[2]Most Recent Statements'!O9)),"Yes","No"))))</f>
        <v>No</v>
      </c>
      <c r="AW81" s="176" t="str">
        <f t="shared" si="3"/>
        <v>No</v>
      </c>
      <c r="AX81" s="175" t="str">
        <f>IF(ISERROR('[2]Most Recent Statements'!M9),"Insufficient data",IF('[2]Most Recent Statements'!M9="Unknown","Insufficient Data",(IF(ISNUMBER(SEARCH("Audits",'[2]Most Recent Statements'!M9)),"Yes","No"))))</f>
        <v>No</v>
      </c>
      <c r="AY81" s="176" t="str">
        <f>IF(ISERROR('[2]Most Recent Statements'!M9),"Insufficient data",IF('[2]Most Recent Statements'!M9="Unknown","Insufficient Data",(IF(ISNUMBER(SEARCH("Audits of suppliers (self- reporting)",'[2]Most Recent Statements'!M9)),"Yes","No"))))</f>
        <v>No</v>
      </c>
      <c r="AZ81" s="176" t="str">
        <f>IF(ISERROR('[2]Most Recent Statements'!M9),"Insufficient data",IF('[2]Most Recent Statements'!M9="Unknown","Insufficient Data",(IF(ISNUMBER(SEARCH("Audits of suppliers (independent)",'[2]Most Recent Statements'!M9)),"Yes","No"))))</f>
        <v>No</v>
      </c>
      <c r="BA81" s="177" t="str">
        <f>IF(ISERROR('[2]Most Recent Statements'!M9),"Insufficient data",IF('[2]Most Recent Statements'!M9="Unknown","Insufficient Data",(IF(ISNUMBER(SEARCH("On-site visits",'[2]Most Recent Statements'!M9)),"Yes","No"))))</f>
        <v>No</v>
      </c>
      <c r="BB81" s="175" t="str">
        <f>IF(ISERROR('[2]Most Recent Statements'!P9),"Insufficient data",IF('[2]Most Recent Statements'!P9="Unknown","Insufficient Data",(IF(OR((ISNUMBER(SEARCH("Hotline",'[2]Most Recent Statements'!P9))),(ISNUMBER(SEARCH("Whistleblower protection",'[2]Most Recent Statements'!P9))),(ISNUMBER(SEARCH("Focal Point",'[2]Most Recent Statements'!P9)))),"Yes","No"))))</f>
        <v>Yes</v>
      </c>
      <c r="BC81" s="176" t="str">
        <f>IF(ISERROR('[2]Most Recent Statements'!P9),"Insufficient data",IF('[2]Most Recent Statements'!P9="Unknown","Insufficient Data",(IF(ISNUMBER(SEARCH("Hotline",'[2]Most Recent Statements'!P9)),"Yes","No"))))</f>
        <v>No</v>
      </c>
      <c r="BD81" s="176" t="str">
        <f>IF(ISERROR('[2]Most Recent Statements'!P9),"Insufficient data",IF('[2]Most Recent Statements'!P9="Unknown","Insufficient Data",(IF(ISNUMBER(SEARCH("Focal Point",'[2]Most Recent Statements'!P9)),"Yes","No"))))</f>
        <v>No</v>
      </c>
      <c r="BE81" s="177" t="str">
        <f>IF(ISERROR('[2]Most Recent Statements'!P9),"Insufficient data",IF('[2]Most Recent Statements'!P9="Unknown","Insufficient Data",(IF(ISNUMBER(SEARCH("Whistleblower protection",'[2]Most Recent Statements'!P9)),"Yes","No"))))</f>
        <v>Yes</v>
      </c>
      <c r="BF81" s="175" t="str">
        <f t="shared" si="4"/>
        <v>No</v>
      </c>
      <c r="BG81" s="176" t="str">
        <f>IF(ISERROR('[2]Most Recent Statements'!K9),"Insufficient data",IF('[2]Most Recent Statements'!K9="Unknown","Insufficient Data",(IF(ISNUMBER(SEARCH("Conducting research",'[2]Most Recent Statements'!K9)),"Yes","No"))))</f>
        <v>No</v>
      </c>
      <c r="BH81" s="176" t="str">
        <f>IF(ISERROR('[2]Most Recent Statements'!K9),"Insufficient data",IF('[2]Most Recent Statements'!K9="Unknown","Insufficient Data",(IF(ISNUMBER(SEARCH("Risk-based questionnaires",'[2]Most Recent Statements'!K9)),"Yes","No"))))</f>
        <v>No</v>
      </c>
      <c r="BI81" s="176" t="str">
        <f>IF(ISERROR('[2]Most Recent Statements'!K9),"Insufficient data",IF('[2]Most Recent Statements'!K9="Unknown","Insufficient Data",(IF(ISNUMBER(SEARCH("Use of risk management tool or software",'[2]Most Recent Statements'!K9)),"Yes","No"))))</f>
        <v>No</v>
      </c>
      <c r="BJ81" s="177" t="str">
        <f>IF(ISERROR('[2]Most Recent Statements'!K9),"Insufficient data",IF('[2]Most Recent Statements'!K9="Unknown","Insufficient Data",(IF(ISNUMBER(SEARCH("In Development",'[2]Most Recent Statements'!K9)),"Yes","No"))))</f>
        <v>No</v>
      </c>
      <c r="BK81" s="174" t="str">
        <f>IF(OR(ISERROR('[2]Most Recent Statements'!K9),ISERROR('[2]Most Recent Statements'!L9)),"Insufficient data",IF(OR('[2]Most Recent Statements'!K9="Unknown",'[2]Most Recent Statements'!L9="Unknown"),"Insufficient Data",(IF(AND((OR((ISNUMBER(SEARCH("Conducting research",'[2]Most Recent Statements'!K9))),(ISNUMBER(SEARCH("Risk-based questionnaires",'[2]Most Recent Statements'!K9))),(ISNUMBER(SEARCH("Use of risk management tool or software",'[2]Most Recent Statements'!K9))))),(OR((ISNUMBER(SEARCH("Geographic",'[2]Most Recent Statements'!L9))),(ISNUMBER(SEARCH("Industry",'[2]Most Recent Statements'!L9))),(ISNUMBER(SEARCH("Resource",'[2]Most Recent Statements'!L9))),(ISNUMBER(SEARCH("Workforce",'[2]Most Recent Statements'!L9)))))),"Yes","No"))))</f>
        <v>No</v>
      </c>
      <c r="BL81" s="175" t="str">
        <f>IF(ISERROR('[2]Most Recent Statements'!L9),"Insufficient data",IF('[2]Most Recent Statements'!L9="Unknown","Insufficient Data",(IF(OR((ISNUMBER(SEARCH("Geographic",'[2]Most Recent Statements'!L9))),(ISNUMBER(SEARCH("Industry",'[2]Most Recent Statements'!L9))),(ISNUMBER(SEARCH("Resource",'[2]Most Recent Statements'!L9))),(ISNUMBER(SEARCH("Workforce",'[2]Most Recent Statements'!L9)))),"Yes","No"))))</f>
        <v>No</v>
      </c>
      <c r="BM81" s="176" t="str">
        <f>IF(ISERROR('[2]Most Recent Statements'!L9),"Insufficient data",IF('[2]Most Recent Statements'!L9="Unknown","Insufficient Data",(IF(ISNUMBER(SEARCH("Geographic",'[2]Most Recent Statements'!L9)),"Yes","No"))))</f>
        <v>No</v>
      </c>
      <c r="BN81" s="176" t="str">
        <f>IF(ISERROR('[2]Most Recent Statements'!L9),"Insufficient data",IF('[2]Most Recent Statements'!L9="Unknown","Insufficient Data",(IF(ISNUMBER(SEARCH("Industry",'[2]Most Recent Statements'!L9)),"Yes","No"))))</f>
        <v>No</v>
      </c>
      <c r="BO81" s="176" t="str">
        <f>IF(ISERROR('[2]Most Recent Statements'!L9),"Insufficient data",IF('[2]Most Recent Statements'!L9="Unknown","Insufficient Data",(IF(ISNUMBER(SEARCH("Workforce",'[2]Most Recent Statements'!L9)),"Yes","No"))))</f>
        <v>No</v>
      </c>
      <c r="BP81" s="176" t="str">
        <f>IF(ISERROR('[2]Most Recent Statements'!L9),"Insufficient data",IF('[2]Most Recent Statements'!L9="Unknown","Insufficient Data",(IF(ISNUMBER(SEARCH("Resource",'[2]Most Recent Statements'!L9)),"Yes","No"))))</f>
        <v>No</v>
      </c>
      <c r="BQ81" s="177"/>
      <c r="BR81" s="176" t="str">
        <f>IF(ISERROR('[2]Most Recent Statements'!N9),"Insufficient data",IF('[2]Most Recent Statements'!N9="Unknown","Insufficient Data",(IF(ISNUMBER(SEARCH("Yes",'[2]Most Recent Statements'!N9)),"Yes","No"))))</f>
        <v>No</v>
      </c>
      <c r="BS81" s="175" t="str">
        <f>IF(ISERROR('[2]Most Recent Statements'!Q9),"Insufficient data",IF('[2]Most Recent Statements'!Q9="Unknown","Insufficient Data",(IF(ISNUMBER(SEARCH("Leadership",'[2]Most Recent Statements'!Q9)),"Yes","No"))))</f>
        <v>No</v>
      </c>
      <c r="BT81" s="176" t="str">
        <f>IF(ISERROR('[2]Most Recent Statements'!Q9),"Insufficient data",IF('[2]Most Recent Statements'!Q9="Unknown","Insufficient Data",(IF(ISNUMBER(SEARCH("Suppliers",'[2]Most Recent Statements'!Q9)),"Yes","No"))))</f>
        <v>No</v>
      </c>
      <c r="BU81" s="176" t="str">
        <f>IF(ISERROR('[2]Most Recent Statements'!Q9),"Insufficient data",IF('[2]Most Recent Statements'!Q9="Unknown","Insufficient Data",(IF(ISNUMBER(SEARCH("Recruitment / HR",'[2]Most Recent Statements'!Q9)),"Yes","No"))))</f>
        <v>No</v>
      </c>
      <c r="BV81" s="176" t="str">
        <f>IF(ISERROR('[2]Most Recent Statements'!Q9),"Insufficient data",IF('[2]Most Recent Statements'!Q9="Unknown","Insufficient Data",(IF(ISNUMBER(SEARCH("Procurement / purchasing",'[2]Most Recent Statements'!Q9)),"Yes","No"))))</f>
        <v>No</v>
      </c>
      <c r="BW81" s="176" t="str">
        <f>IF(ISERROR('[2]Most Recent Statements'!Q9),"Insufficient data",IF('[2]Most Recent Statements'!Q9="Unknown","Insufficient Data",(IF(ISNUMBER(SEARCH("Employees (all)",'[2]Most Recent Statements'!Q9)),"Yes","No"))))</f>
        <v>No</v>
      </c>
      <c r="BX81" s="176" t="str">
        <f>IF(ISERROR('[2]Most Recent Statements'!Q9),"Insufficient data",IF('[2]Most Recent Statements'!Q9="Unknown","Insufficient Data",(IF(ISNUMBER(SEARCH("Training provided - not specified",'[2]Most Recent Statements'!Q9)),"Yes","No"))))</f>
        <v>No</v>
      </c>
      <c r="BY81" s="176" t="str">
        <f>IF(ISERROR('[2]Most Recent Statements'!Q9),"Insufficient data",IF('[2]Most Recent Statements'!Q9="Unknown","Insufficient Data",(IF(ISNUMBER(SEARCH("In Development",'[2]Most Recent Statements'!Q9)),"Yes","No"))))</f>
        <v>No</v>
      </c>
      <c r="BZ81" s="177" t="str">
        <f t="shared" si="5"/>
        <v>No</v>
      </c>
      <c r="CA81" s="176" t="str">
        <f t="shared" si="6"/>
        <v>Yes</v>
      </c>
      <c r="CB81" s="176" t="str">
        <f t="shared" si="7"/>
        <v>No</v>
      </c>
      <c r="CC81" s="175" t="str">
        <f>IF(ISERROR('[2]Most Recent Statements'!R9),"Insufficient data",IF('[2]Most Recent Statements'!R9="Unknown","Insufficient Data",(IF(ISNUMBER(SEARCH("Yes",'[2]Most Recent Statements'!R9)),"Yes","No"))))</f>
        <v>No</v>
      </c>
      <c r="CD81" s="176" t="str">
        <f>IF(ISERROR('[2]Most Recent Statements'!S9),"Insufficient data",IF('[2]Most Recent Statements'!S9="Unknown","Insufficient Data",(IF(ISNUMBER(SEARCH("Yes",'[2]Most Recent Statements'!S9)),"Yes","No"))))</f>
        <v>No</v>
      </c>
      <c r="CE81" s="199" t="str">
        <f>IFERROR(VLOOKUP($A81,'[2]Sector Specific Research'!$B$3:$H$81,3,FALSE),"Insufficient Data")</f>
        <v>No</v>
      </c>
      <c r="CF81" s="200" t="str">
        <f>IFERROR(VLOOKUP($A81,'[2]Sector Specific Research'!$B$3:$H$81,4,FALSE),"Insufficient Data")</f>
        <v>No</v>
      </c>
      <c r="CG81" s="200" t="str">
        <f>IFERROR(VLOOKUP($A81,'[2]Sector Specific Research'!$B$3:$H$81,5,FALSE),"Insufficient Data")</f>
        <v>No</v>
      </c>
      <c r="CH81" s="200" t="str">
        <f>IFERROR(VLOOKUP($A81,'[2]Sector Specific Research'!$B$3:$H$81,6,FALSE),"Insufficient Data")</f>
        <v>No</v>
      </c>
      <c r="CI81" s="200" t="str">
        <f>IFERROR(VLOOKUP($A81,'[2]Sector Specific Research'!$B$3:$H$81,7,FALSE),"Insufficient Data")</f>
        <v>Yes</v>
      </c>
      <c r="CJ81" s="200" t="str">
        <f t="shared" si="8"/>
        <v>No</v>
      </c>
      <c r="CK81" s="175" t="str">
        <f t="shared" si="9"/>
        <v>No</v>
      </c>
      <c r="CL81" s="178" t="str">
        <f t="shared" si="10"/>
        <v>No</v>
      </c>
    </row>
    <row r="82" spans="1:90" ht="16" x14ac:dyDescent="0.2">
      <c r="A82" s="287" t="str">
        <f>TRIM('[2]Most Recent Statements'!A71)</f>
        <v>PGIM (formerly Pramerica Investment Management)</v>
      </c>
      <c r="B82" s="197">
        <f>'[2]Most Recent Statements'!B71</f>
        <v>2019</v>
      </c>
      <c r="C82" s="197">
        <v>638381</v>
      </c>
      <c r="D82" s="198" t="str">
        <f>IF(ISNUMBER(SEARCH("Yes",'[2]Most Recent Statements'!C71)), "Yes", "No")</f>
        <v>Yes</v>
      </c>
      <c r="E82" s="198">
        <f>IFERROR(VLOOKUP(A82,'[2]Entity Coverage'!$C$2:$H$80, 6, FALSE), "Insufficient Data")</f>
        <v>4</v>
      </c>
      <c r="F82" s="198" t="str">
        <f>IF(ISERROR('[2]Most Recent Statements'!E71),"Insufficient data",IF('[2]Most Recent Statements'!E71="Unknown","Insufficient Data",(IF(ISNUMBER(SEARCH("Yes",'[2]Most Recent Statements'!E71)),"Yes","No"))))</f>
        <v>No</v>
      </c>
      <c r="G82" s="175" t="str">
        <f>IFERROR(IF(AND((OR('[2]Most Recent Statements'!F71="Signed by CEO",'[2]Most Recent Statements'!F71="Signed by Director",'[2]Most Recent Statements'!F71="Signed by Managing Director",'[2]Most Recent Statements'!F71="Signed by Chairman")),('[2]Most Recent Statements'!C71="Yes - UK Modern Slavery Act"),('[2]Most Recent Statements'!D71="Yes"),('[2]Most Recent Statements'!G71="Approved by Board")),"Yes","No"),"Insufficient data")</f>
        <v>No</v>
      </c>
      <c r="H82" s="176" t="str">
        <f>IF(ISERROR('[2]Most Recent Statements'!F71),"Insufficient data",IF('[2]Most Recent Statements'!F71="Unknown","Insufficient Data",(IF(OR((ISNUMBER(SEARCH("Signed by CEO",'[2]Most Recent Statements'!F71))),(ISNUMBER(SEARCH("Signed by Director",'[2]Most Recent Statements'!F71))),(ISNUMBER(SEARCH("Signed by Chairman",'[2]Most Recent Statements'!F71))),(ISNUMBER(SEARCH("Signed by Managing Director",'[2]Most Recent Statements'!F71)))),"Yes","No"))))</f>
        <v>Yes</v>
      </c>
      <c r="I82" s="176" t="str">
        <f>IF(ISERROR('[2]Most Recent Statements'!G71),"Insufficient data",IF('[2]Most Recent Statements'!G71="Unknown","Insufficient Data",(IF(ISNUMBER(SEARCH("Approved by Board",'[2]Most Recent Statements'!G71)),"Yes","No"))))</f>
        <v>Yes</v>
      </c>
      <c r="J82" s="177" t="str">
        <f>IF(ISERROR('[2]Most Recent Statements'!D71),"Insufficient data",IF('[2]Most Recent Statements'!D71="Unknown","Insufficient Data",(IF(ISNUMBER(SEARCH("Yes",'[2]Most Recent Statements'!D71)),"Yes","No"))))</f>
        <v>No</v>
      </c>
      <c r="K82" s="174" t="str">
        <f>IF(ISERROR('[2]Most Recent Statements'!T71),"Insufficient data",IF('[2]Most Recent Statements'!T71="Unknown","Insufficient Data",(IF(ISNUMBER(SEARCH("Yes",'[2]Most Recent Statements'!T71)),"Yes","No"))))</f>
        <v>No</v>
      </c>
      <c r="L82" s="174" t="str">
        <f>IF(ISERROR('[2]Most Recent Statements'!H71),"Insufficient data",IF('[2]Most Recent Statements'!H71="Unknown","Insufficient Data",(IF(ISNUMBER(SEARCH("Yes",'[2]Most Recent Statements'!H71)),"Yes","No"))))</f>
        <v>Yes</v>
      </c>
      <c r="M82" s="175" t="str">
        <f>IF(ISERROR('[2]Most Recent Statements'!I71),"Insufficient data",IF('[2]Most Recent Statements'!I71="Unknown","Insufficient Data",(IF(ISNUMBER(SEARCH("No",'[2]Most Recent Statements'!I71)),"No","Yes"))))</f>
        <v>No</v>
      </c>
      <c r="N82" s="176" t="str">
        <f>IF(ISERROR('[2]Most Recent Statements'!I71),"Insufficient data",IF('[2]Most Recent Statements'!I71="Unknown","Insufficient Data",(IF(ISNUMBER(SEARCH("Facility/Supplier",'[2]Most Recent Statements'!I71)),"Yes","No"))))</f>
        <v>No</v>
      </c>
      <c r="O82" s="177" t="str">
        <f>IF(ISERROR('[2]Most Recent Statements'!I71),"Insufficient data",IF('[2]Most Recent Statements'!I71="Unknown","Insufficient Data",(IF(ISNUMBER(SEARCH("Geographical",'[2]Most Recent Statements'!I71)),"Yes","No"))))</f>
        <v>No</v>
      </c>
      <c r="P82" s="175" t="str">
        <f>IF(ISERROR('[2]Most Recent Statements'!J71),"Insufficient data",IF('[2]Most Recent Statements'!J71="Unknown","Insufficient Data",(IF(OR((ISNUMBER(SEARCH("prohibit",'[2]Most Recent Statements'!J71))),(ISNUMBER(SEARCH("forced",'[2]Most Recent Statements'!J71))),(ISNUMBER(SEARCH("supplier",'[2]Most Recent Statements'!J71)))),"Yes","No"))))</f>
        <v>Yes</v>
      </c>
      <c r="Q82" s="176" t="str">
        <f>IF(ISERROR('[2]Most Recent Statements'!J71),"Insufficient data",IF('[2]Most Recent Statements'!J71="Unknown","Insufficient Data",(IF(ISNUMBER(SEARCH("No",'[2]Most Recent Statements'!J71)),"No","Yes"))))</f>
        <v>Yes</v>
      </c>
      <c r="R82" s="176" t="str">
        <f>IF(ISERROR('[2]Most Recent Statements'!J71),"Insufficient data",IF('[2]Most Recent Statements'!J71="Unknown","Insufficient Data",(IF(ISNUMBER(SEARCH("In Development",'[2]Most Recent Statements'!J71)),"Yes","No"))))</f>
        <v>No</v>
      </c>
      <c r="S82" s="176" t="str">
        <f>IF(ISERROR('[2]Most Recent Statements'!J71),"Insufficient data",IF('[2]Most Recent Statements'!J71="Unknown","Insufficient Data",(IF(OR((ISNUMBER(SEARCH("prohibit",'[2]Most Recent Statements'!J71))),(ISNUMBER(SEARCH("forced",'[2]Most Recent Statements'!J71))),(ISNUMBER(SEARCH("No",'[2]Most Recent Statements'!J71))),(ISNUMBER(SEARCH("supplier",'[2]Most Recent Statements'!J71)))),"No","Yes"))))</f>
        <v>No</v>
      </c>
      <c r="T82" s="176"/>
      <c r="U82" s="176" t="str">
        <f>IF(ISERROR('[2]Most Recent Statements'!J71),"Insufficient data",IF('[2]Most Recent Statements'!J71="Unknown","Insufficient Data",(IF(ISNUMBER(SEARCH("(beyond tier 1)",'[2]Most Recent Statements'!J71)),"Yes","No"))))</f>
        <v>No</v>
      </c>
      <c r="V82" s="176"/>
      <c r="W82" s="176" t="str">
        <f>IF(ISERROR('[2]Most Recent Statements'!J71),"Insufficient data",IF('[2]Most Recent Statements'!J71="Unknown","Insufficient Data",(IF(ISNUMBER(SEARCH("recruitment",'[2]Most Recent Statements'!J71)),"Yes","No"))))</f>
        <v>No</v>
      </c>
      <c r="X82" s="176" t="str">
        <f>IF(ISERROR('[2]Most Recent Statements'!J71),"Insufficient data",IF('[2]Most Recent Statements'!J71="Unknown","Insufficient Data",(IF(ISNUMBER(SEARCH("Prohibit charging of recruitment fees to employee (direct / tier 1)",'[2]Most Recent Statements'!J71)),"Yes","No"))))</f>
        <v>No</v>
      </c>
      <c r="Y82" s="176" t="str">
        <f>IF(ISERROR('[2]Most Recent Statements'!J71),"Insufficient data",IF('[2]Most Recent Statements'!J71="Unknown","Insufficient Data",(IF(ISNUMBER(SEARCH("Prohibit charging of recruitment fees to employee (beyond tier 1)",'[2]Most Recent Statements'!J71)),"Yes","No"))))</f>
        <v>No</v>
      </c>
      <c r="Z82" s="176" t="str">
        <f>IF(ISERROR('[2]Most Recent Statements'!J71),"Insufficient data",IF('[2]Most Recent Statements'!J71="Unknown","Insufficient Data",(IF(ISNUMBER(SEARCH("Suppliers comply with laws and company’s policies (direct / tier 1)",'[2]Most Recent Statements'!J71)),"Yes","No"))))</f>
        <v>Yes</v>
      </c>
      <c r="AA82" s="176" t="str">
        <f>IF(ISERROR('[2]Most Recent Statements'!J71),"Insufficient data",IF('[2]Most Recent Statements'!J71="Unknown","Insufficient Data",(IF(ISNUMBER(SEARCH("Suppliers comply with laws and company’s policies (beyond tier 1)",'[2]Most Recent Statements'!J71)),"Yes","No"))))</f>
        <v>No</v>
      </c>
      <c r="AB82" s="176" t="str">
        <f>IF(ISERROR('[2]Most Recent Statements'!J71),"Insufficient data",IF('[2]Most Recent Statements'!J71="Unknown","Insufficient Data",(IF(ISNUMBER(SEARCH("Prohibit use of forced labour (direct / tier 1)",'[2]Most Recent Statements'!J71)),"Yes","No"))))</f>
        <v>Yes</v>
      </c>
      <c r="AC82" s="176" t="str">
        <f>IF(ISERROR('[2]Most Recent Statements'!J71),"Insufficient data",IF('[2]Most Recent Statements'!J71="Unknown","Insufficient Data",(IF(ISNUMBER(SEARCH("Prohibit use of forced labour (beyond tier 1)",'[2]Most Recent Statements'!J71)),"Yes","No"))))</f>
        <v>No</v>
      </c>
      <c r="AD82" s="176" t="str">
        <f>IF(ISERROR('[2]Most Recent Statements'!J71),"Insufficient data",IF('[2]Most Recent Statements'!J71="Unknown","Insufficient Data",(IF(ISNUMBER(SEARCH("Prohibit use of child labour (direct / tier 1)",'[2]Most Recent Statements'!J71)),"Yes","No"))))</f>
        <v>Yes</v>
      </c>
      <c r="AE82" s="176" t="str">
        <f>IF(ISERROR('[2]Most Recent Statements'!J71),"Insufficient data",IF('[2]Most Recent Statements'!J71="Unknown","Insufficient Data",(IF(ISNUMBER(SEARCH("Prohibit use of child labour (beyond tier 1)",'[2]Most Recent Statements'!J71)),"Yes","No"))))</f>
        <v>No</v>
      </c>
      <c r="AF82" s="176" t="str">
        <f>IF(ISERROR('[2]Most Recent Statements'!J71),"Insufficient data",IF('[2]Most Recent Statements'!J71="Unknown","Insufficient Data",(IF(ISNUMBER(SEARCH("Code of conduct or supplier code includes clauses on slavery and human trafficking (direct / tier 1)",'[2]Most Recent Statements'!J71)),"Yes","No"))))</f>
        <v>Yes</v>
      </c>
      <c r="AG82" s="176" t="str">
        <f>IF(ISERROR('[2]Most Recent Statements'!J71),"Insufficient data",IF('[2]Most Recent Statements'!J71="Unknown","Insufficient Data",(IF(ISNUMBER(SEARCH("Code of conduct or supplier code includes clauses on slavery and human trafficking (beyond tier 1)",'[2]Most Recent Statements'!J71)),"Yes","No"))))</f>
        <v>No</v>
      </c>
      <c r="AH82" s="176" t="str">
        <f>IF(ISERROR('[2]Most Recent Statements'!J71),"Insufficient data",IF('[2]Most Recent Statements'!J71="Unknown","Insufficient Data",(IF(ISNUMBER(SEARCH("Contracts include clauses on forced labour (direct / tier 1)",'[2]Most Recent Statements'!J71)),"Yes","No"))))</f>
        <v>No</v>
      </c>
      <c r="AI82" s="176" t="str">
        <f>IF(ISERROR('[2]Most Recent Statements'!J71),"Insufficient data",IF('[2]Most Recent Statements'!J71="Unknown","Insufficient Data",(IF(ISNUMBER(SEARCH("Contracts include clauses on forced labour (beyond tier 1)",'[2]Most Recent Statements'!J71)),"Yes","No"))))</f>
        <v>No</v>
      </c>
      <c r="AJ82" s="176" t="str">
        <f>IF(ISERROR('[2]Most Recent Statements'!J71),"Insufficient data",IF('[2]Most Recent Statements'!J71="Unknown","Insufficient Data",(IF(ISNUMBER(SEARCH("Suppliers produce their own statement (direct / tier 1)",'[2]Most Recent Statements'!J71)),"Yes","No"))))</f>
        <v>No</v>
      </c>
      <c r="AK82" s="176" t="str">
        <f>IF(ISERROR('[2]Most Recent Statements'!J71),"Insufficient data",IF('[2]Most Recent Statements'!J71="Unknown","Insufficient Data",(IF(ISNUMBER(SEARCH("Suppliers produce their own statement (beyond tier 1)",'[2]Most Recent Statements'!J71)),"Yes","No"))))</f>
        <v>No</v>
      </c>
      <c r="AL82" s="176" t="str">
        <f>IF(ISERROR('[2]Most Recent Statements'!J71),"Insufficient data",IF('[2]Most Recent Statements'!J71="Unknown","Insufficient Data",(IF(ISNUMBER(SEARCH("Suppliers respect labour rights (wages, freedom of association etc) (direct / tier 1)",'[2]Most Recent Statements'!J71)),"Yes","No"))))</f>
        <v>No</v>
      </c>
      <c r="AM82" s="176" t="str">
        <f>IF(ISERROR('[2]Most Recent Statements'!J71),"Insufficient data",IF('[2]Most Recent Statements'!J71="Unknown","Insufficient Data",(IF(ISNUMBER(SEARCH("Suppliers respect labour rights (wages, freedom of association etc) (beyond tier 1)",'[2]Most Recent Statements'!J71)),"Yes","No"))))</f>
        <v>No</v>
      </c>
      <c r="AN82" s="176" t="str">
        <f>IF(ISERROR('[2]Most Recent Statements'!J71),"Insufficient data",IF('[2]Most Recent Statements'!J71="Unknown","Insufficient Data",(IF(ISNUMBER(SEARCH("Suppliers protect migrant workers (direct / tier 1)",'[2]Most Recent Statements'!J71)),"Yes","No"))))</f>
        <v>No</v>
      </c>
      <c r="AO82" s="176" t="str">
        <f>IF(ISERROR('[2]Most Recent Statements'!J71),"Insufficient data",IF('[2]Most Recent Statements'!J71="Unknown","Insufficient Data",(IF(ISNUMBER(SEARCH("Suppliers protect migrant workers (beyond tier 1)",'[2]Most Recent Statements'!J71)),"Yes","No"))))</f>
        <v>No</v>
      </c>
      <c r="AP82" s="177" t="str">
        <f>IF(ISERROR('[2]Most Recent Statements'!J71),"Insufficient data",IF('[2]Most Recent Statements'!J71="Unknown","Insufficient Data",(IF(ISNUMBER(SEARCH("migrant",'[2]Most Recent Statements'!J71)),"Yes","No"))))</f>
        <v>No</v>
      </c>
      <c r="AQ82" s="174" t="str">
        <f>IF(OR(ISERROR('[2]Most Recent Statements'!O71),ISERROR('[2]Most Recent Statements'!M71)),"Insufficient data",IF(OR('[2]Most Recent Statements'!O71="Unknown",'[2]Most Recent Statements'!M71="Unknown"),"Insufficient Data",(IF(OR((OR((ISNUMBER(SEARCH("Cancel contracts",'[2]Most Recent Statements'!O71))),(ISNUMBER(SEARCH("Corrective action plan",'[2]Most Recent Statements'!O71))),(ISNUMBER(SEARCH("Worker remediation",'[2]Most Recent Statements'!O71))),(ISNUMBER(SEARCH("Senior management",'[2]Most Recent Statements'!O71))))),(OR((ISNUMBER(SEARCH("Audits",'[2]Most Recent Statements'!M71))),(ISNUMBER(SEARCH("On-site visits",'[2]Most Recent Statements'!M71)))))),"Yes","No"))))</f>
        <v>No</v>
      </c>
      <c r="AR82" s="174" t="str">
        <f t="shared" si="2"/>
        <v>Yes</v>
      </c>
      <c r="AS82" s="175" t="str">
        <f>IF(ISERROR('[2]Most Recent Statements'!O71),"Insufficient data",IF('[2]Most Recent Statements'!O71="Unknown","Insufficient Data",(IF(ISNUMBER(SEARCH("Cancel contracts",'[2]Most Recent Statements'!O71)),"Yes","No"))))</f>
        <v>No</v>
      </c>
      <c r="AT82" s="176" t="str">
        <f>IF(ISERROR('[2]Most Recent Statements'!O71),"Insufficient data",IF('[2]Most Recent Statements'!O71="Unknown","Insufficient Data",(IF(ISNUMBER(SEARCH("Corrective action plan",'[2]Most Recent Statements'!O71)),"Yes","No"))))</f>
        <v>No</v>
      </c>
      <c r="AU82" s="176" t="str">
        <f>IF(ISERROR('[2]Most Recent Statements'!O71),"Insufficient data",IF('[2]Most Recent Statements'!O71="Unknown","Insufficient Data",(IF(ISNUMBER(SEARCH("Senior management",'[2]Most Recent Statements'!O71)),"Yes","No"))))</f>
        <v>No</v>
      </c>
      <c r="AV82" s="177" t="str">
        <f>IF(ISERROR('[2]Most Recent Statements'!O71),"Insufficient data",IF('[2]Most Recent Statements'!O71="Unknown","Insufficient Data",(IF(ISNUMBER(SEARCH("Worker remediation",'[2]Most Recent Statements'!O71)),"Yes","No"))))</f>
        <v>No</v>
      </c>
      <c r="AW82" s="176" t="str">
        <f t="shared" si="3"/>
        <v>No</v>
      </c>
      <c r="AX82" s="175" t="str">
        <f>IF(ISERROR('[2]Most Recent Statements'!M71),"Insufficient data",IF('[2]Most Recent Statements'!M71="Unknown","Insufficient Data",(IF(ISNUMBER(SEARCH("Audits",'[2]Most Recent Statements'!M71)),"Yes","No"))))</f>
        <v>No</v>
      </c>
      <c r="AY82" s="176" t="str">
        <f>IF(ISERROR('[2]Most Recent Statements'!M71),"Insufficient data",IF('[2]Most Recent Statements'!M71="Unknown","Insufficient Data",(IF(ISNUMBER(SEARCH("Audits of suppliers (self- reporting)",'[2]Most Recent Statements'!M71)),"Yes","No"))))</f>
        <v>No</v>
      </c>
      <c r="AZ82" s="176" t="str">
        <f>IF(ISERROR('[2]Most Recent Statements'!M71),"Insufficient data",IF('[2]Most Recent Statements'!M71="Unknown","Insufficient Data",(IF(ISNUMBER(SEARCH("Audits of suppliers (independent)",'[2]Most Recent Statements'!M71)),"Yes","No"))))</f>
        <v>No</v>
      </c>
      <c r="BA82" s="177" t="str">
        <f>IF(ISERROR('[2]Most Recent Statements'!M71),"Insufficient data",IF('[2]Most Recent Statements'!M71="Unknown","Insufficient Data",(IF(ISNUMBER(SEARCH("On-site visits",'[2]Most Recent Statements'!M71)),"Yes","No"))))</f>
        <v>No</v>
      </c>
      <c r="BB82" s="175" t="str">
        <f>IF(ISERROR('[2]Most Recent Statements'!P71),"Insufficient data",IF('[2]Most Recent Statements'!P71="Unknown","Insufficient Data",(IF(OR((ISNUMBER(SEARCH("Hotline",'[2]Most Recent Statements'!P71))),(ISNUMBER(SEARCH("Whistleblower protection",'[2]Most Recent Statements'!P71))),(ISNUMBER(SEARCH("Focal Point",'[2]Most Recent Statements'!P71)))),"Yes","No"))))</f>
        <v>Yes</v>
      </c>
      <c r="BC82" s="176" t="str">
        <f>IF(ISERROR('[2]Most Recent Statements'!P71),"Insufficient data",IF('[2]Most Recent Statements'!P71="Unknown","Insufficient Data",(IF(ISNUMBER(SEARCH("Hotline",'[2]Most Recent Statements'!P71)),"Yes","No"))))</f>
        <v>Yes</v>
      </c>
      <c r="BD82" s="176" t="str">
        <f>IF(ISERROR('[2]Most Recent Statements'!P71),"Insufficient data",IF('[2]Most Recent Statements'!P71="Unknown","Insufficient Data",(IF(ISNUMBER(SEARCH("Focal Point",'[2]Most Recent Statements'!P71)),"Yes","No"))))</f>
        <v>Yes</v>
      </c>
      <c r="BE82" s="177" t="str">
        <f>IF(ISERROR('[2]Most Recent Statements'!P71),"Insufficient data",IF('[2]Most Recent Statements'!P71="Unknown","Insufficient Data",(IF(ISNUMBER(SEARCH("Whistleblower protection",'[2]Most Recent Statements'!P71)),"Yes","No"))))</f>
        <v>No</v>
      </c>
      <c r="BF82" s="175" t="str">
        <f t="shared" si="4"/>
        <v>No</v>
      </c>
      <c r="BG82" s="176" t="str">
        <f>IF(ISERROR('[2]Most Recent Statements'!K71),"Insufficient data",IF('[2]Most Recent Statements'!K71="Unknown","Insufficient Data",(IF(ISNUMBER(SEARCH("Conducting research",'[2]Most Recent Statements'!K71)),"Yes","No"))))</f>
        <v>No</v>
      </c>
      <c r="BH82" s="176" t="str">
        <f>IF(ISERROR('[2]Most Recent Statements'!K71),"Insufficient data",IF('[2]Most Recent Statements'!K71="Unknown","Insufficient Data",(IF(ISNUMBER(SEARCH("Risk-based questionnaires",'[2]Most Recent Statements'!K71)),"Yes","No"))))</f>
        <v>No</v>
      </c>
      <c r="BI82" s="176" t="str">
        <f>IF(ISERROR('[2]Most Recent Statements'!K71),"Insufficient data",IF('[2]Most Recent Statements'!K71="Unknown","Insufficient Data",(IF(ISNUMBER(SEARCH("Use of risk management tool or software",'[2]Most Recent Statements'!K71)),"Yes","No"))))</f>
        <v>No</v>
      </c>
      <c r="BJ82" s="177" t="str">
        <f>IF(ISERROR('[2]Most Recent Statements'!K71),"Insufficient data",IF('[2]Most Recent Statements'!K71="Unknown","Insufficient Data",(IF(ISNUMBER(SEARCH("In Development",'[2]Most Recent Statements'!K71)),"Yes","No"))))</f>
        <v>No</v>
      </c>
      <c r="BK82" s="174" t="str">
        <f>IF(OR(ISERROR('[2]Most Recent Statements'!K71),ISERROR('[2]Most Recent Statements'!L71)),"Insufficient data",IF(OR('[2]Most Recent Statements'!K71="Unknown",'[2]Most Recent Statements'!L71="Unknown"),"Insufficient Data",(IF(AND((OR((ISNUMBER(SEARCH("Conducting research",'[2]Most Recent Statements'!K71))),(ISNUMBER(SEARCH("Risk-based questionnaires",'[2]Most Recent Statements'!K71))),(ISNUMBER(SEARCH("Use of risk management tool or software",'[2]Most Recent Statements'!K71))))),(OR((ISNUMBER(SEARCH("Geographic",'[2]Most Recent Statements'!L71))),(ISNUMBER(SEARCH("Industry",'[2]Most Recent Statements'!L71))),(ISNUMBER(SEARCH("Resource",'[2]Most Recent Statements'!L71))),(ISNUMBER(SEARCH("Workforce",'[2]Most Recent Statements'!L71)))))),"Yes","No"))))</f>
        <v>No</v>
      </c>
      <c r="BL82" s="175" t="str">
        <f>IF(ISERROR('[2]Most Recent Statements'!L71),"Insufficient data",IF('[2]Most Recent Statements'!L71="Unknown","Insufficient Data",(IF(OR((ISNUMBER(SEARCH("Geographic",'[2]Most Recent Statements'!L71))),(ISNUMBER(SEARCH("Industry",'[2]Most Recent Statements'!L71))),(ISNUMBER(SEARCH("Resource",'[2]Most Recent Statements'!L71))),(ISNUMBER(SEARCH("Workforce",'[2]Most Recent Statements'!L71)))),"Yes","No"))))</f>
        <v>No</v>
      </c>
      <c r="BM82" s="176" t="str">
        <f>IF(ISERROR('[2]Most Recent Statements'!L71),"Insufficient data",IF('[2]Most Recent Statements'!L71="Unknown","Insufficient Data",(IF(ISNUMBER(SEARCH("Geographic",'[2]Most Recent Statements'!L71)),"Yes","No"))))</f>
        <v>No</v>
      </c>
      <c r="BN82" s="176" t="str">
        <f>IF(ISERROR('[2]Most Recent Statements'!L71),"Insufficient data",IF('[2]Most Recent Statements'!L71="Unknown","Insufficient Data",(IF(ISNUMBER(SEARCH("Industry",'[2]Most Recent Statements'!L71)),"Yes","No"))))</f>
        <v>No</v>
      </c>
      <c r="BO82" s="176" t="str">
        <f>IF(ISERROR('[2]Most Recent Statements'!L71),"Insufficient data",IF('[2]Most Recent Statements'!L71="Unknown","Insufficient Data",(IF(ISNUMBER(SEARCH("Workforce",'[2]Most Recent Statements'!L71)),"Yes","No"))))</f>
        <v>No</v>
      </c>
      <c r="BP82" s="176" t="str">
        <f>IF(ISERROR('[2]Most Recent Statements'!L71),"Insufficient data",IF('[2]Most Recent Statements'!L71="Unknown","Insufficient Data",(IF(ISNUMBER(SEARCH("Resource",'[2]Most Recent Statements'!L71)),"Yes","No"))))</f>
        <v>No</v>
      </c>
      <c r="BQ82" s="177"/>
      <c r="BR82" s="176" t="str">
        <f>IF(ISERROR('[2]Most Recent Statements'!N71),"Insufficient data",IF('[2]Most Recent Statements'!N71="Unknown","Insufficient Data",(IF(ISNUMBER(SEARCH("Yes",'[2]Most Recent Statements'!N71)),"Yes","No"))))</f>
        <v>No</v>
      </c>
      <c r="BS82" s="175" t="str">
        <f>IF(ISERROR('[2]Most Recent Statements'!Q71),"Insufficient data",IF('[2]Most Recent Statements'!Q71="Unknown","Insufficient Data",(IF(ISNUMBER(SEARCH("Leadership",'[2]Most Recent Statements'!Q71)),"Yes","No"))))</f>
        <v>No</v>
      </c>
      <c r="BT82" s="176" t="str">
        <f>IF(ISERROR('[2]Most Recent Statements'!Q71),"Insufficient data",IF('[2]Most Recent Statements'!Q71="Unknown","Insufficient Data",(IF(ISNUMBER(SEARCH("Suppliers",'[2]Most Recent Statements'!Q71)),"Yes","No"))))</f>
        <v>No</v>
      </c>
      <c r="BU82" s="176" t="str">
        <f>IF(ISERROR('[2]Most Recent Statements'!Q71),"Insufficient data",IF('[2]Most Recent Statements'!Q71="Unknown","Insufficient Data",(IF(ISNUMBER(SEARCH("Recruitment / HR",'[2]Most Recent Statements'!Q71)),"Yes","No"))))</f>
        <v>No</v>
      </c>
      <c r="BV82" s="176" t="str">
        <f>IF(ISERROR('[2]Most Recent Statements'!Q71),"Insufficient data",IF('[2]Most Recent Statements'!Q71="Unknown","Insufficient Data",(IF(ISNUMBER(SEARCH("Procurement / purchasing",'[2]Most Recent Statements'!Q71)),"Yes","No"))))</f>
        <v>No</v>
      </c>
      <c r="BW82" s="176" t="str">
        <f>IF(ISERROR('[2]Most Recent Statements'!Q71),"Insufficient data",IF('[2]Most Recent Statements'!Q71="Unknown","Insufficient Data",(IF(ISNUMBER(SEARCH("Employees (all)",'[2]Most Recent Statements'!Q71)),"Yes","No"))))</f>
        <v>No</v>
      </c>
      <c r="BX82" s="176" t="str">
        <f>IF(ISERROR('[2]Most Recent Statements'!Q71),"Insufficient data",IF('[2]Most Recent Statements'!Q71="Unknown","Insufficient Data",(IF(ISNUMBER(SEARCH("Training provided - not specified",'[2]Most Recent Statements'!Q71)),"Yes","No"))))</f>
        <v>Yes</v>
      </c>
      <c r="BY82" s="176" t="str">
        <f>IF(ISERROR('[2]Most Recent Statements'!Q71),"Insufficient data",IF('[2]Most Recent Statements'!Q71="Unknown","Insufficient Data",(IF(ISNUMBER(SEARCH("In Development",'[2]Most Recent Statements'!Q71)),"Yes","No"))))</f>
        <v>No</v>
      </c>
      <c r="BZ82" s="177" t="str">
        <f t="shared" si="5"/>
        <v>Yes</v>
      </c>
      <c r="CA82" s="176" t="str">
        <f t="shared" si="6"/>
        <v>Yes</v>
      </c>
      <c r="CB82" s="176" t="str">
        <f t="shared" si="7"/>
        <v>Yes</v>
      </c>
      <c r="CC82" s="175" t="str">
        <f>IF(ISERROR('[2]Most Recent Statements'!R71),"Insufficient data",IF('[2]Most Recent Statements'!R71="Unknown","Insufficient Data",(IF(ISNUMBER(SEARCH("Yes",'[2]Most Recent Statements'!R71)),"Yes","No"))))</f>
        <v>No</v>
      </c>
      <c r="CD82" s="176" t="str">
        <f>IF(ISERROR('[2]Most Recent Statements'!S71),"Insufficient data",IF('[2]Most Recent Statements'!S71="Unknown","Insufficient Data",(IF(ISNUMBER(SEARCH("Yes",'[2]Most Recent Statements'!S71)),"Yes","No"))))</f>
        <v>No</v>
      </c>
      <c r="CE82" s="199" t="str">
        <f>IFERROR(VLOOKUP($A82,'[2]Sector Specific Research'!$B$3:$H$81,3,FALSE),"Insufficient Data")</f>
        <v>No</v>
      </c>
      <c r="CF82" s="200" t="str">
        <f>IFERROR(VLOOKUP($A82,'[2]Sector Specific Research'!$B$3:$H$81,4,FALSE),"Insufficient Data")</f>
        <v>No</v>
      </c>
      <c r="CG82" s="200" t="str">
        <f>IFERROR(VLOOKUP($A82,'[2]Sector Specific Research'!$B$3:$H$81,5,FALSE),"Insufficient Data")</f>
        <v>No</v>
      </c>
      <c r="CH82" s="200" t="str">
        <f>IFERROR(VLOOKUP($A82,'[2]Sector Specific Research'!$B$3:$H$81,6,FALSE),"Insufficient Data")</f>
        <v>No</v>
      </c>
      <c r="CI82" s="200" t="str">
        <f>IFERROR(VLOOKUP($A82,'[2]Sector Specific Research'!$B$3:$H$81,7,FALSE),"Insufficient Data")</f>
        <v>No</v>
      </c>
      <c r="CJ82" s="200" t="str">
        <f t="shared" si="8"/>
        <v>No</v>
      </c>
      <c r="CK82" s="175" t="str">
        <f t="shared" si="9"/>
        <v>No</v>
      </c>
      <c r="CL82" s="178" t="str">
        <f t="shared" si="10"/>
        <v>No</v>
      </c>
    </row>
    <row r="83" spans="1:90" ht="16" x14ac:dyDescent="0.2">
      <c r="A83" s="287" t="str">
        <f>TRIM('[2]Most Recent Statements'!A72)</f>
        <v>Pictet Group (Pictet Asset Management)</v>
      </c>
      <c r="B83" s="197">
        <f>'[2]Most Recent Statements'!B72</f>
        <v>2018</v>
      </c>
      <c r="C83" s="197">
        <v>807000</v>
      </c>
      <c r="D83" s="198" t="str">
        <f>IF(ISNUMBER(SEARCH("Yes",'[2]Most Recent Statements'!C72)), "Yes", "No")</f>
        <v>Yes</v>
      </c>
      <c r="E83" s="198">
        <f>IFERROR(VLOOKUP(A83,'[2]Entity Coverage'!$C$2:$H$80, 6, FALSE), "Insufficient Data")</f>
        <v>1</v>
      </c>
      <c r="F83" s="198" t="str">
        <f>IF(ISERROR('[2]Most Recent Statements'!E72),"Insufficient data",IF('[2]Most Recent Statements'!E72="Unknown","Insufficient Data",(IF(ISNUMBER(SEARCH("Yes",'[2]Most Recent Statements'!E72)),"Yes","No"))))</f>
        <v>No</v>
      </c>
      <c r="G83" s="175" t="str">
        <f>IFERROR(IF(AND((OR('[2]Most Recent Statements'!F72="Signed by CEO",'[2]Most Recent Statements'!F72="Signed by Director",'[2]Most Recent Statements'!F72="Signed by Managing Director",'[2]Most Recent Statements'!F72="Signed by Chairman")),('[2]Most Recent Statements'!C72="Yes - UK Modern Slavery Act"),('[2]Most Recent Statements'!D72="Yes"),('[2]Most Recent Statements'!G72="Approved by Board")),"Yes","No"),"Insufficient data")</f>
        <v>No</v>
      </c>
      <c r="H83" s="176" t="str">
        <f>IF(ISERROR('[2]Most Recent Statements'!F72),"Insufficient data",IF('[2]Most Recent Statements'!F72="Unknown","Insufficient Data",(IF(OR((ISNUMBER(SEARCH("Signed by CEO",'[2]Most Recent Statements'!F72))),(ISNUMBER(SEARCH("Signed by Director",'[2]Most Recent Statements'!F72))),(ISNUMBER(SEARCH("Signed by Chairman",'[2]Most Recent Statements'!F72))),(ISNUMBER(SEARCH("Signed by Managing Director",'[2]Most Recent Statements'!F72)))),"Yes","No"))))</f>
        <v>No</v>
      </c>
      <c r="I83" s="176" t="str">
        <f>IF(ISERROR('[2]Most Recent Statements'!G72),"Insufficient data",IF('[2]Most Recent Statements'!G72="Unknown","Insufficient Data",(IF(ISNUMBER(SEARCH("Approved by Board",'[2]Most Recent Statements'!G72)),"Yes","No"))))</f>
        <v>No</v>
      </c>
      <c r="J83" s="177" t="str">
        <f>IF(ISERROR('[2]Most Recent Statements'!D72),"Insufficient data",IF('[2]Most Recent Statements'!D72="Unknown","Insufficient Data",(IF(ISNUMBER(SEARCH("Yes",'[2]Most Recent Statements'!D72)),"Yes","No"))))</f>
        <v>Yes</v>
      </c>
      <c r="K83" s="174" t="str">
        <f>IF(ISERROR('[2]Most Recent Statements'!T72),"Insufficient data",IF('[2]Most Recent Statements'!T72="Unknown","Insufficient Data",(IF(ISNUMBER(SEARCH("Yes",'[2]Most Recent Statements'!T72)),"Yes","No"))))</f>
        <v>No</v>
      </c>
      <c r="L83" s="174" t="str">
        <f>IF(ISERROR('[2]Most Recent Statements'!H72),"Insufficient data",IF('[2]Most Recent Statements'!H72="Unknown","Insufficient Data",(IF(ISNUMBER(SEARCH("Yes",'[2]Most Recent Statements'!H72)),"Yes","No"))))</f>
        <v>No</v>
      </c>
      <c r="M83" s="175" t="str">
        <f>IF(ISERROR('[2]Most Recent Statements'!I72),"Insufficient data",IF('[2]Most Recent Statements'!I72="Unknown","Insufficient Data",(IF(ISNUMBER(SEARCH("No",'[2]Most Recent Statements'!I72)),"No","Yes"))))</f>
        <v>No</v>
      </c>
      <c r="N83" s="176" t="str">
        <f>IF(ISERROR('[2]Most Recent Statements'!I72),"Insufficient data",IF('[2]Most Recent Statements'!I72="Unknown","Insufficient Data",(IF(ISNUMBER(SEARCH("Facility/Supplier",'[2]Most Recent Statements'!I72)),"Yes","No"))))</f>
        <v>No</v>
      </c>
      <c r="O83" s="177" t="str">
        <f>IF(ISERROR('[2]Most Recent Statements'!I72),"Insufficient data",IF('[2]Most Recent Statements'!I72="Unknown","Insufficient Data",(IF(ISNUMBER(SEARCH("Geographical",'[2]Most Recent Statements'!I72)),"Yes","No"))))</f>
        <v>No</v>
      </c>
      <c r="P83" s="175" t="str">
        <f>IF(ISERROR('[2]Most Recent Statements'!J72),"Insufficient data",IF('[2]Most Recent Statements'!J72="Unknown","Insufficient Data",(IF(OR((ISNUMBER(SEARCH("prohibit",'[2]Most Recent Statements'!J72))),(ISNUMBER(SEARCH("forced",'[2]Most Recent Statements'!J72))),(ISNUMBER(SEARCH("supplier",'[2]Most Recent Statements'!J72)))),"Yes","No"))))</f>
        <v>No</v>
      </c>
      <c r="Q83" s="176" t="str">
        <f>IF(ISERROR('[2]Most Recent Statements'!J72),"Insufficient data",IF('[2]Most Recent Statements'!J72="Unknown","Insufficient Data",(IF(ISNUMBER(SEARCH("No",'[2]Most Recent Statements'!J72)),"No","Yes"))))</f>
        <v>No</v>
      </c>
      <c r="R83" s="176" t="str">
        <f>IF(ISERROR('[2]Most Recent Statements'!J72),"Insufficient data",IF('[2]Most Recent Statements'!J72="Unknown","Insufficient Data",(IF(ISNUMBER(SEARCH("In Development",'[2]Most Recent Statements'!J72)),"Yes","No"))))</f>
        <v>No</v>
      </c>
      <c r="S83" s="176" t="str">
        <f>IF(ISERROR('[2]Most Recent Statements'!J72),"Insufficient data",IF('[2]Most Recent Statements'!J72="Unknown","Insufficient Data",(IF(OR((ISNUMBER(SEARCH("prohibit",'[2]Most Recent Statements'!J72))),(ISNUMBER(SEARCH("forced",'[2]Most Recent Statements'!J72))),(ISNUMBER(SEARCH("No",'[2]Most Recent Statements'!J72))),(ISNUMBER(SEARCH("supplier",'[2]Most Recent Statements'!J72)))),"No","Yes"))))</f>
        <v>No</v>
      </c>
      <c r="T83" s="176"/>
      <c r="U83" s="176" t="str">
        <f>IF(ISERROR('[2]Most Recent Statements'!J72),"Insufficient data",IF('[2]Most Recent Statements'!J72="Unknown","Insufficient Data",(IF(ISNUMBER(SEARCH("(beyond tier 1)",'[2]Most Recent Statements'!J72)),"Yes","No"))))</f>
        <v>No</v>
      </c>
      <c r="V83" s="176"/>
      <c r="W83" s="176" t="str">
        <f>IF(ISERROR('[2]Most Recent Statements'!J72),"Insufficient data",IF('[2]Most Recent Statements'!J72="Unknown","Insufficient Data",(IF(ISNUMBER(SEARCH("recruitment",'[2]Most Recent Statements'!J72)),"Yes","No"))))</f>
        <v>No</v>
      </c>
      <c r="X83" s="176" t="str">
        <f>IF(ISERROR('[2]Most Recent Statements'!J72),"Insufficient data",IF('[2]Most Recent Statements'!J72="Unknown","Insufficient Data",(IF(ISNUMBER(SEARCH("Prohibit charging of recruitment fees to employee (direct / tier 1)",'[2]Most Recent Statements'!J72)),"Yes","No"))))</f>
        <v>No</v>
      </c>
      <c r="Y83" s="176" t="str">
        <f>IF(ISERROR('[2]Most Recent Statements'!J72),"Insufficient data",IF('[2]Most Recent Statements'!J72="Unknown","Insufficient Data",(IF(ISNUMBER(SEARCH("Prohibit charging of recruitment fees to employee (beyond tier 1)",'[2]Most Recent Statements'!J72)),"Yes","No"))))</f>
        <v>No</v>
      </c>
      <c r="Z83" s="176" t="str">
        <f>IF(ISERROR('[2]Most Recent Statements'!J72),"Insufficient data",IF('[2]Most Recent Statements'!J72="Unknown","Insufficient Data",(IF(ISNUMBER(SEARCH("Suppliers comply with laws and company’s policies (direct / tier 1)",'[2]Most Recent Statements'!J72)),"Yes","No"))))</f>
        <v>No</v>
      </c>
      <c r="AA83" s="176" t="str">
        <f>IF(ISERROR('[2]Most Recent Statements'!J72),"Insufficient data",IF('[2]Most Recent Statements'!J72="Unknown","Insufficient Data",(IF(ISNUMBER(SEARCH("Suppliers comply with laws and company’s policies (beyond tier 1)",'[2]Most Recent Statements'!J72)),"Yes","No"))))</f>
        <v>No</v>
      </c>
      <c r="AB83" s="176" t="str">
        <f>IF(ISERROR('[2]Most Recent Statements'!J72),"Insufficient data",IF('[2]Most Recent Statements'!J72="Unknown","Insufficient Data",(IF(ISNUMBER(SEARCH("Prohibit use of forced labour (direct / tier 1)",'[2]Most Recent Statements'!J72)),"Yes","No"))))</f>
        <v>No</v>
      </c>
      <c r="AC83" s="176" t="str">
        <f>IF(ISERROR('[2]Most Recent Statements'!J72),"Insufficient data",IF('[2]Most Recent Statements'!J72="Unknown","Insufficient Data",(IF(ISNUMBER(SEARCH("Prohibit use of forced labour (beyond tier 1)",'[2]Most Recent Statements'!J72)),"Yes","No"))))</f>
        <v>No</v>
      </c>
      <c r="AD83" s="176" t="str">
        <f>IF(ISERROR('[2]Most Recent Statements'!J72),"Insufficient data",IF('[2]Most Recent Statements'!J72="Unknown","Insufficient Data",(IF(ISNUMBER(SEARCH("Prohibit use of child labour (direct / tier 1)",'[2]Most Recent Statements'!J72)),"Yes","No"))))</f>
        <v>No</v>
      </c>
      <c r="AE83" s="176" t="str">
        <f>IF(ISERROR('[2]Most Recent Statements'!J72),"Insufficient data",IF('[2]Most Recent Statements'!J72="Unknown","Insufficient Data",(IF(ISNUMBER(SEARCH("Prohibit use of child labour (beyond tier 1)",'[2]Most Recent Statements'!J72)),"Yes","No"))))</f>
        <v>No</v>
      </c>
      <c r="AF83" s="176" t="str">
        <f>IF(ISERROR('[2]Most Recent Statements'!J72),"Insufficient data",IF('[2]Most Recent Statements'!J72="Unknown","Insufficient Data",(IF(ISNUMBER(SEARCH("Code of conduct or supplier code includes clauses on slavery and human trafficking (direct / tier 1)",'[2]Most Recent Statements'!J72)),"Yes","No"))))</f>
        <v>No</v>
      </c>
      <c r="AG83" s="176" t="str">
        <f>IF(ISERROR('[2]Most Recent Statements'!J72),"Insufficient data",IF('[2]Most Recent Statements'!J72="Unknown","Insufficient Data",(IF(ISNUMBER(SEARCH("Code of conduct or supplier code includes clauses on slavery and human trafficking (beyond tier 1)",'[2]Most Recent Statements'!J72)),"Yes","No"))))</f>
        <v>No</v>
      </c>
      <c r="AH83" s="176" t="str">
        <f>IF(ISERROR('[2]Most Recent Statements'!J72),"Insufficient data",IF('[2]Most Recent Statements'!J72="Unknown","Insufficient Data",(IF(ISNUMBER(SEARCH("Contracts include clauses on forced labour (direct / tier 1)",'[2]Most Recent Statements'!J72)),"Yes","No"))))</f>
        <v>No</v>
      </c>
      <c r="AI83" s="176" t="str">
        <f>IF(ISERROR('[2]Most Recent Statements'!J72),"Insufficient data",IF('[2]Most Recent Statements'!J72="Unknown","Insufficient Data",(IF(ISNUMBER(SEARCH("Contracts include clauses on forced labour (beyond tier 1)",'[2]Most Recent Statements'!J72)),"Yes","No"))))</f>
        <v>No</v>
      </c>
      <c r="AJ83" s="176" t="str">
        <f>IF(ISERROR('[2]Most Recent Statements'!J72),"Insufficient data",IF('[2]Most Recent Statements'!J72="Unknown","Insufficient Data",(IF(ISNUMBER(SEARCH("Suppliers produce their own statement (direct / tier 1)",'[2]Most Recent Statements'!J72)),"Yes","No"))))</f>
        <v>No</v>
      </c>
      <c r="AK83" s="176" t="str">
        <f>IF(ISERROR('[2]Most Recent Statements'!J72),"Insufficient data",IF('[2]Most Recent Statements'!J72="Unknown","Insufficient Data",(IF(ISNUMBER(SEARCH("Suppliers produce their own statement (beyond tier 1)",'[2]Most Recent Statements'!J72)),"Yes","No"))))</f>
        <v>No</v>
      </c>
      <c r="AL83" s="176" t="str">
        <f>IF(ISERROR('[2]Most Recent Statements'!J72),"Insufficient data",IF('[2]Most Recent Statements'!J72="Unknown","Insufficient Data",(IF(ISNUMBER(SEARCH("Suppliers respect labour rights (wages, freedom of association etc) (direct / tier 1)",'[2]Most Recent Statements'!J72)),"Yes","No"))))</f>
        <v>No</v>
      </c>
      <c r="AM83" s="176" t="str">
        <f>IF(ISERROR('[2]Most Recent Statements'!J72),"Insufficient data",IF('[2]Most Recent Statements'!J72="Unknown","Insufficient Data",(IF(ISNUMBER(SEARCH("Suppliers respect labour rights (wages, freedom of association etc) (beyond tier 1)",'[2]Most Recent Statements'!J72)),"Yes","No"))))</f>
        <v>No</v>
      </c>
      <c r="AN83" s="176" t="str">
        <f>IF(ISERROR('[2]Most Recent Statements'!J72),"Insufficient data",IF('[2]Most Recent Statements'!J72="Unknown","Insufficient Data",(IF(ISNUMBER(SEARCH("Suppliers protect migrant workers (direct / tier 1)",'[2]Most Recent Statements'!J72)),"Yes","No"))))</f>
        <v>No</v>
      </c>
      <c r="AO83" s="176" t="str">
        <f>IF(ISERROR('[2]Most Recent Statements'!J72),"Insufficient data",IF('[2]Most Recent Statements'!J72="Unknown","Insufficient Data",(IF(ISNUMBER(SEARCH("Suppliers protect migrant workers (beyond tier 1)",'[2]Most Recent Statements'!J72)),"Yes","No"))))</f>
        <v>No</v>
      </c>
      <c r="AP83" s="177" t="str">
        <f>IF(ISERROR('[2]Most Recent Statements'!J72),"Insufficient data",IF('[2]Most Recent Statements'!J72="Unknown","Insufficient Data",(IF(ISNUMBER(SEARCH("migrant",'[2]Most Recent Statements'!J72)),"Yes","No"))))</f>
        <v>No</v>
      </c>
      <c r="AQ83" s="174" t="str">
        <f>IF(OR(ISERROR('[2]Most Recent Statements'!O72),ISERROR('[2]Most Recent Statements'!M72)),"Insufficient data",IF(OR('[2]Most Recent Statements'!O72="Unknown",'[2]Most Recent Statements'!M72="Unknown"),"Insufficient Data",(IF(OR((OR((ISNUMBER(SEARCH("Cancel contracts",'[2]Most Recent Statements'!O72))),(ISNUMBER(SEARCH("Corrective action plan",'[2]Most Recent Statements'!O72))),(ISNUMBER(SEARCH("Worker remediation",'[2]Most Recent Statements'!O72))),(ISNUMBER(SEARCH("Senior management",'[2]Most Recent Statements'!O72))))),(OR((ISNUMBER(SEARCH("Audits",'[2]Most Recent Statements'!M72))),(ISNUMBER(SEARCH("On-site visits",'[2]Most Recent Statements'!M72)))))),"Yes","No"))))</f>
        <v>No</v>
      </c>
      <c r="AR83" s="174" t="str">
        <f t="shared" si="2"/>
        <v>No</v>
      </c>
      <c r="AS83" s="175" t="str">
        <f>IF(ISERROR('[2]Most Recent Statements'!O72),"Insufficient data",IF('[2]Most Recent Statements'!O72="Unknown","Insufficient Data",(IF(ISNUMBER(SEARCH("Cancel contracts",'[2]Most Recent Statements'!O72)),"Yes","No"))))</f>
        <v>No</v>
      </c>
      <c r="AT83" s="176" t="str">
        <f>IF(ISERROR('[2]Most Recent Statements'!O72),"Insufficient data",IF('[2]Most Recent Statements'!O72="Unknown","Insufficient Data",(IF(ISNUMBER(SEARCH("Corrective action plan",'[2]Most Recent Statements'!O72)),"Yes","No"))))</f>
        <v>No</v>
      </c>
      <c r="AU83" s="176" t="str">
        <f>IF(ISERROR('[2]Most Recent Statements'!O72),"Insufficient data",IF('[2]Most Recent Statements'!O72="Unknown","Insufficient Data",(IF(ISNUMBER(SEARCH("Senior management",'[2]Most Recent Statements'!O72)),"Yes","No"))))</f>
        <v>No</v>
      </c>
      <c r="AV83" s="177" t="str">
        <f>IF(ISERROR('[2]Most Recent Statements'!O72),"Insufficient data",IF('[2]Most Recent Statements'!O72="Unknown","Insufficient Data",(IF(ISNUMBER(SEARCH("Worker remediation",'[2]Most Recent Statements'!O72)),"Yes","No"))))</f>
        <v>No</v>
      </c>
      <c r="AW83" s="176" t="str">
        <f t="shared" si="3"/>
        <v>No</v>
      </c>
      <c r="AX83" s="175" t="str">
        <f>IF(ISERROR('[2]Most Recent Statements'!M72),"Insufficient data",IF('[2]Most Recent Statements'!M72="Unknown","Insufficient Data",(IF(ISNUMBER(SEARCH("Audits",'[2]Most Recent Statements'!M72)),"Yes","No"))))</f>
        <v>No</v>
      </c>
      <c r="AY83" s="176" t="str">
        <f>IF(ISERROR('[2]Most Recent Statements'!M72),"Insufficient data",IF('[2]Most Recent Statements'!M72="Unknown","Insufficient Data",(IF(ISNUMBER(SEARCH("Audits of suppliers (self- reporting)",'[2]Most Recent Statements'!M72)),"Yes","No"))))</f>
        <v>No</v>
      </c>
      <c r="AZ83" s="176" t="str">
        <f>IF(ISERROR('[2]Most Recent Statements'!M72),"Insufficient data",IF('[2]Most Recent Statements'!M72="Unknown","Insufficient Data",(IF(ISNUMBER(SEARCH("Audits of suppliers (independent)",'[2]Most Recent Statements'!M72)),"Yes","No"))))</f>
        <v>No</v>
      </c>
      <c r="BA83" s="177" t="str">
        <f>IF(ISERROR('[2]Most Recent Statements'!M72),"Insufficient data",IF('[2]Most Recent Statements'!M72="Unknown","Insufficient Data",(IF(ISNUMBER(SEARCH("On-site visits",'[2]Most Recent Statements'!M72)),"Yes","No"))))</f>
        <v>No</v>
      </c>
      <c r="BB83" s="175" t="str">
        <f>IF(ISERROR('[2]Most Recent Statements'!P72),"Insufficient data",IF('[2]Most Recent Statements'!P72="Unknown","Insufficient Data",(IF(OR((ISNUMBER(SEARCH("Hotline",'[2]Most Recent Statements'!P72))),(ISNUMBER(SEARCH("Whistleblower protection",'[2]Most Recent Statements'!P72))),(ISNUMBER(SEARCH("Focal Point",'[2]Most Recent Statements'!P72)))),"Yes","No"))))</f>
        <v>Yes</v>
      </c>
      <c r="BC83" s="176" t="str">
        <f>IF(ISERROR('[2]Most Recent Statements'!P72),"Insufficient data",IF('[2]Most Recent Statements'!P72="Unknown","Insufficient Data",(IF(ISNUMBER(SEARCH("Hotline",'[2]Most Recent Statements'!P72)),"Yes","No"))))</f>
        <v>Yes</v>
      </c>
      <c r="BD83" s="176" t="str">
        <f>IF(ISERROR('[2]Most Recent Statements'!P72),"Insufficient data",IF('[2]Most Recent Statements'!P72="Unknown","Insufficient Data",(IF(ISNUMBER(SEARCH("Focal Point",'[2]Most Recent Statements'!P72)),"Yes","No"))))</f>
        <v>No</v>
      </c>
      <c r="BE83" s="177" t="str">
        <f>IF(ISERROR('[2]Most Recent Statements'!P72),"Insufficient data",IF('[2]Most Recent Statements'!P72="Unknown","Insufficient Data",(IF(ISNUMBER(SEARCH("Whistleblower protection",'[2]Most Recent Statements'!P72)),"Yes","No"))))</f>
        <v>No</v>
      </c>
      <c r="BF83" s="175" t="str">
        <f t="shared" si="4"/>
        <v>No</v>
      </c>
      <c r="BG83" s="176" t="str">
        <f>IF(ISERROR('[2]Most Recent Statements'!K72),"Insufficient data",IF('[2]Most Recent Statements'!K72="Unknown","Insufficient Data",(IF(ISNUMBER(SEARCH("Conducting research",'[2]Most Recent Statements'!K72)),"Yes","No"))))</f>
        <v>No</v>
      </c>
      <c r="BH83" s="176" t="str">
        <f>IF(ISERROR('[2]Most Recent Statements'!K72),"Insufficient data",IF('[2]Most Recent Statements'!K72="Unknown","Insufficient Data",(IF(ISNUMBER(SEARCH("Risk-based questionnaires",'[2]Most Recent Statements'!K72)),"Yes","No"))))</f>
        <v>No</v>
      </c>
      <c r="BI83" s="176" t="str">
        <f>IF(ISERROR('[2]Most Recent Statements'!K72),"Insufficient data",IF('[2]Most Recent Statements'!K72="Unknown","Insufficient Data",(IF(ISNUMBER(SEARCH("Use of risk management tool or software",'[2]Most Recent Statements'!K72)),"Yes","No"))))</f>
        <v>No</v>
      </c>
      <c r="BJ83" s="177" t="str">
        <f>IF(ISERROR('[2]Most Recent Statements'!K72),"Insufficient data",IF('[2]Most Recent Statements'!K72="Unknown","Insufficient Data",(IF(ISNUMBER(SEARCH("In Development",'[2]Most Recent Statements'!K72)),"Yes","No"))))</f>
        <v>No</v>
      </c>
      <c r="BK83" s="174" t="str">
        <f>IF(OR(ISERROR('[2]Most Recent Statements'!K72),ISERROR('[2]Most Recent Statements'!L72)),"Insufficient data",IF(OR('[2]Most Recent Statements'!K72="Unknown",'[2]Most Recent Statements'!L72="Unknown"),"Insufficient Data",(IF(AND((OR((ISNUMBER(SEARCH("Conducting research",'[2]Most Recent Statements'!K72))),(ISNUMBER(SEARCH("Risk-based questionnaires",'[2]Most Recent Statements'!K72))),(ISNUMBER(SEARCH("Use of risk management tool or software",'[2]Most Recent Statements'!K72))))),(OR((ISNUMBER(SEARCH("Geographic",'[2]Most Recent Statements'!L72))),(ISNUMBER(SEARCH("Industry",'[2]Most Recent Statements'!L72))),(ISNUMBER(SEARCH("Resource",'[2]Most Recent Statements'!L72))),(ISNUMBER(SEARCH("Workforce",'[2]Most Recent Statements'!L72)))))),"Yes","No"))))</f>
        <v>No</v>
      </c>
      <c r="BL83" s="175" t="str">
        <f>IF(ISERROR('[2]Most Recent Statements'!L72),"Insufficient data",IF('[2]Most Recent Statements'!L72="Unknown","Insufficient Data",(IF(OR((ISNUMBER(SEARCH("Geographic",'[2]Most Recent Statements'!L72))),(ISNUMBER(SEARCH("Industry",'[2]Most Recent Statements'!L72))),(ISNUMBER(SEARCH("Resource",'[2]Most Recent Statements'!L72))),(ISNUMBER(SEARCH("Workforce",'[2]Most Recent Statements'!L72)))),"Yes","No"))))</f>
        <v>No</v>
      </c>
      <c r="BM83" s="176" t="str">
        <f>IF(ISERROR('[2]Most Recent Statements'!L72),"Insufficient data",IF('[2]Most Recent Statements'!L72="Unknown","Insufficient Data",(IF(ISNUMBER(SEARCH("Geographic",'[2]Most Recent Statements'!L72)),"Yes","No"))))</f>
        <v>No</v>
      </c>
      <c r="BN83" s="176" t="str">
        <f>IF(ISERROR('[2]Most Recent Statements'!L72),"Insufficient data",IF('[2]Most Recent Statements'!L72="Unknown","Insufficient Data",(IF(ISNUMBER(SEARCH("Industry",'[2]Most Recent Statements'!L72)),"Yes","No"))))</f>
        <v>No</v>
      </c>
      <c r="BO83" s="176" t="str">
        <f>IF(ISERROR('[2]Most Recent Statements'!L72),"Insufficient data",IF('[2]Most Recent Statements'!L72="Unknown","Insufficient Data",(IF(ISNUMBER(SEARCH("Workforce",'[2]Most Recent Statements'!L72)),"Yes","No"))))</f>
        <v>No</v>
      </c>
      <c r="BP83" s="176" t="str">
        <f>IF(ISERROR('[2]Most Recent Statements'!L72),"Insufficient data",IF('[2]Most Recent Statements'!L72="Unknown","Insufficient Data",(IF(ISNUMBER(SEARCH("Resource",'[2]Most Recent Statements'!L72)),"Yes","No"))))</f>
        <v>No</v>
      </c>
      <c r="BQ83" s="177"/>
      <c r="BR83" s="176" t="str">
        <f>IF(ISERROR('[2]Most Recent Statements'!N72),"Insufficient data",IF('[2]Most Recent Statements'!N72="Unknown","Insufficient Data",(IF(ISNUMBER(SEARCH("Yes",'[2]Most Recent Statements'!N72)),"Yes","No"))))</f>
        <v>No</v>
      </c>
      <c r="BS83" s="175" t="str">
        <f>IF(ISERROR('[2]Most Recent Statements'!Q72),"Insufficient data",IF('[2]Most Recent Statements'!Q72="Unknown","Insufficient Data",(IF(ISNUMBER(SEARCH("Leadership",'[2]Most Recent Statements'!Q72)),"Yes","No"))))</f>
        <v>No</v>
      </c>
      <c r="BT83" s="176" t="str">
        <f>IF(ISERROR('[2]Most Recent Statements'!Q72),"Insufficient data",IF('[2]Most Recent Statements'!Q72="Unknown","Insufficient Data",(IF(ISNUMBER(SEARCH("Suppliers",'[2]Most Recent Statements'!Q72)),"Yes","No"))))</f>
        <v>No</v>
      </c>
      <c r="BU83" s="176" t="str">
        <f>IF(ISERROR('[2]Most Recent Statements'!Q72),"Insufficient data",IF('[2]Most Recent Statements'!Q72="Unknown","Insufficient Data",(IF(ISNUMBER(SEARCH("Recruitment / HR",'[2]Most Recent Statements'!Q72)),"Yes","No"))))</f>
        <v>No</v>
      </c>
      <c r="BV83" s="176" t="str">
        <f>IF(ISERROR('[2]Most Recent Statements'!Q72),"Insufficient data",IF('[2]Most Recent Statements'!Q72="Unknown","Insufficient Data",(IF(ISNUMBER(SEARCH("Procurement / purchasing",'[2]Most Recent Statements'!Q72)),"Yes","No"))))</f>
        <v>No</v>
      </c>
      <c r="BW83" s="176" t="str">
        <f>IF(ISERROR('[2]Most Recent Statements'!Q72),"Insufficient data",IF('[2]Most Recent Statements'!Q72="Unknown","Insufficient Data",(IF(ISNUMBER(SEARCH("Employees (all)",'[2]Most Recent Statements'!Q72)),"Yes","No"))))</f>
        <v>No</v>
      </c>
      <c r="BX83" s="176" t="str">
        <f>IF(ISERROR('[2]Most Recent Statements'!Q72),"Insufficient data",IF('[2]Most Recent Statements'!Q72="Unknown","Insufficient Data",(IF(ISNUMBER(SEARCH("Training provided - not specified",'[2]Most Recent Statements'!Q72)),"Yes","No"))))</f>
        <v>No</v>
      </c>
      <c r="BY83" s="176" t="str">
        <f>IF(ISERROR('[2]Most Recent Statements'!Q72),"Insufficient data",IF('[2]Most Recent Statements'!Q72="Unknown","Insufficient Data",(IF(ISNUMBER(SEARCH("In Development",'[2]Most Recent Statements'!Q72)),"Yes","No"))))</f>
        <v>No</v>
      </c>
      <c r="BZ83" s="177" t="str">
        <f t="shared" si="5"/>
        <v>No</v>
      </c>
      <c r="CA83" s="176" t="str">
        <f t="shared" si="6"/>
        <v>No</v>
      </c>
      <c r="CB83" s="176" t="str">
        <f t="shared" si="7"/>
        <v>No</v>
      </c>
      <c r="CC83" s="175" t="str">
        <f>IF(ISERROR('[2]Most Recent Statements'!R72),"Insufficient data",IF('[2]Most Recent Statements'!R72="Unknown","Insufficient Data",(IF(ISNUMBER(SEARCH("Yes",'[2]Most Recent Statements'!R72)),"Yes","No"))))</f>
        <v>No</v>
      </c>
      <c r="CD83" s="176" t="str">
        <f>IF(ISERROR('[2]Most Recent Statements'!S72),"Insufficient data",IF('[2]Most Recent Statements'!S72="Unknown","Insufficient Data",(IF(ISNUMBER(SEARCH("Yes",'[2]Most Recent Statements'!S72)),"Yes","No"))))</f>
        <v>No</v>
      </c>
      <c r="CE83" s="199" t="str">
        <f>IFERROR(VLOOKUP($A83,'[2]Sector Specific Research'!$B$3:$H$81,3,FALSE),"Insufficient Data")</f>
        <v>No</v>
      </c>
      <c r="CF83" s="200" t="str">
        <f>IFERROR(VLOOKUP($A83,'[2]Sector Specific Research'!$B$3:$H$81,4,FALSE),"Insufficient Data")</f>
        <v>No</v>
      </c>
      <c r="CG83" s="200" t="str">
        <f>IFERROR(VLOOKUP($A83,'[2]Sector Specific Research'!$B$3:$H$81,5,FALSE),"Insufficient Data")</f>
        <v>No</v>
      </c>
      <c r="CH83" s="200" t="str">
        <f>IFERROR(VLOOKUP($A83,'[2]Sector Specific Research'!$B$3:$H$81,6,FALSE),"Insufficient Data")</f>
        <v>No</v>
      </c>
      <c r="CI83" s="200" t="str">
        <f>IFERROR(VLOOKUP($A83,'[2]Sector Specific Research'!$B$3:$H$81,7,FALSE),"Insufficient Data")</f>
        <v>Yes</v>
      </c>
      <c r="CJ83" s="200" t="str">
        <f t="shared" si="8"/>
        <v>No</v>
      </c>
      <c r="CK83" s="175" t="str">
        <f t="shared" si="9"/>
        <v>No</v>
      </c>
      <c r="CL83" s="178" t="str">
        <f t="shared" si="10"/>
        <v>No</v>
      </c>
    </row>
    <row r="84" spans="1:90" ht="16" x14ac:dyDescent="0.2">
      <c r="A84" s="287" t="str">
        <f>TRIM('[2]Most Recent Statements'!A70)</f>
        <v>Principal Global Investors</v>
      </c>
      <c r="B84" s="197">
        <f>'[2]Most Recent Statements'!B70</f>
        <v>2019</v>
      </c>
      <c r="C84" s="197">
        <v>843391</v>
      </c>
      <c r="D84" s="198" t="str">
        <f>IF(ISNUMBER(SEARCH("Yes",'[2]Most Recent Statements'!C70)), "Yes", "No")</f>
        <v>Yes</v>
      </c>
      <c r="E84" s="198">
        <f>IFERROR(VLOOKUP(A84,'[2]Entity Coverage'!$C$2:$H$80, 6, FALSE), "Insufficient Data")</f>
        <v>1</v>
      </c>
      <c r="F84" s="198" t="str">
        <f>IF(ISERROR('[2]Most Recent Statements'!E70),"Insufficient data",IF('[2]Most Recent Statements'!E70="Unknown","Insufficient Data",(IF(ISNUMBER(SEARCH("Yes",'[2]Most Recent Statements'!E70)),"Yes","No"))))</f>
        <v>No</v>
      </c>
      <c r="G84" s="175" t="str">
        <f>IFERROR(IF(AND((OR('[2]Most Recent Statements'!F70="Signed by CEO",'[2]Most Recent Statements'!F70="Signed by Director",'[2]Most Recent Statements'!F70="Signed by Managing Director",'[2]Most Recent Statements'!F70="Signed by Chairman")),('[2]Most Recent Statements'!C70="Yes - UK Modern Slavery Act"),('[2]Most Recent Statements'!D70="Yes"),('[2]Most Recent Statements'!G70="Approved by Board")),"Yes","No"),"Insufficient data")</f>
        <v>Yes</v>
      </c>
      <c r="H84" s="176" t="str">
        <f>IF(ISERROR('[2]Most Recent Statements'!F70),"Insufficient data",IF('[2]Most Recent Statements'!F70="Unknown","Insufficient Data",(IF(OR((ISNUMBER(SEARCH("Signed by CEO",'[2]Most Recent Statements'!F70))),(ISNUMBER(SEARCH("Signed by Director",'[2]Most Recent Statements'!F70))),(ISNUMBER(SEARCH("Signed by Chairman",'[2]Most Recent Statements'!F70))),(ISNUMBER(SEARCH("Signed by Managing Director",'[2]Most Recent Statements'!F70)))),"Yes","No"))))</f>
        <v>Yes</v>
      </c>
      <c r="I84" s="176" t="str">
        <f>IF(ISERROR('[2]Most Recent Statements'!G70),"Insufficient data",IF('[2]Most Recent Statements'!G70="Unknown","Insufficient Data",(IF(ISNUMBER(SEARCH("Approved by Board",'[2]Most Recent Statements'!G70)),"Yes","No"))))</f>
        <v>Yes</v>
      </c>
      <c r="J84" s="177" t="str">
        <f>IF(ISERROR('[2]Most Recent Statements'!D70),"Insufficient data",IF('[2]Most Recent Statements'!D70="Unknown","Insufficient Data",(IF(ISNUMBER(SEARCH("Yes",'[2]Most Recent Statements'!D70)),"Yes","No"))))</f>
        <v>Yes</v>
      </c>
      <c r="K84" s="174" t="str">
        <f>IF(ISERROR('[2]Most Recent Statements'!T70),"Insufficient data",IF('[2]Most Recent Statements'!T70="Unknown","Insufficient Data",(IF(ISNUMBER(SEARCH("Yes",'[2]Most Recent Statements'!T70)),"Yes","No"))))</f>
        <v>No</v>
      </c>
      <c r="L84" s="174" t="str">
        <f>IF(ISERROR('[2]Most Recent Statements'!H70),"Insufficient data",IF('[2]Most Recent Statements'!H70="Unknown","Insufficient Data",(IF(ISNUMBER(SEARCH("Yes",'[2]Most Recent Statements'!H70)),"Yes","No"))))</f>
        <v>Yes</v>
      </c>
      <c r="M84" s="175" t="str">
        <f>IF(ISERROR('[2]Most Recent Statements'!I70),"Insufficient data",IF('[2]Most Recent Statements'!I70="Unknown","Insufficient Data",(IF(ISNUMBER(SEARCH("No",'[2]Most Recent Statements'!I70)),"No","Yes"))))</f>
        <v>No</v>
      </c>
      <c r="N84" s="176" t="str">
        <f>IF(ISERROR('[2]Most Recent Statements'!I70),"Insufficient data",IF('[2]Most Recent Statements'!I70="Unknown","Insufficient Data",(IF(ISNUMBER(SEARCH("Facility/Supplier",'[2]Most Recent Statements'!I70)),"Yes","No"))))</f>
        <v>No</v>
      </c>
      <c r="O84" s="177" t="str">
        <f>IF(ISERROR('[2]Most Recent Statements'!I70),"Insufficient data",IF('[2]Most Recent Statements'!I70="Unknown","Insufficient Data",(IF(ISNUMBER(SEARCH("Geographical",'[2]Most Recent Statements'!I70)),"Yes","No"))))</f>
        <v>No</v>
      </c>
      <c r="P84" s="175" t="str">
        <f>IF(ISERROR('[2]Most Recent Statements'!J70),"Insufficient data",IF('[2]Most Recent Statements'!J70="Unknown","Insufficient Data",(IF(OR((ISNUMBER(SEARCH("prohibit",'[2]Most Recent Statements'!J70))),(ISNUMBER(SEARCH("forced",'[2]Most Recent Statements'!J70))),(ISNUMBER(SEARCH("supplier",'[2]Most Recent Statements'!J70)))),"Yes","No"))))</f>
        <v>Yes</v>
      </c>
      <c r="Q84" s="176" t="str">
        <f>IF(ISERROR('[2]Most Recent Statements'!J70),"Insufficient data",IF('[2]Most Recent Statements'!J70="Unknown","Insufficient Data",(IF(ISNUMBER(SEARCH("No",'[2]Most Recent Statements'!J70)),"No","Yes"))))</f>
        <v>Yes</v>
      </c>
      <c r="R84" s="176" t="str">
        <f>IF(ISERROR('[2]Most Recent Statements'!J70),"Insufficient data",IF('[2]Most Recent Statements'!J70="Unknown","Insufficient Data",(IF(ISNUMBER(SEARCH("In Development",'[2]Most Recent Statements'!J70)),"Yes","No"))))</f>
        <v>No</v>
      </c>
      <c r="S84" s="176" t="str">
        <f>IF(ISERROR('[2]Most Recent Statements'!J70),"Insufficient data",IF('[2]Most Recent Statements'!J70="Unknown","Insufficient Data",(IF(OR((ISNUMBER(SEARCH("prohibit",'[2]Most Recent Statements'!J70))),(ISNUMBER(SEARCH("forced",'[2]Most Recent Statements'!J70))),(ISNUMBER(SEARCH("No",'[2]Most Recent Statements'!J70))),(ISNUMBER(SEARCH("supplier",'[2]Most Recent Statements'!J70)))),"No","Yes"))))</f>
        <v>No</v>
      </c>
      <c r="T84" s="176"/>
      <c r="U84" s="176" t="str">
        <f>IF(ISERROR('[2]Most Recent Statements'!J70),"Insufficient data",IF('[2]Most Recent Statements'!J70="Unknown","Insufficient Data",(IF(ISNUMBER(SEARCH("(beyond tier 1)",'[2]Most Recent Statements'!J70)),"Yes","No"))))</f>
        <v>No</v>
      </c>
      <c r="V84" s="176"/>
      <c r="W84" s="176" t="str">
        <f>IF(ISERROR('[2]Most Recent Statements'!J70),"Insufficient data",IF('[2]Most Recent Statements'!J70="Unknown","Insufficient Data",(IF(ISNUMBER(SEARCH("recruitment",'[2]Most Recent Statements'!J70)),"Yes","No"))))</f>
        <v>No</v>
      </c>
      <c r="X84" s="176" t="str">
        <f>IF(ISERROR('[2]Most Recent Statements'!J70),"Insufficient data",IF('[2]Most Recent Statements'!J70="Unknown","Insufficient Data",(IF(ISNUMBER(SEARCH("Prohibit charging of recruitment fees to employee (direct / tier 1)",'[2]Most Recent Statements'!J70)),"Yes","No"))))</f>
        <v>No</v>
      </c>
      <c r="Y84" s="176" t="str">
        <f>IF(ISERROR('[2]Most Recent Statements'!J70),"Insufficient data",IF('[2]Most Recent Statements'!J70="Unknown","Insufficient Data",(IF(ISNUMBER(SEARCH("Prohibit charging of recruitment fees to employee (beyond tier 1)",'[2]Most Recent Statements'!J70)),"Yes","No"))))</f>
        <v>No</v>
      </c>
      <c r="Z84" s="176" t="str">
        <f>IF(ISERROR('[2]Most Recent Statements'!J70),"Insufficient data",IF('[2]Most Recent Statements'!J70="Unknown","Insufficient Data",(IF(ISNUMBER(SEARCH("Suppliers comply with laws and company’s policies (direct / tier 1)",'[2]Most Recent Statements'!J70)),"Yes","No"))))</f>
        <v>No</v>
      </c>
      <c r="AA84" s="176" t="str">
        <f>IF(ISERROR('[2]Most Recent Statements'!J70),"Insufficient data",IF('[2]Most Recent Statements'!J70="Unknown","Insufficient Data",(IF(ISNUMBER(SEARCH("Suppliers comply with laws and company’s policies (beyond tier 1)",'[2]Most Recent Statements'!J70)),"Yes","No"))))</f>
        <v>No</v>
      </c>
      <c r="AB84" s="176" t="str">
        <f>IF(ISERROR('[2]Most Recent Statements'!J70),"Insufficient data",IF('[2]Most Recent Statements'!J70="Unknown","Insufficient Data",(IF(ISNUMBER(SEARCH("Prohibit use of forced labour (direct / tier 1)",'[2]Most Recent Statements'!J70)),"Yes","No"))))</f>
        <v>Yes</v>
      </c>
      <c r="AC84" s="176" t="str">
        <f>IF(ISERROR('[2]Most Recent Statements'!J70),"Insufficient data",IF('[2]Most Recent Statements'!J70="Unknown","Insufficient Data",(IF(ISNUMBER(SEARCH("Prohibit use of forced labour (beyond tier 1)",'[2]Most Recent Statements'!J70)),"Yes","No"))))</f>
        <v>No</v>
      </c>
      <c r="AD84" s="176" t="str">
        <f>IF(ISERROR('[2]Most Recent Statements'!J70),"Insufficient data",IF('[2]Most Recent Statements'!J70="Unknown","Insufficient Data",(IF(ISNUMBER(SEARCH("Prohibit use of child labour (direct / tier 1)",'[2]Most Recent Statements'!J70)),"Yes","No"))))</f>
        <v>No</v>
      </c>
      <c r="AE84" s="176" t="str">
        <f>IF(ISERROR('[2]Most Recent Statements'!J70),"Insufficient data",IF('[2]Most Recent Statements'!J70="Unknown","Insufficient Data",(IF(ISNUMBER(SEARCH("Prohibit use of child labour (beyond tier 1)",'[2]Most Recent Statements'!J70)),"Yes","No"))))</f>
        <v>No</v>
      </c>
      <c r="AF84" s="176" t="str">
        <f>IF(ISERROR('[2]Most Recent Statements'!J70),"Insufficient data",IF('[2]Most Recent Statements'!J70="Unknown","Insufficient Data",(IF(ISNUMBER(SEARCH("Code of conduct or supplier code includes clauses on slavery and human trafficking (direct / tier 1)",'[2]Most Recent Statements'!J70)),"Yes","No"))))</f>
        <v>Yes</v>
      </c>
      <c r="AG84" s="176" t="str">
        <f>IF(ISERROR('[2]Most Recent Statements'!J70),"Insufficient data",IF('[2]Most Recent Statements'!J70="Unknown","Insufficient Data",(IF(ISNUMBER(SEARCH("Code of conduct or supplier code includes clauses on slavery and human trafficking (beyond tier 1)",'[2]Most Recent Statements'!J70)),"Yes","No"))))</f>
        <v>No</v>
      </c>
      <c r="AH84" s="176" t="str">
        <f>IF(ISERROR('[2]Most Recent Statements'!J70),"Insufficient data",IF('[2]Most Recent Statements'!J70="Unknown","Insufficient Data",(IF(ISNUMBER(SEARCH("Contracts include clauses on forced labour (direct / tier 1)",'[2]Most Recent Statements'!J70)),"Yes","No"))))</f>
        <v>No</v>
      </c>
      <c r="AI84" s="176" t="str">
        <f>IF(ISERROR('[2]Most Recent Statements'!J70),"Insufficient data",IF('[2]Most Recent Statements'!J70="Unknown","Insufficient Data",(IF(ISNUMBER(SEARCH("Contracts include clauses on forced labour (beyond tier 1)",'[2]Most Recent Statements'!J70)),"Yes","No"))))</f>
        <v>No</v>
      </c>
      <c r="AJ84" s="176" t="str">
        <f>IF(ISERROR('[2]Most Recent Statements'!J70),"Insufficient data",IF('[2]Most Recent Statements'!J70="Unknown","Insufficient Data",(IF(ISNUMBER(SEARCH("Suppliers produce their own statement (direct / tier 1)",'[2]Most Recent Statements'!J70)),"Yes","No"))))</f>
        <v>No</v>
      </c>
      <c r="AK84" s="176" t="str">
        <f>IF(ISERROR('[2]Most Recent Statements'!J70),"Insufficient data",IF('[2]Most Recent Statements'!J70="Unknown","Insufficient Data",(IF(ISNUMBER(SEARCH("Suppliers produce their own statement (beyond tier 1)",'[2]Most Recent Statements'!J70)),"Yes","No"))))</f>
        <v>No</v>
      </c>
      <c r="AL84" s="176" t="str">
        <f>IF(ISERROR('[2]Most Recent Statements'!J70),"Insufficient data",IF('[2]Most Recent Statements'!J70="Unknown","Insufficient Data",(IF(ISNUMBER(SEARCH("Suppliers respect labour rights (wages, freedom of association etc) (direct / tier 1)",'[2]Most Recent Statements'!J70)),"Yes","No"))))</f>
        <v>No</v>
      </c>
      <c r="AM84" s="176" t="str">
        <f>IF(ISERROR('[2]Most Recent Statements'!J70),"Insufficient data",IF('[2]Most Recent Statements'!J70="Unknown","Insufficient Data",(IF(ISNUMBER(SEARCH("Suppliers respect labour rights (wages, freedom of association etc) (beyond tier 1)",'[2]Most Recent Statements'!J70)),"Yes","No"))))</f>
        <v>No</v>
      </c>
      <c r="AN84" s="176" t="str">
        <f>IF(ISERROR('[2]Most Recent Statements'!J70),"Insufficient data",IF('[2]Most Recent Statements'!J70="Unknown","Insufficient Data",(IF(ISNUMBER(SEARCH("Suppliers protect migrant workers (direct / tier 1)",'[2]Most Recent Statements'!J70)),"Yes","No"))))</f>
        <v>No</v>
      </c>
      <c r="AO84" s="176" t="str">
        <f>IF(ISERROR('[2]Most Recent Statements'!J70),"Insufficient data",IF('[2]Most Recent Statements'!J70="Unknown","Insufficient Data",(IF(ISNUMBER(SEARCH("Suppliers protect migrant workers (beyond tier 1)",'[2]Most Recent Statements'!J70)),"Yes","No"))))</f>
        <v>No</v>
      </c>
      <c r="AP84" s="177" t="str">
        <f>IF(ISERROR('[2]Most Recent Statements'!J70),"Insufficient data",IF('[2]Most Recent Statements'!J70="Unknown","Insufficient Data",(IF(ISNUMBER(SEARCH("migrant",'[2]Most Recent Statements'!J70)),"Yes","No"))))</f>
        <v>No</v>
      </c>
      <c r="AQ84" s="174" t="str">
        <f>IF(OR(ISERROR('[2]Most Recent Statements'!O70),ISERROR('[2]Most Recent Statements'!M70)),"Insufficient data",IF(OR('[2]Most Recent Statements'!O70="Unknown",'[2]Most Recent Statements'!M70="Unknown"),"Insufficient Data",(IF(OR((OR((ISNUMBER(SEARCH("Cancel contracts",'[2]Most Recent Statements'!O70))),(ISNUMBER(SEARCH("Corrective action plan",'[2]Most Recent Statements'!O70))),(ISNUMBER(SEARCH("Worker remediation",'[2]Most Recent Statements'!O70))),(ISNUMBER(SEARCH("Senior management",'[2]Most Recent Statements'!O70))))),(OR((ISNUMBER(SEARCH("Audits",'[2]Most Recent Statements'!M70))),(ISNUMBER(SEARCH("On-site visits",'[2]Most Recent Statements'!M70)))))),"Yes","No"))))</f>
        <v>No</v>
      </c>
      <c r="AR84" s="174" t="str">
        <f t="shared" ref="AR84:AR110" si="11">IF(OR(AQ84="Insufficient Data",P84="Insufficient Data"),"Insufficient Data",(IF(AND((OR((ISNUMBER(SEARCH("Yes",AQ84))),(ISNUMBER(SEARCH("Yes",P84)))))),"Yes","No")))</f>
        <v>Yes</v>
      </c>
      <c r="AS84" s="175" t="str">
        <f>IF(ISERROR('[2]Most Recent Statements'!O70),"Insufficient data",IF('[2]Most Recent Statements'!O70="Unknown","Insufficient Data",(IF(ISNUMBER(SEARCH("Cancel contracts",'[2]Most Recent Statements'!O70)),"Yes","No"))))</f>
        <v>No</v>
      </c>
      <c r="AT84" s="176" t="str">
        <f>IF(ISERROR('[2]Most Recent Statements'!O70),"Insufficient data",IF('[2]Most Recent Statements'!O70="Unknown","Insufficient Data",(IF(ISNUMBER(SEARCH("Corrective action plan",'[2]Most Recent Statements'!O70)),"Yes","No"))))</f>
        <v>No</v>
      </c>
      <c r="AU84" s="176" t="str">
        <f>IF(ISERROR('[2]Most Recent Statements'!O70),"Insufficient data",IF('[2]Most Recent Statements'!O70="Unknown","Insufficient Data",(IF(ISNUMBER(SEARCH("Senior management",'[2]Most Recent Statements'!O70)),"Yes","No"))))</f>
        <v>No</v>
      </c>
      <c r="AV84" s="177" t="str">
        <f>IF(ISERROR('[2]Most Recent Statements'!O70),"Insufficient data",IF('[2]Most Recent Statements'!O70="Unknown","Insufficient Data",(IF(ISNUMBER(SEARCH("Worker remediation",'[2]Most Recent Statements'!O70)),"Yes","No"))))</f>
        <v>No</v>
      </c>
      <c r="AW84" s="176" t="str">
        <f t="shared" ref="AW84:AW110" si="12">IF(OR(AS84="Insufficient Data",AT84="Insufficient Data",AU84="Insufficient Data",AV84="Insufficient Data"),"Insufficient Data",(IF(AND((OR((ISNUMBER(SEARCH("Yes",AS84))),(ISNUMBER(SEARCH("Yes",AT84))),(ISNUMBER(SEARCH("Yes",AU84))),(ISNUMBER(SEARCH("Yes",AV84)))))),"Yes","No")))</f>
        <v>No</v>
      </c>
      <c r="AX84" s="175" t="str">
        <f>IF(ISERROR('[2]Most Recent Statements'!M70),"Insufficient data",IF('[2]Most Recent Statements'!M70="Unknown","Insufficient Data",(IF(ISNUMBER(SEARCH("Audits",'[2]Most Recent Statements'!M70)),"Yes","No"))))</f>
        <v>No</v>
      </c>
      <c r="AY84" s="176" t="str">
        <f>IF(ISERROR('[2]Most Recent Statements'!M70),"Insufficient data",IF('[2]Most Recent Statements'!M70="Unknown","Insufficient Data",(IF(ISNUMBER(SEARCH("Audits of suppliers (self- reporting)",'[2]Most Recent Statements'!M70)),"Yes","No"))))</f>
        <v>No</v>
      </c>
      <c r="AZ84" s="176" t="str">
        <f>IF(ISERROR('[2]Most Recent Statements'!M70),"Insufficient data",IF('[2]Most Recent Statements'!M70="Unknown","Insufficient Data",(IF(ISNUMBER(SEARCH("Audits of suppliers (independent)",'[2]Most Recent Statements'!M70)),"Yes","No"))))</f>
        <v>No</v>
      </c>
      <c r="BA84" s="177" t="str">
        <f>IF(ISERROR('[2]Most Recent Statements'!M70),"Insufficient data",IF('[2]Most Recent Statements'!M70="Unknown","Insufficient Data",(IF(ISNUMBER(SEARCH("On-site visits",'[2]Most Recent Statements'!M70)),"Yes","No"))))</f>
        <v>No</v>
      </c>
      <c r="BB84" s="175" t="str">
        <f>IF(ISERROR('[2]Most Recent Statements'!P70),"Insufficient data",IF('[2]Most Recent Statements'!P70="Unknown","Insufficient Data",(IF(OR((ISNUMBER(SEARCH("Hotline",'[2]Most Recent Statements'!P70))),(ISNUMBER(SEARCH("Whistleblower protection",'[2]Most Recent Statements'!P70))),(ISNUMBER(SEARCH("Focal Point",'[2]Most Recent Statements'!P70)))),"Yes","No"))))</f>
        <v>Yes</v>
      </c>
      <c r="BC84" s="176" t="str">
        <f>IF(ISERROR('[2]Most Recent Statements'!P70),"Insufficient data",IF('[2]Most Recent Statements'!P70="Unknown","Insufficient Data",(IF(ISNUMBER(SEARCH("Hotline",'[2]Most Recent Statements'!P70)),"Yes","No"))))</f>
        <v>Yes</v>
      </c>
      <c r="BD84" s="176" t="str">
        <f>IF(ISERROR('[2]Most Recent Statements'!P70),"Insufficient data",IF('[2]Most Recent Statements'!P70="Unknown","Insufficient Data",(IF(ISNUMBER(SEARCH("Focal Point",'[2]Most Recent Statements'!P70)),"Yes","No"))))</f>
        <v>No</v>
      </c>
      <c r="BE84" s="177" t="str">
        <f>IF(ISERROR('[2]Most Recent Statements'!P70),"Insufficient data",IF('[2]Most Recent Statements'!P70="Unknown","Insufficient Data",(IF(ISNUMBER(SEARCH("Whistleblower protection",'[2]Most Recent Statements'!P70)),"Yes","No"))))</f>
        <v>Yes</v>
      </c>
      <c r="BF84" s="175" t="str">
        <f t="shared" ref="BF84:BF104" si="13">IF(OR(BG84="Insufficient Data",BH84="Insufficient Data",BI84="Insufficient Data"),"Insufficient Data",(IF(AND((OR((ISNUMBER(SEARCH("Yes",BG84))),(ISNUMBER(SEARCH("Yes",BH84))),(ISNUMBER(SEARCH("Yes",BI84)))))),"Yes","No")))</f>
        <v>Yes</v>
      </c>
      <c r="BG84" s="176" t="str">
        <f>IF(ISERROR('[2]Most Recent Statements'!K70),"Insufficient data",IF('[2]Most Recent Statements'!K70="Unknown","Insufficient Data",(IF(ISNUMBER(SEARCH("Conducting research",'[2]Most Recent Statements'!K70)),"Yes","No"))))</f>
        <v>Yes</v>
      </c>
      <c r="BH84" s="176" t="str">
        <f>IF(ISERROR('[2]Most Recent Statements'!K70),"Insufficient data",IF('[2]Most Recent Statements'!K70="Unknown","Insufficient Data",(IF(ISNUMBER(SEARCH("Risk-based questionnaires",'[2]Most Recent Statements'!K70)),"Yes","No"))))</f>
        <v>No</v>
      </c>
      <c r="BI84" s="176" t="str">
        <f>IF(ISERROR('[2]Most Recent Statements'!K70),"Insufficient data",IF('[2]Most Recent Statements'!K70="Unknown","Insufficient Data",(IF(ISNUMBER(SEARCH("Use of risk management tool or software",'[2]Most Recent Statements'!K70)),"Yes","No"))))</f>
        <v>No</v>
      </c>
      <c r="BJ84" s="177" t="str">
        <f>IF(ISERROR('[2]Most Recent Statements'!K70),"Insufficient data",IF('[2]Most Recent Statements'!K70="Unknown","Insufficient Data",(IF(ISNUMBER(SEARCH("In Development",'[2]Most Recent Statements'!K70)),"Yes","No"))))</f>
        <v>No</v>
      </c>
      <c r="BK84" s="174" t="str">
        <f>IF(OR(ISERROR('[2]Most Recent Statements'!K70),ISERROR('[2]Most Recent Statements'!L70)),"Insufficient data",IF(OR('[2]Most Recent Statements'!K70="Unknown",'[2]Most Recent Statements'!L70="Unknown"),"Insufficient Data",(IF(AND((OR((ISNUMBER(SEARCH("Conducting research",'[2]Most Recent Statements'!K70))),(ISNUMBER(SEARCH("Risk-based questionnaires",'[2]Most Recent Statements'!K70))),(ISNUMBER(SEARCH("Use of risk management tool or software",'[2]Most Recent Statements'!K70))))),(OR((ISNUMBER(SEARCH("Geographic",'[2]Most Recent Statements'!L70))),(ISNUMBER(SEARCH("Industry",'[2]Most Recent Statements'!L70))),(ISNUMBER(SEARCH("Resource",'[2]Most Recent Statements'!L70))),(ISNUMBER(SEARCH("Workforce",'[2]Most Recent Statements'!L70)))))),"Yes","No"))))</f>
        <v>No</v>
      </c>
      <c r="BL84" s="175" t="str">
        <f>IF(ISERROR('[2]Most Recent Statements'!L70),"Insufficient data",IF('[2]Most Recent Statements'!L70="Unknown","Insufficient Data",(IF(OR((ISNUMBER(SEARCH("Geographic",'[2]Most Recent Statements'!L70))),(ISNUMBER(SEARCH("Industry",'[2]Most Recent Statements'!L70))),(ISNUMBER(SEARCH("Resource",'[2]Most Recent Statements'!L70))),(ISNUMBER(SEARCH("Workforce",'[2]Most Recent Statements'!L70)))),"Yes","No"))))</f>
        <v>No</v>
      </c>
      <c r="BM84" s="176" t="str">
        <f>IF(ISERROR('[2]Most Recent Statements'!L70),"Insufficient data",IF('[2]Most Recent Statements'!L70="Unknown","Insufficient Data",(IF(ISNUMBER(SEARCH("Geographic",'[2]Most Recent Statements'!L70)),"Yes","No"))))</f>
        <v>No</v>
      </c>
      <c r="BN84" s="176" t="str">
        <f>IF(ISERROR('[2]Most Recent Statements'!L70),"Insufficient data",IF('[2]Most Recent Statements'!L70="Unknown","Insufficient Data",(IF(ISNUMBER(SEARCH("Industry",'[2]Most Recent Statements'!L70)),"Yes","No"))))</f>
        <v>No</v>
      </c>
      <c r="BO84" s="176" t="str">
        <f>IF(ISERROR('[2]Most Recent Statements'!L70),"Insufficient data",IF('[2]Most Recent Statements'!L70="Unknown","Insufficient Data",(IF(ISNUMBER(SEARCH("Workforce",'[2]Most Recent Statements'!L70)),"Yes","No"))))</f>
        <v>No</v>
      </c>
      <c r="BP84" s="176" t="str">
        <f>IF(ISERROR('[2]Most Recent Statements'!L70),"Insufficient data",IF('[2]Most Recent Statements'!L70="Unknown","Insufficient Data",(IF(ISNUMBER(SEARCH("Resource",'[2]Most Recent Statements'!L70)),"Yes","No"))))</f>
        <v>No</v>
      </c>
      <c r="BQ84" s="177"/>
      <c r="BR84" s="176" t="str">
        <f>IF(ISERROR('[2]Most Recent Statements'!N70),"Insufficient data",IF('[2]Most Recent Statements'!N70="Unknown","Insufficient Data",(IF(ISNUMBER(SEARCH("Yes",'[2]Most Recent Statements'!N70)),"Yes","No"))))</f>
        <v>No</v>
      </c>
      <c r="BS84" s="175" t="str">
        <f>IF(ISERROR('[2]Most Recent Statements'!Q70),"Insufficient data",IF('[2]Most Recent Statements'!Q70="Unknown","Insufficient Data",(IF(ISNUMBER(SEARCH("Leadership",'[2]Most Recent Statements'!Q70)),"Yes","No"))))</f>
        <v>Yes</v>
      </c>
      <c r="BT84" s="176" t="str">
        <f>IF(ISERROR('[2]Most Recent Statements'!Q70),"Insufficient data",IF('[2]Most Recent Statements'!Q70="Unknown","Insufficient Data",(IF(ISNUMBER(SEARCH("Suppliers",'[2]Most Recent Statements'!Q70)),"Yes","No"))))</f>
        <v>No</v>
      </c>
      <c r="BU84" s="176" t="str">
        <f>IF(ISERROR('[2]Most Recent Statements'!Q70),"Insufficient data",IF('[2]Most Recent Statements'!Q70="Unknown","Insufficient Data",(IF(ISNUMBER(SEARCH("Recruitment / HR",'[2]Most Recent Statements'!Q70)),"Yes","No"))))</f>
        <v>No</v>
      </c>
      <c r="BV84" s="176" t="str">
        <f>IF(ISERROR('[2]Most Recent Statements'!Q70),"Insufficient data",IF('[2]Most Recent Statements'!Q70="Unknown","Insufficient Data",(IF(ISNUMBER(SEARCH("Procurement / purchasing",'[2]Most Recent Statements'!Q70)),"Yes","No"))))</f>
        <v>No</v>
      </c>
      <c r="BW84" s="176" t="str">
        <f>IF(ISERROR('[2]Most Recent Statements'!Q70),"Insufficient data",IF('[2]Most Recent Statements'!Q70="Unknown","Insufficient Data",(IF(ISNUMBER(SEARCH("Employees (all)",'[2]Most Recent Statements'!Q70)),"Yes","No"))))</f>
        <v>Yes</v>
      </c>
      <c r="BX84" s="176" t="str">
        <f>IF(ISERROR('[2]Most Recent Statements'!Q70),"Insufficient data",IF('[2]Most Recent Statements'!Q70="Unknown","Insufficient Data",(IF(ISNUMBER(SEARCH("Training provided - not specified",'[2]Most Recent Statements'!Q70)),"Yes","No"))))</f>
        <v>No</v>
      </c>
      <c r="BY84" s="176" t="str">
        <f>IF(ISERROR('[2]Most Recent Statements'!Q70),"Insufficient data",IF('[2]Most Recent Statements'!Q70="Unknown","Insufficient Data",(IF(ISNUMBER(SEARCH("In Development",'[2]Most Recent Statements'!Q70)),"Yes","No"))))</f>
        <v>No</v>
      </c>
      <c r="BZ84" s="177" t="str">
        <f t="shared" ref="BZ84:BZ104" si="14">IF(OR(BS84="Insufficient Data",BT84="Insufficient Data",BU84="Insufficient Data",BV84="Insufficient Data",BW84="Insufficient Data",BX84="Insufficient Data"),"Insufficient Data",(IF(AND((OR((ISNUMBER(SEARCH("Yes",BS84))),(ISNUMBER(SEARCH("Yes",BT84))),(ISNUMBER(SEARCH("Yes",BU84))),(ISNUMBER(SEARCH("Yes",BV84))),(ISNUMBER(SEARCH("Yes",BW84))),(ISNUMBER(SEARCH("Yes",BX84)))))),"Yes","No")))</f>
        <v>Yes</v>
      </c>
      <c r="CA84" s="176" t="str">
        <f t="shared" ref="CA84:CA110" si="15">IF(OR(P84="Insufficient Data",BZ84="Insufficient Data"),"Insufficient Data",(IF(AND((OR((ISNUMBER(SEARCH("Yes",P84))),(ISNUMBER(SEARCH("Yes",BZ84)))))),"Yes","No")))</f>
        <v>Yes</v>
      </c>
      <c r="CB84" s="176" t="str">
        <f t="shared" ref="CB84:CB110" si="16">IF(OR(AQ84="Insufficient Data",BZ84="Insufficient Data"),"Insufficient Data",(IF(AND((OR((ISNUMBER(SEARCH("Yes",AQ84))),(ISNUMBER(SEARCH("Yes",BZ84)))))),"Yes","No")))</f>
        <v>Yes</v>
      </c>
      <c r="CC84" s="175" t="str">
        <f>IF(ISERROR('[2]Most Recent Statements'!R70),"Insufficient data",IF('[2]Most Recent Statements'!R70="Unknown","Insufficient Data",(IF(ISNUMBER(SEARCH("Yes",'[2]Most Recent Statements'!R70)),"Yes","No"))))</f>
        <v>No</v>
      </c>
      <c r="CD84" s="176" t="str">
        <f>IF(ISERROR('[2]Most Recent Statements'!S70),"Insufficient data",IF('[2]Most Recent Statements'!S70="Unknown","Insufficient Data",(IF(ISNUMBER(SEARCH("Yes",'[2]Most Recent Statements'!S70)),"Yes","No"))))</f>
        <v>No</v>
      </c>
      <c r="CE84" s="199" t="str">
        <f>IFERROR(VLOOKUP($A84,'[2]Sector Specific Research'!$B$3:$H$81,3,FALSE),"Insufficient Data")</f>
        <v>No</v>
      </c>
      <c r="CF84" s="200" t="str">
        <f>IFERROR(VLOOKUP($A84,'[2]Sector Specific Research'!$B$3:$H$81,4,FALSE),"Insufficient Data")</f>
        <v>No</v>
      </c>
      <c r="CG84" s="200" t="str">
        <f>IFERROR(VLOOKUP($A84,'[2]Sector Specific Research'!$B$3:$H$81,5,FALSE),"Insufficient Data")</f>
        <v>No</v>
      </c>
      <c r="CH84" s="200" t="str">
        <f>IFERROR(VLOOKUP($A84,'[2]Sector Specific Research'!$B$3:$H$81,6,FALSE),"Insufficient Data")</f>
        <v>No</v>
      </c>
      <c r="CI84" s="200" t="str">
        <f>IFERROR(VLOOKUP($A84,'[2]Sector Specific Research'!$B$3:$H$81,7,FALSE),"Insufficient Data")</f>
        <v>No</v>
      </c>
      <c r="CJ84" s="200" t="str">
        <f t="shared" ref="CJ84:CJ110" si="17">IF(OR(CE84="Insufficient Data",CF84="Insufficient Data",CG84="Insufficient Data",CH84="Insufficient Data"),"Insufficient Data",(IF(AND((OR((ISNUMBER(SEARCH("Yes",CE84))),(ISNUMBER(SEARCH("Yes",CF84))),(ISNUMBER(SEARCH("Yes",CG84))),(ISNUMBER(SEARCH("Yes",CH84)))))),"Yes","No")))</f>
        <v>No</v>
      </c>
      <c r="CK84" s="175" t="str">
        <f t="shared" ref="CK84:CK104" si="18">IF(OR(AS84="Insufficient Data",AT84="Insufficient Data",AU84="Insufficient Data",AV84="Insufficient Data"),"Insufficient Data",(IF(AND((OR((ISNUMBER(SEARCH("Yes",AS84))),(ISNUMBER(SEARCH("Yes",AT84))),(ISNUMBER(SEARCH("Yes",AU84))),(ISNUMBER(SEARCH("Yes",AV84)))))),"Yes","No")))</f>
        <v>No</v>
      </c>
      <c r="CL84" s="178" t="str">
        <f t="shared" ref="CL84:CL104" si="19">IF(OR(AX84="Insufficient Data",AY84="Insufficient Data",AZ84="Insufficient Data",BA84="Insufficient Data"),"Insufficient Data",(IF(AND((OR((ISNUMBER(SEARCH("Yes",AX84))),(ISNUMBER(SEARCH("Yes",AY84))),(ISNUMBER(SEARCH("Yes",AZ84))),(ISNUMBER(SEARCH("Yes",BA84)))))),"Yes","No")))</f>
        <v>No</v>
      </c>
    </row>
    <row r="85" spans="1:90" ht="16" x14ac:dyDescent="0.2">
      <c r="A85" s="287" t="str">
        <f>TRIM('[2]Most Recent Statements'!A22)</f>
        <v>Prudential</v>
      </c>
      <c r="B85" s="197">
        <f>'[2]Most Recent Statements'!B22</f>
        <v>2019</v>
      </c>
      <c r="C85" s="202">
        <v>1551000</v>
      </c>
      <c r="D85" s="198" t="str">
        <f>IF(ISNUMBER(SEARCH("Yes",'[2]Most Recent Statements'!C22)), "Yes", "No")</f>
        <v>Yes</v>
      </c>
      <c r="E85" s="198">
        <f>IFERROR(VLOOKUP(A85,'[2]Entity Coverage'!$C$2:$H$80, 6, FALSE), "Insufficient Data")</f>
        <v>4</v>
      </c>
      <c r="F85" s="198" t="str">
        <f>IF(ISERROR('[2]Most Recent Statements'!E22),"Insufficient data",IF('[2]Most Recent Statements'!E22="Unknown","Insufficient Data",(IF(ISNUMBER(SEARCH("Yes",'[2]Most Recent Statements'!E22)),"Yes","No"))))</f>
        <v>Yes</v>
      </c>
      <c r="G85" s="175" t="str">
        <f>IFERROR(IF(AND((OR('[2]Most Recent Statements'!F22="Signed by CEO",'[2]Most Recent Statements'!F22="Signed by Director",'[2]Most Recent Statements'!F22="Signed by Managing Director",'[2]Most Recent Statements'!F22="Signed by Chairman")),('[2]Most Recent Statements'!C22="Yes - UK Modern Slavery Act"),('[2]Most Recent Statements'!D22="Yes"),('[2]Most Recent Statements'!G22="Approved by Board")),"Yes","No"),"Insufficient data")</f>
        <v>Yes</v>
      </c>
      <c r="H85" s="176" t="str">
        <f>IF(ISERROR('[2]Most Recent Statements'!F22),"Insufficient data",IF('[2]Most Recent Statements'!F22="Unknown","Insufficient Data",(IF(OR((ISNUMBER(SEARCH("Signed by CEO",'[2]Most Recent Statements'!F22))),(ISNUMBER(SEARCH("Signed by Director",'[2]Most Recent Statements'!F22))),(ISNUMBER(SEARCH("Signed by Chairman",'[2]Most Recent Statements'!F22))),(ISNUMBER(SEARCH("Signed by Managing Director",'[2]Most Recent Statements'!F22)))),"Yes","No"))))</f>
        <v>Yes</v>
      </c>
      <c r="I85" s="176" t="str">
        <f>IF(ISERROR('[2]Most Recent Statements'!G22),"Insufficient data",IF('[2]Most Recent Statements'!G22="Unknown","Insufficient Data",(IF(ISNUMBER(SEARCH("Approved by Board",'[2]Most Recent Statements'!G22)),"Yes","No"))))</f>
        <v>Yes</v>
      </c>
      <c r="J85" s="177" t="str">
        <f>IF(ISERROR('[2]Most Recent Statements'!D22),"Insufficient data",IF('[2]Most Recent Statements'!D22="Unknown","Insufficient Data",(IF(ISNUMBER(SEARCH("Yes",'[2]Most Recent Statements'!D22)),"Yes","No"))))</f>
        <v>Yes</v>
      </c>
      <c r="K85" s="174" t="str">
        <f>IF(ISERROR('[2]Most Recent Statements'!T22),"Insufficient data",IF('[2]Most Recent Statements'!T22="Unknown","Insufficient Data",(IF(ISNUMBER(SEARCH("Yes",'[2]Most Recent Statements'!T22)),"Yes","No"))))</f>
        <v>No</v>
      </c>
      <c r="L85" s="174" t="str">
        <f>IF(ISERROR('[2]Most Recent Statements'!H22),"Insufficient data",IF('[2]Most Recent Statements'!H22="Unknown","Insufficient Data",(IF(ISNUMBER(SEARCH("Yes",'[2]Most Recent Statements'!H22)),"Yes","No"))))</f>
        <v>Yes</v>
      </c>
      <c r="M85" s="175" t="str">
        <f>IF(ISERROR('[2]Most Recent Statements'!I22),"Insufficient data",IF('[2]Most Recent Statements'!I22="Unknown","Insufficient Data",(IF(ISNUMBER(SEARCH("No",'[2]Most Recent Statements'!I22)),"No","Yes"))))</f>
        <v>Yes</v>
      </c>
      <c r="N85" s="176" t="str">
        <f>IF(ISERROR('[2]Most Recent Statements'!I22),"Insufficient data",IF('[2]Most Recent Statements'!I22="Unknown","Insufficient Data",(IF(ISNUMBER(SEARCH("Facility/Supplier",'[2]Most Recent Statements'!I22)),"Yes","No"))))</f>
        <v>No</v>
      </c>
      <c r="O85" s="177" t="str">
        <f>IF(ISERROR('[2]Most Recent Statements'!I22),"Insufficient data",IF('[2]Most Recent Statements'!I22="Unknown","Insufficient Data",(IF(ISNUMBER(SEARCH("Geographical",'[2]Most Recent Statements'!I22)),"Yes","No"))))</f>
        <v>Yes</v>
      </c>
      <c r="P85" s="175" t="str">
        <f>IF(ISERROR('[2]Most Recent Statements'!J22),"Insufficient data",IF('[2]Most Recent Statements'!J22="Unknown","Insufficient Data",(IF(OR((ISNUMBER(SEARCH("prohibit",'[2]Most Recent Statements'!J22))),(ISNUMBER(SEARCH("forced",'[2]Most Recent Statements'!J22))),(ISNUMBER(SEARCH("supplier",'[2]Most Recent Statements'!J22)))),"Yes","No"))))</f>
        <v>Yes</v>
      </c>
      <c r="Q85" s="176" t="str">
        <f>IF(ISERROR('[2]Most Recent Statements'!J22),"Insufficient data",IF('[2]Most Recent Statements'!J22="Unknown","Insufficient Data",(IF(ISNUMBER(SEARCH("No",'[2]Most Recent Statements'!J22)),"No","Yes"))))</f>
        <v>Yes</v>
      </c>
      <c r="R85" s="176" t="str">
        <f>IF(ISERROR('[2]Most Recent Statements'!J22),"Insufficient data",IF('[2]Most Recent Statements'!J22="Unknown","Insufficient Data",(IF(ISNUMBER(SEARCH("In Development",'[2]Most Recent Statements'!J22)),"Yes","No"))))</f>
        <v>No</v>
      </c>
      <c r="S85" s="176" t="str">
        <f>IF(ISERROR('[2]Most Recent Statements'!J22),"Insufficient data",IF('[2]Most Recent Statements'!J22="Unknown","Insufficient Data",(IF(OR((ISNUMBER(SEARCH("prohibit",'[2]Most Recent Statements'!J22))),(ISNUMBER(SEARCH("forced",'[2]Most Recent Statements'!J22))),(ISNUMBER(SEARCH("No",'[2]Most Recent Statements'!J22))),(ISNUMBER(SEARCH("supplier",'[2]Most Recent Statements'!J22)))),"No","Yes"))))</f>
        <v>No</v>
      </c>
      <c r="T85" s="176"/>
      <c r="U85" s="176" t="str">
        <f>IF(ISERROR('[2]Most Recent Statements'!J22),"Insufficient data",IF('[2]Most Recent Statements'!J22="Unknown","Insufficient Data",(IF(ISNUMBER(SEARCH("(beyond tier 1)",'[2]Most Recent Statements'!J22)),"Yes","No"))))</f>
        <v>No</v>
      </c>
      <c r="V85" s="176"/>
      <c r="W85" s="176" t="str">
        <f>IF(ISERROR('[2]Most Recent Statements'!J22),"Insufficient data",IF('[2]Most Recent Statements'!J22="Unknown","Insufficient Data",(IF(ISNUMBER(SEARCH("recruitment",'[2]Most Recent Statements'!J22)),"Yes","No"))))</f>
        <v>No</v>
      </c>
      <c r="X85" s="176" t="str">
        <f>IF(ISERROR('[2]Most Recent Statements'!J22),"Insufficient data",IF('[2]Most Recent Statements'!J22="Unknown","Insufficient Data",(IF(ISNUMBER(SEARCH("Prohibit charging of recruitment fees to employee (direct / tier 1)",'[2]Most Recent Statements'!J22)),"Yes","No"))))</f>
        <v>No</v>
      </c>
      <c r="Y85" s="176" t="str">
        <f>IF(ISERROR('[2]Most Recent Statements'!J22),"Insufficient data",IF('[2]Most Recent Statements'!J22="Unknown","Insufficient Data",(IF(ISNUMBER(SEARCH("Prohibit charging of recruitment fees to employee (beyond tier 1)",'[2]Most Recent Statements'!J22)),"Yes","No"))))</f>
        <v>No</v>
      </c>
      <c r="Z85" s="176" t="str">
        <f>IF(ISERROR('[2]Most Recent Statements'!J22),"Insufficient data",IF('[2]Most Recent Statements'!J22="Unknown","Insufficient Data",(IF(ISNUMBER(SEARCH("Suppliers comply with laws and company’s policies (direct / tier 1)",'[2]Most Recent Statements'!J22)),"Yes","No"))))</f>
        <v>Yes</v>
      </c>
      <c r="AA85" s="176" t="str">
        <f>IF(ISERROR('[2]Most Recent Statements'!J22),"Insufficient data",IF('[2]Most Recent Statements'!J22="Unknown","Insufficient Data",(IF(ISNUMBER(SEARCH("Suppliers comply with laws and company’s policies (beyond tier 1)",'[2]Most Recent Statements'!J22)),"Yes","No"))))</f>
        <v>No</v>
      </c>
      <c r="AB85" s="176" t="str">
        <f>IF(ISERROR('[2]Most Recent Statements'!J22),"Insufficient data",IF('[2]Most Recent Statements'!J22="Unknown","Insufficient Data",(IF(ISNUMBER(SEARCH("Prohibit use of forced labour (direct / tier 1)",'[2]Most Recent Statements'!J22)),"Yes","No"))))</f>
        <v>Yes</v>
      </c>
      <c r="AC85" s="176" t="str">
        <f>IF(ISERROR('[2]Most Recent Statements'!J22),"Insufficient data",IF('[2]Most Recent Statements'!J22="Unknown","Insufficient Data",(IF(ISNUMBER(SEARCH("Prohibit use of forced labour (beyond tier 1)",'[2]Most Recent Statements'!J22)),"Yes","No"))))</f>
        <v>No</v>
      </c>
      <c r="AD85" s="176" t="str">
        <f>IF(ISERROR('[2]Most Recent Statements'!J22),"Insufficient data",IF('[2]Most Recent Statements'!J22="Unknown","Insufficient Data",(IF(ISNUMBER(SEARCH("Prohibit use of child labour (direct / tier 1)",'[2]Most Recent Statements'!J22)),"Yes","No"))))</f>
        <v>Yes</v>
      </c>
      <c r="AE85" s="176" t="str">
        <f>IF(ISERROR('[2]Most Recent Statements'!J22),"Insufficient data",IF('[2]Most Recent Statements'!J22="Unknown","Insufficient Data",(IF(ISNUMBER(SEARCH("Prohibit use of child labour (beyond tier 1)",'[2]Most Recent Statements'!J22)),"Yes","No"))))</f>
        <v>No</v>
      </c>
      <c r="AF85" s="176" t="str">
        <f>IF(ISERROR('[2]Most Recent Statements'!J22),"Insufficient data",IF('[2]Most Recent Statements'!J22="Unknown","Insufficient Data",(IF(ISNUMBER(SEARCH("Code of conduct or supplier code includes clauses on slavery and human trafficking (direct / tier 1)",'[2]Most Recent Statements'!J22)),"Yes","No"))))</f>
        <v>Yes</v>
      </c>
      <c r="AG85" s="176" t="str">
        <f>IF(ISERROR('[2]Most Recent Statements'!J22),"Insufficient data",IF('[2]Most Recent Statements'!J22="Unknown","Insufficient Data",(IF(ISNUMBER(SEARCH("Code of conduct or supplier code includes clauses on slavery and human trafficking (beyond tier 1)",'[2]Most Recent Statements'!J22)),"Yes","No"))))</f>
        <v>No</v>
      </c>
      <c r="AH85" s="176" t="str">
        <f>IF(ISERROR('[2]Most Recent Statements'!J22),"Insufficient data",IF('[2]Most Recent Statements'!J22="Unknown","Insufficient Data",(IF(ISNUMBER(SEARCH("Contracts include clauses on forced labour (direct / tier 1)",'[2]Most Recent Statements'!J22)),"Yes","No"))))</f>
        <v>No</v>
      </c>
      <c r="AI85" s="176" t="str">
        <f>IF(ISERROR('[2]Most Recent Statements'!J22),"Insufficient data",IF('[2]Most Recent Statements'!J22="Unknown","Insufficient Data",(IF(ISNUMBER(SEARCH("Contracts include clauses on forced labour (beyond tier 1)",'[2]Most Recent Statements'!J22)),"Yes","No"))))</f>
        <v>No</v>
      </c>
      <c r="AJ85" s="176" t="str">
        <f>IF(ISERROR('[2]Most Recent Statements'!J22),"Insufficient data",IF('[2]Most Recent Statements'!J22="Unknown","Insufficient Data",(IF(ISNUMBER(SEARCH("Suppliers produce their own statement (direct / tier 1)",'[2]Most Recent Statements'!J22)),"Yes","No"))))</f>
        <v>No</v>
      </c>
      <c r="AK85" s="176" t="str">
        <f>IF(ISERROR('[2]Most Recent Statements'!J22),"Insufficient data",IF('[2]Most Recent Statements'!J22="Unknown","Insufficient Data",(IF(ISNUMBER(SEARCH("Suppliers produce their own statement (beyond tier 1)",'[2]Most Recent Statements'!J22)),"Yes","No"))))</f>
        <v>No</v>
      </c>
      <c r="AL85" s="176" t="str">
        <f>IF(ISERROR('[2]Most Recent Statements'!J22),"Insufficient data",IF('[2]Most Recent Statements'!J22="Unknown","Insufficient Data",(IF(ISNUMBER(SEARCH("Suppliers respect labour rights (wages, freedom of association etc) (direct / tier 1)",'[2]Most Recent Statements'!J22)),"Yes","No"))))</f>
        <v>No</v>
      </c>
      <c r="AM85" s="176" t="str">
        <f>IF(ISERROR('[2]Most Recent Statements'!J22),"Insufficient data",IF('[2]Most Recent Statements'!J22="Unknown","Insufficient Data",(IF(ISNUMBER(SEARCH("Suppliers respect labour rights (wages, freedom of association etc) (beyond tier 1)",'[2]Most Recent Statements'!J22)),"Yes","No"))))</f>
        <v>No</v>
      </c>
      <c r="AN85" s="176" t="str">
        <f>IF(ISERROR('[2]Most Recent Statements'!J22),"Insufficient data",IF('[2]Most Recent Statements'!J22="Unknown","Insufficient Data",(IF(ISNUMBER(SEARCH("Suppliers protect migrant workers (direct / tier 1)",'[2]Most Recent Statements'!J22)),"Yes","No"))))</f>
        <v>No</v>
      </c>
      <c r="AO85" s="176" t="str">
        <f>IF(ISERROR('[2]Most Recent Statements'!J22),"Insufficient data",IF('[2]Most Recent Statements'!J22="Unknown","Insufficient Data",(IF(ISNUMBER(SEARCH("Suppliers protect migrant workers (beyond tier 1)",'[2]Most Recent Statements'!J22)),"Yes","No"))))</f>
        <v>No</v>
      </c>
      <c r="AP85" s="177" t="str">
        <f>IF(ISERROR('[2]Most Recent Statements'!J22),"Insufficient data",IF('[2]Most Recent Statements'!J22="Unknown","Insufficient Data",(IF(ISNUMBER(SEARCH("migrant",'[2]Most Recent Statements'!J22)),"Yes","No"))))</f>
        <v>No</v>
      </c>
      <c r="AQ85" s="174" t="str">
        <f>IF(OR(ISERROR('[2]Most Recent Statements'!O22),ISERROR('[2]Most Recent Statements'!M22)),"Insufficient data",IF(OR('[2]Most Recent Statements'!O22="Unknown",'[2]Most Recent Statements'!M22="Unknown"),"Insufficient Data",(IF(OR((OR((ISNUMBER(SEARCH("Cancel contracts",'[2]Most Recent Statements'!O22))),(ISNUMBER(SEARCH("Corrective action plan",'[2]Most Recent Statements'!O22))),(ISNUMBER(SEARCH("Worker remediation",'[2]Most Recent Statements'!O22))),(ISNUMBER(SEARCH("Senior management",'[2]Most Recent Statements'!O22))))),(OR((ISNUMBER(SEARCH("Audits",'[2]Most Recent Statements'!M22))),(ISNUMBER(SEARCH("On-site visits",'[2]Most Recent Statements'!M22)))))),"Yes","No"))))</f>
        <v>Yes</v>
      </c>
      <c r="AR85" s="174" t="str">
        <f t="shared" si="11"/>
        <v>Yes</v>
      </c>
      <c r="AS85" s="175" t="str">
        <f>IF(ISERROR('[2]Most Recent Statements'!O22),"Insufficient data",IF('[2]Most Recent Statements'!O22="Unknown","Insufficient Data",(IF(ISNUMBER(SEARCH("Cancel contracts",'[2]Most Recent Statements'!O22)),"Yes","No"))))</f>
        <v>Yes</v>
      </c>
      <c r="AT85" s="176" t="str">
        <f>IF(ISERROR('[2]Most Recent Statements'!O22),"Insufficient data",IF('[2]Most Recent Statements'!O22="Unknown","Insufficient Data",(IF(ISNUMBER(SEARCH("Corrective action plan",'[2]Most Recent Statements'!O22)),"Yes","No"))))</f>
        <v>No</v>
      </c>
      <c r="AU85" s="176" t="str">
        <f>IF(ISERROR('[2]Most Recent Statements'!O22),"Insufficient data",IF('[2]Most Recent Statements'!O22="Unknown","Insufficient Data",(IF(ISNUMBER(SEARCH("Senior management",'[2]Most Recent Statements'!O22)),"Yes","No"))))</f>
        <v>No</v>
      </c>
      <c r="AV85" s="177" t="str">
        <f>IF(ISERROR('[2]Most Recent Statements'!O22),"Insufficient data",IF('[2]Most Recent Statements'!O22="Unknown","Insufficient Data",(IF(ISNUMBER(SEARCH("Worker remediation",'[2]Most Recent Statements'!O22)),"Yes","No"))))</f>
        <v>No</v>
      </c>
      <c r="AW85" s="176" t="str">
        <f t="shared" si="12"/>
        <v>Yes</v>
      </c>
      <c r="AX85" s="175" t="str">
        <f>IF(ISERROR('[2]Most Recent Statements'!M22),"Insufficient data",IF('[2]Most Recent Statements'!M22="Unknown","Insufficient Data",(IF(ISNUMBER(SEARCH("Audits",'[2]Most Recent Statements'!M22)),"Yes","No"))))</f>
        <v>Yes</v>
      </c>
      <c r="AY85" s="176" t="str">
        <f>IF(ISERROR('[2]Most Recent Statements'!M22),"Insufficient data",IF('[2]Most Recent Statements'!M22="Unknown","Insufficient Data",(IF(ISNUMBER(SEARCH("Audits of suppliers (self- reporting)",'[2]Most Recent Statements'!M22)),"Yes","No"))))</f>
        <v>Yes</v>
      </c>
      <c r="AZ85" s="176" t="str">
        <f>IF(ISERROR('[2]Most Recent Statements'!M22),"Insufficient data",IF('[2]Most Recent Statements'!M22="Unknown","Insufficient Data",(IF(ISNUMBER(SEARCH("Audits of suppliers (independent)",'[2]Most Recent Statements'!M22)),"Yes","No"))))</f>
        <v>No</v>
      </c>
      <c r="BA85" s="177" t="str">
        <f>IF(ISERROR('[2]Most Recent Statements'!M22),"Insufficient data",IF('[2]Most Recent Statements'!M22="Unknown","Insufficient Data",(IF(ISNUMBER(SEARCH("On-site visits",'[2]Most Recent Statements'!M22)),"Yes","No"))))</f>
        <v>No</v>
      </c>
      <c r="BB85" s="175" t="str">
        <f>IF(ISERROR('[2]Most Recent Statements'!P22),"Insufficient data",IF('[2]Most Recent Statements'!P22="Unknown","Insufficient Data",(IF(OR((ISNUMBER(SEARCH("Hotline",'[2]Most Recent Statements'!P22))),(ISNUMBER(SEARCH("Whistleblower protection",'[2]Most Recent Statements'!P22))),(ISNUMBER(SEARCH("Focal Point",'[2]Most Recent Statements'!P22)))),"Yes","No"))))</f>
        <v>Yes</v>
      </c>
      <c r="BC85" s="176" t="str">
        <f>IF(ISERROR('[2]Most Recent Statements'!P22),"Insufficient data",IF('[2]Most Recent Statements'!P22="Unknown","Insufficient Data",(IF(ISNUMBER(SEARCH("Hotline",'[2]Most Recent Statements'!P22)),"Yes","No"))))</f>
        <v>Yes</v>
      </c>
      <c r="BD85" s="176" t="str">
        <f>IF(ISERROR('[2]Most Recent Statements'!P22),"Insufficient data",IF('[2]Most Recent Statements'!P22="Unknown","Insufficient Data",(IF(ISNUMBER(SEARCH("Focal Point",'[2]Most Recent Statements'!P22)),"Yes","No"))))</f>
        <v>No</v>
      </c>
      <c r="BE85" s="177" t="str">
        <f>IF(ISERROR('[2]Most Recent Statements'!P22),"Insufficient data",IF('[2]Most Recent Statements'!P22="Unknown","Insufficient Data",(IF(ISNUMBER(SEARCH("Whistleblower protection",'[2]Most Recent Statements'!P22)),"Yes","No"))))</f>
        <v>Yes</v>
      </c>
      <c r="BF85" s="175" t="str">
        <f t="shared" si="13"/>
        <v>Yes</v>
      </c>
      <c r="BG85" s="176" t="str">
        <f>IF(ISERROR('[2]Most Recent Statements'!K22),"Insufficient data",IF('[2]Most Recent Statements'!K22="Unknown","Insufficient Data",(IF(ISNUMBER(SEARCH("Conducting research",'[2]Most Recent Statements'!K22)),"Yes","No"))))</f>
        <v>Yes</v>
      </c>
      <c r="BH85" s="176" t="str">
        <f>IF(ISERROR('[2]Most Recent Statements'!K22),"Insufficient data",IF('[2]Most Recent Statements'!K22="Unknown","Insufficient Data",(IF(ISNUMBER(SEARCH("Risk-based questionnaires",'[2]Most Recent Statements'!K22)),"Yes","No"))))</f>
        <v>No</v>
      </c>
      <c r="BI85" s="176" t="str">
        <f>IF(ISERROR('[2]Most Recent Statements'!K22),"Insufficient data",IF('[2]Most Recent Statements'!K22="Unknown","Insufficient Data",(IF(ISNUMBER(SEARCH("Use of risk management tool or software",'[2]Most Recent Statements'!K22)),"Yes","No"))))</f>
        <v>Yes</v>
      </c>
      <c r="BJ85" s="177" t="str">
        <f>IF(ISERROR('[2]Most Recent Statements'!K22),"Insufficient data",IF('[2]Most Recent Statements'!K22="Unknown","Insufficient Data",(IF(ISNUMBER(SEARCH("In Development",'[2]Most Recent Statements'!K22)),"Yes","No"))))</f>
        <v>No</v>
      </c>
      <c r="BK85" s="174" t="str">
        <f>IF(OR(ISERROR('[2]Most Recent Statements'!K22),ISERROR('[2]Most Recent Statements'!L22)),"Insufficient data",IF(OR('[2]Most Recent Statements'!K22="Unknown",'[2]Most Recent Statements'!L22="Unknown"),"Insufficient Data",(IF(AND((OR((ISNUMBER(SEARCH("Conducting research",'[2]Most Recent Statements'!K22))),(ISNUMBER(SEARCH("Risk-based questionnaires",'[2]Most Recent Statements'!K22))),(ISNUMBER(SEARCH("Use of risk management tool or software",'[2]Most Recent Statements'!K22))))),(OR((ISNUMBER(SEARCH("Geographic",'[2]Most Recent Statements'!L22))),(ISNUMBER(SEARCH("Industry",'[2]Most Recent Statements'!L22))),(ISNUMBER(SEARCH("Resource",'[2]Most Recent Statements'!L22))),(ISNUMBER(SEARCH("Workforce",'[2]Most Recent Statements'!L22)))))),"Yes","No"))))</f>
        <v>Yes</v>
      </c>
      <c r="BL85" s="175" t="str">
        <f>IF(ISERROR('[2]Most Recent Statements'!L22),"Insufficient data",IF('[2]Most Recent Statements'!L22="Unknown","Insufficient Data",(IF(OR((ISNUMBER(SEARCH("Geographic",'[2]Most Recent Statements'!L22))),(ISNUMBER(SEARCH("Industry",'[2]Most Recent Statements'!L22))),(ISNUMBER(SEARCH("Resource",'[2]Most Recent Statements'!L22))),(ISNUMBER(SEARCH("Workforce",'[2]Most Recent Statements'!L22)))),"Yes","No"))))</f>
        <v>Yes</v>
      </c>
      <c r="BM85" s="176" t="str">
        <f>IF(ISERROR('[2]Most Recent Statements'!L22),"Insufficient data",IF('[2]Most Recent Statements'!L22="Unknown","Insufficient Data",(IF(ISNUMBER(SEARCH("Geographic",'[2]Most Recent Statements'!L22)),"Yes","No"))))</f>
        <v>Yes</v>
      </c>
      <c r="BN85" s="176" t="str">
        <f>IF(ISERROR('[2]Most Recent Statements'!L22),"Insufficient data",IF('[2]Most Recent Statements'!L22="Unknown","Insufficient Data",(IF(ISNUMBER(SEARCH("Industry",'[2]Most Recent Statements'!L22)),"Yes","No"))))</f>
        <v>No</v>
      </c>
      <c r="BO85" s="176" t="str">
        <f>IF(ISERROR('[2]Most Recent Statements'!L22),"Insufficient data",IF('[2]Most Recent Statements'!L22="Unknown","Insufficient Data",(IF(ISNUMBER(SEARCH("Workforce",'[2]Most Recent Statements'!L22)),"Yes","No"))))</f>
        <v>No</v>
      </c>
      <c r="BP85" s="176" t="str">
        <f>IF(ISERROR('[2]Most Recent Statements'!L22),"Insufficient data",IF('[2]Most Recent Statements'!L22="Unknown","Insufficient Data",(IF(ISNUMBER(SEARCH("Resource",'[2]Most Recent Statements'!L22)),"Yes","No"))))</f>
        <v>No</v>
      </c>
      <c r="BQ85" s="177"/>
      <c r="BR85" s="176" t="str">
        <f>IF(ISERROR('[2]Most Recent Statements'!N22),"Insufficient data",IF('[2]Most Recent Statements'!N22="Unknown","Insufficient Data",(IF(ISNUMBER(SEARCH("Yes",'[2]Most Recent Statements'!N22)),"Yes","No"))))</f>
        <v>No</v>
      </c>
      <c r="BS85" s="175" t="str">
        <f>IF(ISERROR('[2]Most Recent Statements'!Q22),"Insufficient data",IF('[2]Most Recent Statements'!Q22="Unknown","Insufficient Data",(IF(ISNUMBER(SEARCH("Leadership",'[2]Most Recent Statements'!Q22)),"Yes","No"))))</f>
        <v>No</v>
      </c>
      <c r="BT85" s="176" t="str">
        <f>IF(ISERROR('[2]Most Recent Statements'!Q22),"Insufficient data",IF('[2]Most Recent Statements'!Q22="Unknown","Insufficient Data",(IF(ISNUMBER(SEARCH("Suppliers",'[2]Most Recent Statements'!Q22)),"Yes","No"))))</f>
        <v>Yes</v>
      </c>
      <c r="BU85" s="176" t="str">
        <f>IF(ISERROR('[2]Most Recent Statements'!Q22),"Insufficient data",IF('[2]Most Recent Statements'!Q22="Unknown","Insufficient Data",(IF(ISNUMBER(SEARCH("Recruitment / HR",'[2]Most Recent Statements'!Q22)),"Yes","No"))))</f>
        <v>No</v>
      </c>
      <c r="BV85" s="176" t="str">
        <f>IF(ISERROR('[2]Most Recent Statements'!Q22),"Insufficient data",IF('[2]Most Recent Statements'!Q22="Unknown","Insufficient Data",(IF(ISNUMBER(SEARCH("Procurement / purchasing",'[2]Most Recent Statements'!Q22)),"Yes","No"))))</f>
        <v>Yes</v>
      </c>
      <c r="BW85" s="176" t="str">
        <f>IF(ISERROR('[2]Most Recent Statements'!Q22),"Insufficient data",IF('[2]Most Recent Statements'!Q22="Unknown","Insufficient Data",(IF(ISNUMBER(SEARCH("Employees (all)",'[2]Most Recent Statements'!Q22)),"Yes","No"))))</f>
        <v>No</v>
      </c>
      <c r="BX85" s="176" t="str">
        <f>IF(ISERROR('[2]Most Recent Statements'!Q22),"Insufficient data",IF('[2]Most Recent Statements'!Q22="Unknown","Insufficient Data",(IF(ISNUMBER(SEARCH("Training provided - not specified",'[2]Most Recent Statements'!Q22)),"Yes","No"))))</f>
        <v>Yes</v>
      </c>
      <c r="BY85" s="176" t="str">
        <f>IF(ISERROR('[2]Most Recent Statements'!Q22),"Insufficient data",IF('[2]Most Recent Statements'!Q22="Unknown","Insufficient Data",(IF(ISNUMBER(SEARCH("In Development",'[2]Most Recent Statements'!Q22)),"Yes","No"))))</f>
        <v>No</v>
      </c>
      <c r="BZ85" s="177" t="str">
        <f t="shared" si="14"/>
        <v>Yes</v>
      </c>
      <c r="CA85" s="176" t="str">
        <f t="shared" si="15"/>
        <v>Yes</v>
      </c>
      <c r="CB85" s="176" t="str">
        <f t="shared" si="16"/>
        <v>Yes</v>
      </c>
      <c r="CC85" s="175" t="str">
        <f>IF(ISERROR('[2]Most Recent Statements'!R22),"Insufficient data",IF('[2]Most Recent Statements'!R22="Unknown","Insufficient Data",(IF(ISNUMBER(SEARCH("Yes",'[2]Most Recent Statements'!R22)),"Yes","No"))))</f>
        <v>No</v>
      </c>
      <c r="CD85" s="176" t="str">
        <f>IF(ISERROR('[2]Most Recent Statements'!S22),"Insufficient data",IF('[2]Most Recent Statements'!S22="Unknown","Insufficient Data",(IF(ISNUMBER(SEARCH("Yes",'[2]Most Recent Statements'!S22)),"Yes","No"))))</f>
        <v>No</v>
      </c>
      <c r="CE85" s="199" t="str">
        <f>IFERROR(VLOOKUP($A85,'[2]Sector Specific Research'!$B$3:$H$81,3,FALSE),"Insufficient Data")</f>
        <v>No</v>
      </c>
      <c r="CF85" s="200" t="str">
        <f>IFERROR(VLOOKUP($A85,'[2]Sector Specific Research'!$B$3:$H$81,4,FALSE),"Insufficient Data")</f>
        <v>No</v>
      </c>
      <c r="CG85" s="200" t="str">
        <f>IFERROR(VLOOKUP($A85,'[2]Sector Specific Research'!$B$3:$H$81,5,FALSE),"Insufficient Data")</f>
        <v>No</v>
      </c>
      <c r="CH85" s="200" t="str">
        <f>IFERROR(VLOOKUP($A85,'[2]Sector Specific Research'!$B$3:$H$81,6,FALSE),"Insufficient Data")</f>
        <v>No</v>
      </c>
      <c r="CI85" s="200" t="str">
        <f>IFERROR(VLOOKUP($A85,'[2]Sector Specific Research'!$B$3:$H$81,7,FALSE),"Insufficient Data")</f>
        <v>No</v>
      </c>
      <c r="CJ85" s="200" t="str">
        <f t="shared" si="17"/>
        <v>No</v>
      </c>
      <c r="CK85" s="175" t="str">
        <f t="shared" si="18"/>
        <v>Yes</v>
      </c>
      <c r="CL85" s="178" t="str">
        <f t="shared" si="19"/>
        <v>Yes</v>
      </c>
    </row>
    <row r="86" spans="1:90" ht="16" x14ac:dyDescent="0.2">
      <c r="A86" s="287" t="str">
        <f>TRIM('[2]Most Recent Statements'!A33)</f>
        <v>Pzena Investment Management Inc.</v>
      </c>
      <c r="B86" s="197">
        <f>'[2]Most Recent Statements'!B33</f>
        <v>2018</v>
      </c>
      <c r="C86" s="197">
        <v>41200</v>
      </c>
      <c r="D86" s="198" t="str">
        <f>IF(ISNUMBER(SEARCH("Yes",'[2]Most Recent Statements'!C33)), "Yes", "No")</f>
        <v>Yes</v>
      </c>
      <c r="E86" s="198">
        <f>IFERROR(VLOOKUP(A86,'[2]Entity Coverage'!$C$2:$H$80, 6, FALSE), "Insufficient Data")</f>
        <v>2</v>
      </c>
      <c r="F86" s="198" t="str">
        <f>IF(ISERROR('[2]Most Recent Statements'!E33),"Insufficient data",IF('[2]Most Recent Statements'!E33="Unknown","Insufficient Data",(IF(ISNUMBER(SEARCH("Yes",'[2]Most Recent Statements'!E33)),"Yes","No"))))</f>
        <v>No</v>
      </c>
      <c r="G86" s="175" t="str">
        <f>IFERROR(IF(AND((OR('[2]Most Recent Statements'!F33="Signed by CEO",'[2]Most Recent Statements'!F33="Signed by Director",'[2]Most Recent Statements'!F33="Signed by Managing Director",'[2]Most Recent Statements'!F33="Signed by Chairman")),('[2]Most Recent Statements'!C33="Yes - UK Modern Slavery Act"),('[2]Most Recent Statements'!D33="Yes"),('[2]Most Recent Statements'!G33="Approved by Board")),"Yes","No"),"Insufficient data")</f>
        <v>No</v>
      </c>
      <c r="H86" s="176" t="str">
        <f>IF(ISERROR('[2]Most Recent Statements'!F33),"Insufficient data",IF('[2]Most Recent Statements'!F33="Unknown","Insufficient Data",(IF(OR((ISNUMBER(SEARCH("Signed by CEO",'[2]Most Recent Statements'!F33))),(ISNUMBER(SEARCH("Signed by Director",'[2]Most Recent Statements'!F33))),(ISNUMBER(SEARCH("Signed by Chairman",'[2]Most Recent Statements'!F33))),(ISNUMBER(SEARCH("Signed by Managing Director",'[2]Most Recent Statements'!F33)))),"Yes","No"))))</f>
        <v>Yes</v>
      </c>
      <c r="I86" s="176" t="str">
        <f>IF(ISERROR('[2]Most Recent Statements'!G33),"Insufficient data",IF('[2]Most Recent Statements'!G33="Unknown","Insufficient Data",(IF(ISNUMBER(SEARCH("Approved by Board",'[2]Most Recent Statements'!G33)),"Yes","No"))))</f>
        <v>No</v>
      </c>
      <c r="J86" s="177" t="str">
        <f>IF(ISERROR('[2]Most Recent Statements'!D33),"Insufficient data",IF('[2]Most Recent Statements'!D33="Unknown","Insufficient Data",(IF(ISNUMBER(SEARCH("Yes",'[2]Most Recent Statements'!D33)),"Yes","No"))))</f>
        <v>Yes</v>
      </c>
      <c r="K86" s="174" t="str">
        <f>IF(ISERROR('[2]Most Recent Statements'!T33),"Insufficient data",IF('[2]Most Recent Statements'!T33="Unknown","Insufficient Data",(IF(ISNUMBER(SEARCH("Yes",'[2]Most Recent Statements'!T33)),"Yes","No"))))</f>
        <v>No</v>
      </c>
      <c r="L86" s="174" t="str">
        <f>IF(ISERROR('[2]Most Recent Statements'!H33),"Insufficient data",IF('[2]Most Recent Statements'!H33="Unknown","Insufficient Data",(IF(ISNUMBER(SEARCH("Yes",'[2]Most Recent Statements'!H33)),"Yes","No"))))</f>
        <v>Yes</v>
      </c>
      <c r="M86" s="175" t="str">
        <f>IF(ISERROR('[2]Most Recent Statements'!I33),"Insufficient data",IF('[2]Most Recent Statements'!I33="Unknown","Insufficient Data",(IF(ISNUMBER(SEARCH("No",'[2]Most Recent Statements'!I33)),"No","Yes"))))</f>
        <v>No</v>
      </c>
      <c r="N86" s="176" t="str">
        <f>IF(ISERROR('[2]Most Recent Statements'!I33),"Insufficient data",IF('[2]Most Recent Statements'!I33="Unknown","Insufficient Data",(IF(ISNUMBER(SEARCH("Facility/Supplier",'[2]Most Recent Statements'!I33)),"Yes","No"))))</f>
        <v>No</v>
      </c>
      <c r="O86" s="177" t="str">
        <f>IF(ISERROR('[2]Most Recent Statements'!I33),"Insufficient data",IF('[2]Most Recent Statements'!I33="Unknown","Insufficient Data",(IF(ISNUMBER(SEARCH("Geographical",'[2]Most Recent Statements'!I33)),"Yes","No"))))</f>
        <v>No</v>
      </c>
      <c r="P86" s="175" t="str">
        <f>IF(ISERROR('[2]Most Recent Statements'!J33),"Insufficient data",IF('[2]Most Recent Statements'!J33="Unknown","Insufficient Data",(IF(OR((ISNUMBER(SEARCH("prohibit",'[2]Most Recent Statements'!J33))),(ISNUMBER(SEARCH("forced",'[2]Most Recent Statements'!J33))),(ISNUMBER(SEARCH("supplier",'[2]Most Recent Statements'!J33)))),"Yes","No"))))</f>
        <v>No</v>
      </c>
      <c r="Q86" s="176" t="str">
        <f>IF(ISERROR('[2]Most Recent Statements'!J33),"Insufficient data",IF('[2]Most Recent Statements'!J33="Unknown","Insufficient Data",(IF(ISNUMBER(SEARCH("No",'[2]Most Recent Statements'!J33)),"No","Yes"))))</f>
        <v>No</v>
      </c>
      <c r="R86" s="176" t="str">
        <f>IF(ISERROR('[2]Most Recent Statements'!J33),"Insufficient data",IF('[2]Most Recent Statements'!J33="Unknown","Insufficient Data",(IF(ISNUMBER(SEARCH("In Development",'[2]Most Recent Statements'!J33)),"Yes","No"))))</f>
        <v>No</v>
      </c>
      <c r="S86" s="176" t="str">
        <f>IF(ISERROR('[2]Most Recent Statements'!J33),"Insufficient data",IF('[2]Most Recent Statements'!J33="Unknown","Insufficient Data",(IF(OR((ISNUMBER(SEARCH("prohibit",'[2]Most Recent Statements'!J33))),(ISNUMBER(SEARCH("forced",'[2]Most Recent Statements'!J33))),(ISNUMBER(SEARCH("No",'[2]Most Recent Statements'!J33))),(ISNUMBER(SEARCH("supplier",'[2]Most Recent Statements'!J33)))),"No","Yes"))))</f>
        <v>No</v>
      </c>
      <c r="T86" s="176"/>
      <c r="U86" s="176" t="str">
        <f>IF(ISERROR('[2]Most Recent Statements'!J33),"Insufficient data",IF('[2]Most Recent Statements'!J33="Unknown","Insufficient Data",(IF(ISNUMBER(SEARCH("(beyond tier 1)",'[2]Most Recent Statements'!J33)),"Yes","No"))))</f>
        <v>No</v>
      </c>
      <c r="V86" s="176"/>
      <c r="W86" s="176" t="str">
        <f>IF(ISERROR('[2]Most Recent Statements'!J33),"Insufficient data",IF('[2]Most Recent Statements'!J33="Unknown","Insufficient Data",(IF(ISNUMBER(SEARCH("recruitment",'[2]Most Recent Statements'!J33)),"Yes","No"))))</f>
        <v>No</v>
      </c>
      <c r="X86" s="176" t="str">
        <f>IF(ISERROR('[2]Most Recent Statements'!J33),"Insufficient data",IF('[2]Most Recent Statements'!J33="Unknown","Insufficient Data",(IF(ISNUMBER(SEARCH("Prohibit charging of recruitment fees to employee (direct / tier 1)",'[2]Most Recent Statements'!J33)),"Yes","No"))))</f>
        <v>No</v>
      </c>
      <c r="Y86" s="176" t="str">
        <f>IF(ISERROR('[2]Most Recent Statements'!J33),"Insufficient data",IF('[2]Most Recent Statements'!J33="Unknown","Insufficient Data",(IF(ISNUMBER(SEARCH("Prohibit charging of recruitment fees to employee (beyond tier 1)",'[2]Most Recent Statements'!J33)),"Yes","No"))))</f>
        <v>No</v>
      </c>
      <c r="Z86" s="176" t="str">
        <f>IF(ISERROR('[2]Most Recent Statements'!J33),"Insufficient data",IF('[2]Most Recent Statements'!J33="Unknown","Insufficient Data",(IF(ISNUMBER(SEARCH("Suppliers comply with laws and company’s policies (direct / tier 1)",'[2]Most Recent Statements'!J33)),"Yes","No"))))</f>
        <v>No</v>
      </c>
      <c r="AA86" s="176" t="str">
        <f>IF(ISERROR('[2]Most Recent Statements'!J33),"Insufficient data",IF('[2]Most Recent Statements'!J33="Unknown","Insufficient Data",(IF(ISNUMBER(SEARCH("Suppliers comply with laws and company’s policies (beyond tier 1)",'[2]Most Recent Statements'!J33)),"Yes","No"))))</f>
        <v>No</v>
      </c>
      <c r="AB86" s="176" t="str">
        <f>IF(ISERROR('[2]Most Recent Statements'!J33),"Insufficient data",IF('[2]Most Recent Statements'!J33="Unknown","Insufficient Data",(IF(ISNUMBER(SEARCH("Prohibit use of forced labour (direct / tier 1)",'[2]Most Recent Statements'!J33)),"Yes","No"))))</f>
        <v>No</v>
      </c>
      <c r="AC86" s="176" t="str">
        <f>IF(ISERROR('[2]Most Recent Statements'!J33),"Insufficient data",IF('[2]Most Recent Statements'!J33="Unknown","Insufficient Data",(IF(ISNUMBER(SEARCH("Prohibit use of forced labour (beyond tier 1)",'[2]Most Recent Statements'!J33)),"Yes","No"))))</f>
        <v>No</v>
      </c>
      <c r="AD86" s="176" t="str">
        <f>IF(ISERROR('[2]Most Recent Statements'!J33),"Insufficient data",IF('[2]Most Recent Statements'!J33="Unknown","Insufficient Data",(IF(ISNUMBER(SEARCH("Prohibit use of child labour (direct / tier 1)",'[2]Most Recent Statements'!J33)),"Yes","No"))))</f>
        <v>No</v>
      </c>
      <c r="AE86" s="176" t="str">
        <f>IF(ISERROR('[2]Most Recent Statements'!J33),"Insufficient data",IF('[2]Most Recent Statements'!J33="Unknown","Insufficient Data",(IF(ISNUMBER(SEARCH("Prohibit use of child labour (beyond tier 1)",'[2]Most Recent Statements'!J33)),"Yes","No"))))</f>
        <v>No</v>
      </c>
      <c r="AF86" s="176" t="str">
        <f>IF(ISERROR('[2]Most Recent Statements'!J33),"Insufficient data",IF('[2]Most Recent Statements'!J33="Unknown","Insufficient Data",(IF(ISNUMBER(SEARCH("Code of conduct or supplier code includes clauses on slavery and human trafficking (direct / tier 1)",'[2]Most Recent Statements'!J33)),"Yes","No"))))</f>
        <v>No</v>
      </c>
      <c r="AG86" s="176" t="str">
        <f>IF(ISERROR('[2]Most Recent Statements'!J33),"Insufficient data",IF('[2]Most Recent Statements'!J33="Unknown","Insufficient Data",(IF(ISNUMBER(SEARCH("Code of conduct or supplier code includes clauses on slavery and human trafficking (beyond tier 1)",'[2]Most Recent Statements'!J33)),"Yes","No"))))</f>
        <v>No</v>
      </c>
      <c r="AH86" s="176" t="str">
        <f>IF(ISERROR('[2]Most Recent Statements'!J33),"Insufficient data",IF('[2]Most Recent Statements'!J33="Unknown","Insufficient Data",(IF(ISNUMBER(SEARCH("Contracts include clauses on forced labour (direct / tier 1)",'[2]Most Recent Statements'!J33)),"Yes","No"))))</f>
        <v>No</v>
      </c>
      <c r="AI86" s="176" t="str">
        <f>IF(ISERROR('[2]Most Recent Statements'!J33),"Insufficient data",IF('[2]Most Recent Statements'!J33="Unknown","Insufficient Data",(IF(ISNUMBER(SEARCH("Contracts include clauses on forced labour (beyond tier 1)",'[2]Most Recent Statements'!J33)),"Yes","No"))))</f>
        <v>No</v>
      </c>
      <c r="AJ86" s="176" t="str">
        <f>IF(ISERROR('[2]Most Recent Statements'!J33),"Insufficient data",IF('[2]Most Recent Statements'!J33="Unknown","Insufficient Data",(IF(ISNUMBER(SEARCH("Suppliers produce their own statement (direct / tier 1)",'[2]Most Recent Statements'!J33)),"Yes","No"))))</f>
        <v>No</v>
      </c>
      <c r="AK86" s="176" t="str">
        <f>IF(ISERROR('[2]Most Recent Statements'!J33),"Insufficient data",IF('[2]Most Recent Statements'!J33="Unknown","Insufficient Data",(IF(ISNUMBER(SEARCH("Suppliers produce their own statement (beyond tier 1)",'[2]Most Recent Statements'!J33)),"Yes","No"))))</f>
        <v>No</v>
      </c>
      <c r="AL86" s="176" t="str">
        <f>IF(ISERROR('[2]Most Recent Statements'!J33),"Insufficient data",IF('[2]Most Recent Statements'!J33="Unknown","Insufficient Data",(IF(ISNUMBER(SEARCH("Suppliers respect labour rights (wages, freedom of association etc) (direct / tier 1)",'[2]Most Recent Statements'!J33)),"Yes","No"))))</f>
        <v>No</v>
      </c>
      <c r="AM86" s="176" t="str">
        <f>IF(ISERROR('[2]Most Recent Statements'!J33),"Insufficient data",IF('[2]Most Recent Statements'!J33="Unknown","Insufficient Data",(IF(ISNUMBER(SEARCH("Suppliers respect labour rights (wages, freedom of association etc) (beyond tier 1)",'[2]Most Recent Statements'!J33)),"Yes","No"))))</f>
        <v>No</v>
      </c>
      <c r="AN86" s="176" t="str">
        <f>IF(ISERROR('[2]Most Recent Statements'!J33),"Insufficient data",IF('[2]Most Recent Statements'!J33="Unknown","Insufficient Data",(IF(ISNUMBER(SEARCH("Suppliers protect migrant workers (direct / tier 1)",'[2]Most Recent Statements'!J33)),"Yes","No"))))</f>
        <v>No</v>
      </c>
      <c r="AO86" s="176" t="str">
        <f>IF(ISERROR('[2]Most Recent Statements'!J33),"Insufficient data",IF('[2]Most Recent Statements'!J33="Unknown","Insufficient Data",(IF(ISNUMBER(SEARCH("Suppliers protect migrant workers (beyond tier 1)",'[2]Most Recent Statements'!J33)),"Yes","No"))))</f>
        <v>No</v>
      </c>
      <c r="AP86" s="177" t="str">
        <f>IF(ISERROR('[2]Most Recent Statements'!J33),"Insufficient data",IF('[2]Most Recent Statements'!J33="Unknown","Insufficient Data",(IF(ISNUMBER(SEARCH("migrant",'[2]Most Recent Statements'!J33)),"Yes","No"))))</f>
        <v>No</v>
      </c>
      <c r="AQ86" s="174" t="str">
        <f>IF(OR(ISERROR('[2]Most Recent Statements'!O33),ISERROR('[2]Most Recent Statements'!M33)),"Insufficient data",IF(OR('[2]Most Recent Statements'!O33="Unknown",'[2]Most Recent Statements'!M33="Unknown"),"Insufficient Data",(IF(OR((OR((ISNUMBER(SEARCH("Cancel contracts",'[2]Most Recent Statements'!O33))),(ISNUMBER(SEARCH("Corrective action plan",'[2]Most Recent Statements'!O33))),(ISNUMBER(SEARCH("Worker remediation",'[2]Most Recent Statements'!O33))),(ISNUMBER(SEARCH("Senior management",'[2]Most Recent Statements'!O33))))),(OR((ISNUMBER(SEARCH("Audits",'[2]Most Recent Statements'!M33))),(ISNUMBER(SEARCH("On-site visits",'[2]Most Recent Statements'!M33)))))),"Yes","No"))))</f>
        <v>Yes</v>
      </c>
      <c r="AR86" s="174" t="str">
        <f t="shared" si="11"/>
        <v>Yes</v>
      </c>
      <c r="AS86" s="175" t="str">
        <f>IF(ISERROR('[2]Most Recent Statements'!O33),"Insufficient data",IF('[2]Most Recent Statements'!O33="Unknown","Insufficient Data",(IF(ISNUMBER(SEARCH("Cancel contracts",'[2]Most Recent Statements'!O33)),"Yes","No"))))</f>
        <v>Yes</v>
      </c>
      <c r="AT86" s="176" t="str">
        <f>IF(ISERROR('[2]Most Recent Statements'!O33),"Insufficient data",IF('[2]Most Recent Statements'!O33="Unknown","Insufficient Data",(IF(ISNUMBER(SEARCH("Corrective action plan",'[2]Most Recent Statements'!O33)),"Yes","No"))))</f>
        <v>No</v>
      </c>
      <c r="AU86" s="176" t="str">
        <f>IF(ISERROR('[2]Most Recent Statements'!O33),"Insufficient data",IF('[2]Most Recent Statements'!O33="Unknown","Insufficient Data",(IF(ISNUMBER(SEARCH("Senior management",'[2]Most Recent Statements'!O33)),"Yes","No"))))</f>
        <v>Yes</v>
      </c>
      <c r="AV86" s="177" t="str">
        <f>IF(ISERROR('[2]Most Recent Statements'!O33),"Insufficient data",IF('[2]Most Recent Statements'!O33="Unknown","Insufficient Data",(IF(ISNUMBER(SEARCH("Worker remediation",'[2]Most Recent Statements'!O33)),"Yes","No"))))</f>
        <v>No</v>
      </c>
      <c r="AW86" s="176" t="str">
        <f t="shared" si="12"/>
        <v>Yes</v>
      </c>
      <c r="AX86" s="175" t="str">
        <f>IF(ISERROR('[2]Most Recent Statements'!M33),"Insufficient data",IF('[2]Most Recent Statements'!M33="Unknown","Insufficient Data",(IF(ISNUMBER(SEARCH("Audits",'[2]Most Recent Statements'!M33)),"Yes","No"))))</f>
        <v>No</v>
      </c>
      <c r="AY86" s="176" t="str">
        <f>IF(ISERROR('[2]Most Recent Statements'!M33),"Insufficient data",IF('[2]Most Recent Statements'!M33="Unknown","Insufficient Data",(IF(ISNUMBER(SEARCH("Audits of suppliers (self- reporting)",'[2]Most Recent Statements'!M33)),"Yes","No"))))</f>
        <v>No</v>
      </c>
      <c r="AZ86" s="176" t="str">
        <f>IF(ISERROR('[2]Most Recent Statements'!M33),"Insufficient data",IF('[2]Most Recent Statements'!M33="Unknown","Insufficient Data",(IF(ISNUMBER(SEARCH("Audits of suppliers (independent)",'[2]Most Recent Statements'!M33)),"Yes","No"))))</f>
        <v>No</v>
      </c>
      <c r="BA86" s="177" t="str">
        <f>IF(ISERROR('[2]Most Recent Statements'!M33),"Insufficient data",IF('[2]Most Recent Statements'!M33="Unknown","Insufficient Data",(IF(ISNUMBER(SEARCH("On-site visits",'[2]Most Recent Statements'!M33)),"Yes","No"))))</f>
        <v>No</v>
      </c>
      <c r="BB86" s="175" t="str">
        <f>IF(ISERROR('[2]Most Recent Statements'!P33),"Insufficient data",IF('[2]Most Recent Statements'!P33="Unknown","Insufficient Data",(IF(OR((ISNUMBER(SEARCH("Hotline",'[2]Most Recent Statements'!P33))),(ISNUMBER(SEARCH("Whistleblower protection",'[2]Most Recent Statements'!P33))),(ISNUMBER(SEARCH("Focal Point",'[2]Most Recent Statements'!P33)))),"Yes","No"))))</f>
        <v>No</v>
      </c>
      <c r="BC86" s="176" t="str">
        <f>IF(ISERROR('[2]Most Recent Statements'!P33),"Insufficient data",IF('[2]Most Recent Statements'!P33="Unknown","Insufficient Data",(IF(ISNUMBER(SEARCH("Hotline",'[2]Most Recent Statements'!P33)),"Yes","No"))))</f>
        <v>No</v>
      </c>
      <c r="BD86" s="176" t="str">
        <f>IF(ISERROR('[2]Most Recent Statements'!P33),"Insufficient data",IF('[2]Most Recent Statements'!P33="Unknown","Insufficient Data",(IF(ISNUMBER(SEARCH("Focal Point",'[2]Most Recent Statements'!P33)),"Yes","No"))))</f>
        <v>No</v>
      </c>
      <c r="BE86" s="177" t="str">
        <f>IF(ISERROR('[2]Most Recent Statements'!P33),"Insufficient data",IF('[2]Most Recent Statements'!P33="Unknown","Insufficient Data",(IF(ISNUMBER(SEARCH("Whistleblower protection",'[2]Most Recent Statements'!P33)),"Yes","No"))))</f>
        <v>No</v>
      </c>
      <c r="BF86" s="175" t="str">
        <f t="shared" si="13"/>
        <v>No</v>
      </c>
      <c r="BG86" s="176" t="str">
        <f>IF(ISERROR('[2]Most Recent Statements'!K33),"Insufficient data",IF('[2]Most Recent Statements'!K33="Unknown","Insufficient Data",(IF(ISNUMBER(SEARCH("Conducting research",'[2]Most Recent Statements'!K33)),"Yes","No"))))</f>
        <v>No</v>
      </c>
      <c r="BH86" s="176" t="str">
        <f>IF(ISERROR('[2]Most Recent Statements'!K33),"Insufficient data",IF('[2]Most Recent Statements'!K33="Unknown","Insufficient Data",(IF(ISNUMBER(SEARCH("Risk-based questionnaires",'[2]Most Recent Statements'!K33)),"Yes","No"))))</f>
        <v>No</v>
      </c>
      <c r="BI86" s="176" t="str">
        <f>IF(ISERROR('[2]Most Recent Statements'!K33),"Insufficient data",IF('[2]Most Recent Statements'!K33="Unknown","Insufficient Data",(IF(ISNUMBER(SEARCH("Use of risk management tool or software",'[2]Most Recent Statements'!K33)),"Yes","No"))))</f>
        <v>No</v>
      </c>
      <c r="BJ86" s="177" t="str">
        <f>IF(ISERROR('[2]Most Recent Statements'!K33),"Insufficient data",IF('[2]Most Recent Statements'!K33="Unknown","Insufficient Data",(IF(ISNUMBER(SEARCH("In Development",'[2]Most Recent Statements'!K33)),"Yes","No"))))</f>
        <v>No</v>
      </c>
      <c r="BK86" s="174" t="str">
        <f>IF(OR(ISERROR('[2]Most Recent Statements'!K33),ISERROR('[2]Most Recent Statements'!L33)),"Insufficient data",IF(OR('[2]Most Recent Statements'!K33="Unknown",'[2]Most Recent Statements'!L33="Unknown"),"Insufficient Data",(IF(AND((OR((ISNUMBER(SEARCH("Conducting research",'[2]Most Recent Statements'!K33))),(ISNUMBER(SEARCH("Risk-based questionnaires",'[2]Most Recent Statements'!K33))),(ISNUMBER(SEARCH("Use of risk management tool or software",'[2]Most Recent Statements'!K33))))),(OR((ISNUMBER(SEARCH("Geographic",'[2]Most Recent Statements'!L33))),(ISNUMBER(SEARCH("Industry",'[2]Most Recent Statements'!L33))),(ISNUMBER(SEARCH("Resource",'[2]Most Recent Statements'!L33))),(ISNUMBER(SEARCH("Workforce",'[2]Most Recent Statements'!L33)))))),"Yes","No"))))</f>
        <v>No</v>
      </c>
      <c r="BL86" s="175" t="str">
        <f>IF(ISERROR('[2]Most Recent Statements'!L33),"Insufficient data",IF('[2]Most Recent Statements'!L33="Unknown","Insufficient Data",(IF(OR((ISNUMBER(SEARCH("Geographic",'[2]Most Recent Statements'!L33))),(ISNUMBER(SEARCH("Industry",'[2]Most Recent Statements'!L33))),(ISNUMBER(SEARCH("Resource",'[2]Most Recent Statements'!L33))),(ISNUMBER(SEARCH("Workforce",'[2]Most Recent Statements'!L33)))),"Yes","No"))))</f>
        <v>No</v>
      </c>
      <c r="BM86" s="176" t="str">
        <f>IF(ISERROR('[2]Most Recent Statements'!L33),"Insufficient data",IF('[2]Most Recent Statements'!L33="Unknown","Insufficient Data",(IF(ISNUMBER(SEARCH("Geographic",'[2]Most Recent Statements'!L33)),"Yes","No"))))</f>
        <v>No</v>
      </c>
      <c r="BN86" s="176" t="str">
        <f>IF(ISERROR('[2]Most Recent Statements'!L33),"Insufficient data",IF('[2]Most Recent Statements'!L33="Unknown","Insufficient Data",(IF(ISNUMBER(SEARCH("Industry",'[2]Most Recent Statements'!L33)),"Yes","No"))))</f>
        <v>No</v>
      </c>
      <c r="BO86" s="176" t="str">
        <f>IF(ISERROR('[2]Most Recent Statements'!L33),"Insufficient data",IF('[2]Most Recent Statements'!L33="Unknown","Insufficient Data",(IF(ISNUMBER(SEARCH("Workforce",'[2]Most Recent Statements'!L33)),"Yes","No"))))</f>
        <v>No</v>
      </c>
      <c r="BP86" s="176" t="str">
        <f>IF(ISERROR('[2]Most Recent Statements'!L33),"Insufficient data",IF('[2]Most Recent Statements'!L33="Unknown","Insufficient Data",(IF(ISNUMBER(SEARCH("Resource",'[2]Most Recent Statements'!L33)),"Yes","No"))))</f>
        <v>No</v>
      </c>
      <c r="BQ86" s="177"/>
      <c r="BR86" s="176" t="str">
        <f>IF(ISERROR('[2]Most Recent Statements'!N33),"Insufficient data",IF('[2]Most Recent Statements'!N33="Unknown","Insufficient Data",(IF(ISNUMBER(SEARCH("Yes",'[2]Most Recent Statements'!N33)),"Yes","No"))))</f>
        <v>No</v>
      </c>
      <c r="BS86" s="175" t="str">
        <f>IF(ISERROR('[2]Most Recent Statements'!Q33),"Insufficient data",IF('[2]Most Recent Statements'!Q33="Unknown","Insufficient Data",(IF(ISNUMBER(SEARCH("Leadership",'[2]Most Recent Statements'!Q33)),"Yes","No"))))</f>
        <v>No</v>
      </c>
      <c r="BT86" s="176" t="str">
        <f>IF(ISERROR('[2]Most Recent Statements'!Q33),"Insufficient data",IF('[2]Most Recent Statements'!Q33="Unknown","Insufficient Data",(IF(ISNUMBER(SEARCH("Suppliers",'[2]Most Recent Statements'!Q33)),"Yes","No"))))</f>
        <v>No</v>
      </c>
      <c r="BU86" s="176" t="str">
        <f>IF(ISERROR('[2]Most Recent Statements'!Q33),"Insufficient data",IF('[2]Most Recent Statements'!Q33="Unknown","Insufficient Data",(IF(ISNUMBER(SEARCH("Recruitment / HR",'[2]Most Recent Statements'!Q33)),"Yes","No"))))</f>
        <v>No</v>
      </c>
      <c r="BV86" s="176" t="str">
        <f>IF(ISERROR('[2]Most Recent Statements'!Q33),"Insufficient data",IF('[2]Most Recent Statements'!Q33="Unknown","Insufficient Data",(IF(ISNUMBER(SEARCH("Procurement / purchasing",'[2]Most Recent Statements'!Q33)),"Yes","No"))))</f>
        <v>No</v>
      </c>
      <c r="BW86" s="176" t="str">
        <f>IF(ISERROR('[2]Most Recent Statements'!Q33),"Insufficient data",IF('[2]Most Recent Statements'!Q33="Unknown","Insufficient Data",(IF(ISNUMBER(SEARCH("Employees (all)",'[2]Most Recent Statements'!Q33)),"Yes","No"))))</f>
        <v>No</v>
      </c>
      <c r="BX86" s="176" t="str">
        <f>IF(ISERROR('[2]Most Recent Statements'!Q33),"Insufficient data",IF('[2]Most Recent Statements'!Q33="Unknown","Insufficient Data",(IF(ISNUMBER(SEARCH("Training provided - not specified",'[2]Most Recent Statements'!Q33)),"Yes","No"))))</f>
        <v>No</v>
      </c>
      <c r="BY86" s="176" t="str">
        <f>IF(ISERROR('[2]Most Recent Statements'!Q33),"Insufficient data",IF('[2]Most Recent Statements'!Q33="Unknown","Insufficient Data",(IF(ISNUMBER(SEARCH("In Development",'[2]Most Recent Statements'!Q33)),"Yes","No"))))</f>
        <v>No</v>
      </c>
      <c r="BZ86" s="177" t="str">
        <f t="shared" si="14"/>
        <v>No</v>
      </c>
      <c r="CA86" s="176" t="str">
        <f t="shared" si="15"/>
        <v>No</v>
      </c>
      <c r="CB86" s="176" t="str">
        <f t="shared" si="16"/>
        <v>Yes</v>
      </c>
      <c r="CC86" s="175" t="str">
        <f>IF(ISERROR('[2]Most Recent Statements'!R33),"Insufficient data",IF('[2]Most Recent Statements'!R33="Unknown","Insufficient Data",(IF(ISNUMBER(SEARCH("Yes",'[2]Most Recent Statements'!R33)),"Yes","No"))))</f>
        <v>No</v>
      </c>
      <c r="CD86" s="176" t="str">
        <f>IF(ISERROR('[2]Most Recent Statements'!S33),"Insufficient data",IF('[2]Most Recent Statements'!S33="Unknown","Insufficient Data",(IF(ISNUMBER(SEARCH("Yes",'[2]Most Recent Statements'!S33)),"Yes","No"))))</f>
        <v>No</v>
      </c>
      <c r="CE86" s="199" t="str">
        <f>IFERROR(VLOOKUP($A86,'[2]Sector Specific Research'!$B$3:$H$81,3,FALSE),"Insufficient Data")</f>
        <v>Yes</v>
      </c>
      <c r="CF86" s="200" t="str">
        <f>IFERROR(VLOOKUP($A86,'[2]Sector Specific Research'!$B$3:$H$81,4,FALSE),"Insufficient Data")</f>
        <v>No</v>
      </c>
      <c r="CG86" s="200" t="str">
        <f>IFERROR(VLOOKUP($A86,'[2]Sector Specific Research'!$B$3:$H$81,5,FALSE),"Insufficient Data")</f>
        <v>Yes</v>
      </c>
      <c r="CH86" s="200" t="str">
        <f>IFERROR(VLOOKUP($A86,'[2]Sector Specific Research'!$B$3:$H$81,6,FALSE),"Insufficient Data")</f>
        <v>Yes</v>
      </c>
      <c r="CI86" s="200" t="str">
        <f>IFERROR(VLOOKUP($A86,'[2]Sector Specific Research'!$B$3:$H$81,7,FALSE),"Insufficient Data")</f>
        <v>Yes</v>
      </c>
      <c r="CJ86" s="200" t="str">
        <f t="shared" si="17"/>
        <v>Yes</v>
      </c>
      <c r="CK86" s="175" t="str">
        <f t="shared" si="18"/>
        <v>Yes</v>
      </c>
      <c r="CL86" s="178" t="str">
        <f t="shared" si="19"/>
        <v>No</v>
      </c>
    </row>
    <row r="87" spans="1:90" ht="16" x14ac:dyDescent="0.2">
      <c r="A87" s="287" t="str">
        <f>TRIM('[2]Most Recent Statements'!A80)</f>
        <v>Quilter plc</v>
      </c>
      <c r="B87" s="197">
        <f>'[2]Most Recent Statements'!B80</f>
        <v>2019</v>
      </c>
      <c r="C87" s="197">
        <v>57638</v>
      </c>
      <c r="D87" s="198" t="str">
        <f>IF(ISNUMBER(SEARCH("Yes",'[2]Most Recent Statements'!C80)), "Yes", "No")</f>
        <v>Yes</v>
      </c>
      <c r="E87" s="198">
        <f>IFERROR(VLOOKUP(A87,'[2]Entity Coverage'!$C$2:$H$80, 6, FALSE), "Insufficient Data")</f>
        <v>8</v>
      </c>
      <c r="F87" s="198" t="str">
        <f>IF(ISERROR('[2]Most Recent Statements'!E80),"Insufficient data",IF('[2]Most Recent Statements'!E80="Unknown","Insufficient Data",(IF(ISNUMBER(SEARCH("Yes",'[2]Most Recent Statements'!E80)),"Yes","No"))))</f>
        <v>Yes</v>
      </c>
      <c r="G87" s="175" t="str">
        <f>IFERROR(IF(AND((OR('[2]Most Recent Statements'!F80="Signed by CEO",'[2]Most Recent Statements'!F80="Signed by Director",'[2]Most Recent Statements'!F80="Signed by Managing Director",'[2]Most Recent Statements'!F80="Signed by Chairman")),('[2]Most Recent Statements'!C80="Yes - UK Modern Slavery Act"),('[2]Most Recent Statements'!D80="Yes"),('[2]Most Recent Statements'!G80="Approved by Board")),"Yes","No"),"Insufficient data")</f>
        <v>Yes</v>
      </c>
      <c r="H87" s="176" t="str">
        <f>IF(ISERROR('[2]Most Recent Statements'!F80),"Insufficient data",IF('[2]Most Recent Statements'!F80="Unknown","Insufficient Data",(IF(OR((ISNUMBER(SEARCH("Signed by CEO",'[2]Most Recent Statements'!F80))),(ISNUMBER(SEARCH("Signed by Director",'[2]Most Recent Statements'!F80))),(ISNUMBER(SEARCH("Signed by Chairman",'[2]Most Recent Statements'!F80))),(ISNUMBER(SEARCH("Signed by Managing Director",'[2]Most Recent Statements'!F80)))),"Yes","No"))))</f>
        <v>Yes</v>
      </c>
      <c r="I87" s="176" t="str">
        <f>IF(ISERROR('[2]Most Recent Statements'!G80),"Insufficient data",IF('[2]Most Recent Statements'!G80="Unknown","Insufficient Data",(IF(ISNUMBER(SEARCH("Approved by Board",'[2]Most Recent Statements'!G80)),"Yes","No"))))</f>
        <v>Yes</v>
      </c>
      <c r="J87" s="177" t="str">
        <f>IF(ISERROR('[2]Most Recent Statements'!D80),"Insufficient data",IF('[2]Most Recent Statements'!D80="Unknown","Insufficient Data",(IF(ISNUMBER(SEARCH("Yes",'[2]Most Recent Statements'!D80)),"Yes","No"))))</f>
        <v>Yes</v>
      </c>
      <c r="K87" s="174" t="str">
        <f>IF(ISERROR('[2]Most Recent Statements'!T80),"Insufficient data",IF('[2]Most Recent Statements'!T80="Unknown","Insufficient Data",(IF(ISNUMBER(SEARCH("Yes",'[2]Most Recent Statements'!T80)),"Yes","No"))))</f>
        <v>Yes</v>
      </c>
      <c r="L87" s="174" t="str">
        <f>IF(ISERROR('[2]Most Recent Statements'!H80),"Insufficient data",IF('[2]Most Recent Statements'!H80="Unknown","Insufficient Data",(IF(ISNUMBER(SEARCH("Yes",'[2]Most Recent Statements'!H80)),"Yes","No"))))</f>
        <v>Yes</v>
      </c>
      <c r="M87" s="175" t="str">
        <f>IF(ISERROR('[2]Most Recent Statements'!I80),"Insufficient data",IF('[2]Most Recent Statements'!I80="Unknown","Insufficient Data",(IF(ISNUMBER(SEARCH("No",'[2]Most Recent Statements'!I80)),"No","Yes"))))</f>
        <v>No</v>
      </c>
      <c r="N87" s="176" t="str">
        <f>IF(ISERROR('[2]Most Recent Statements'!I80),"Insufficient data",IF('[2]Most Recent Statements'!I80="Unknown","Insufficient Data",(IF(ISNUMBER(SEARCH("Facility/Supplier",'[2]Most Recent Statements'!I80)),"Yes","No"))))</f>
        <v>No</v>
      </c>
      <c r="O87" s="177" t="str">
        <f>IF(ISERROR('[2]Most Recent Statements'!I80),"Insufficient data",IF('[2]Most Recent Statements'!I80="Unknown","Insufficient Data",(IF(ISNUMBER(SEARCH("Geographical",'[2]Most Recent Statements'!I80)),"Yes","No"))))</f>
        <v>No</v>
      </c>
      <c r="P87" s="175" t="str">
        <f>IF(ISERROR('[2]Most Recent Statements'!J80),"Insufficient data",IF('[2]Most Recent Statements'!J80="Unknown","Insufficient Data",(IF(OR((ISNUMBER(SEARCH("prohibit",'[2]Most Recent Statements'!J80))),(ISNUMBER(SEARCH("forced",'[2]Most Recent Statements'!J80))),(ISNUMBER(SEARCH("supplier",'[2]Most Recent Statements'!J80)))),"Yes","No"))))</f>
        <v>Yes</v>
      </c>
      <c r="Q87" s="176" t="str">
        <f>IF(ISERROR('[2]Most Recent Statements'!J80),"Insufficient data",IF('[2]Most Recent Statements'!J80="Unknown","Insufficient Data",(IF(ISNUMBER(SEARCH("No",'[2]Most Recent Statements'!J80)),"No","Yes"))))</f>
        <v>Yes</v>
      </c>
      <c r="R87" s="176" t="str">
        <f>IF(ISERROR('[2]Most Recent Statements'!J80),"Insufficient data",IF('[2]Most Recent Statements'!J80="Unknown","Insufficient Data",(IF(ISNUMBER(SEARCH("In Development",'[2]Most Recent Statements'!J80)),"Yes","No"))))</f>
        <v>No</v>
      </c>
      <c r="S87" s="176" t="str">
        <f>IF(ISERROR('[2]Most Recent Statements'!J80),"Insufficient data",IF('[2]Most Recent Statements'!J80="Unknown","Insufficient Data",(IF(OR((ISNUMBER(SEARCH("prohibit",'[2]Most Recent Statements'!J80))),(ISNUMBER(SEARCH("forced",'[2]Most Recent Statements'!J80))),(ISNUMBER(SEARCH("No",'[2]Most Recent Statements'!J80))),(ISNUMBER(SEARCH("supplier",'[2]Most Recent Statements'!J80)))),"No","Yes"))))</f>
        <v>No</v>
      </c>
      <c r="T87" s="176"/>
      <c r="U87" s="176" t="str">
        <f>IF(ISERROR('[2]Most Recent Statements'!J80),"Insufficient data",IF('[2]Most Recent Statements'!J80="Unknown","Insufficient Data",(IF(ISNUMBER(SEARCH("(beyond tier 1)",'[2]Most Recent Statements'!J80)),"Yes","No"))))</f>
        <v>No</v>
      </c>
      <c r="V87" s="176"/>
      <c r="W87" s="176" t="str">
        <f>IF(ISERROR('[2]Most Recent Statements'!J80),"Insufficient data",IF('[2]Most Recent Statements'!J80="Unknown","Insufficient Data",(IF(ISNUMBER(SEARCH("recruitment",'[2]Most Recent Statements'!J80)),"Yes","No"))))</f>
        <v>No</v>
      </c>
      <c r="X87" s="176" t="str">
        <f>IF(ISERROR('[2]Most Recent Statements'!J80),"Insufficient data",IF('[2]Most Recent Statements'!J80="Unknown","Insufficient Data",(IF(ISNUMBER(SEARCH("Prohibit charging of recruitment fees to employee (direct / tier 1)",'[2]Most Recent Statements'!J80)),"Yes","No"))))</f>
        <v>No</v>
      </c>
      <c r="Y87" s="176" t="str">
        <f>IF(ISERROR('[2]Most Recent Statements'!J80),"Insufficient data",IF('[2]Most Recent Statements'!J80="Unknown","Insufficient Data",(IF(ISNUMBER(SEARCH("Prohibit charging of recruitment fees to employee (beyond tier 1)",'[2]Most Recent Statements'!J80)),"Yes","No"))))</f>
        <v>No</v>
      </c>
      <c r="Z87" s="176" t="str">
        <f>IF(ISERROR('[2]Most Recent Statements'!J80),"Insufficient data",IF('[2]Most Recent Statements'!J80="Unknown","Insufficient Data",(IF(ISNUMBER(SEARCH("Suppliers comply with laws and company’s policies (direct / tier 1)",'[2]Most Recent Statements'!J80)),"Yes","No"))))</f>
        <v>No</v>
      </c>
      <c r="AA87" s="176" t="str">
        <f>IF(ISERROR('[2]Most Recent Statements'!J80),"Insufficient data",IF('[2]Most Recent Statements'!J80="Unknown","Insufficient Data",(IF(ISNUMBER(SEARCH("Suppliers comply with laws and company’s policies (beyond tier 1)",'[2]Most Recent Statements'!J80)),"Yes","No"))))</f>
        <v>No</v>
      </c>
      <c r="AB87" s="176" t="str">
        <f>IF(ISERROR('[2]Most Recent Statements'!J80),"Insufficient data",IF('[2]Most Recent Statements'!J80="Unknown","Insufficient Data",(IF(ISNUMBER(SEARCH("Prohibit use of forced labour (direct / tier 1)",'[2]Most Recent Statements'!J80)),"Yes","No"))))</f>
        <v>No</v>
      </c>
      <c r="AC87" s="176" t="str">
        <f>IF(ISERROR('[2]Most Recent Statements'!J80),"Insufficient data",IF('[2]Most Recent Statements'!J80="Unknown","Insufficient Data",(IF(ISNUMBER(SEARCH("Prohibit use of forced labour (beyond tier 1)",'[2]Most Recent Statements'!J80)),"Yes","No"))))</f>
        <v>No</v>
      </c>
      <c r="AD87" s="176" t="str">
        <f>IF(ISERROR('[2]Most Recent Statements'!J80),"Insufficient data",IF('[2]Most Recent Statements'!J80="Unknown","Insufficient Data",(IF(ISNUMBER(SEARCH("Prohibit use of child labour (direct / tier 1)",'[2]Most Recent Statements'!J80)),"Yes","No"))))</f>
        <v>No</v>
      </c>
      <c r="AE87" s="176" t="str">
        <f>IF(ISERROR('[2]Most Recent Statements'!J80),"Insufficient data",IF('[2]Most Recent Statements'!J80="Unknown","Insufficient Data",(IF(ISNUMBER(SEARCH("Prohibit use of child labour (beyond tier 1)",'[2]Most Recent Statements'!J80)),"Yes","No"))))</f>
        <v>No</v>
      </c>
      <c r="AF87" s="176" t="str">
        <f>IF(ISERROR('[2]Most Recent Statements'!J80),"Insufficient data",IF('[2]Most Recent Statements'!J80="Unknown","Insufficient Data",(IF(ISNUMBER(SEARCH("Code of conduct or supplier code includes clauses on slavery and human trafficking (direct / tier 1)",'[2]Most Recent Statements'!J80)),"Yes","No"))))</f>
        <v>Yes</v>
      </c>
      <c r="AG87" s="176" t="str">
        <f>IF(ISERROR('[2]Most Recent Statements'!J80),"Insufficient data",IF('[2]Most Recent Statements'!J80="Unknown","Insufficient Data",(IF(ISNUMBER(SEARCH("Code of conduct or supplier code includes clauses on slavery and human trafficking (beyond tier 1)",'[2]Most Recent Statements'!J80)),"Yes","No"))))</f>
        <v>No</v>
      </c>
      <c r="AH87" s="176" t="str">
        <f>IF(ISERROR('[2]Most Recent Statements'!J80),"Insufficient data",IF('[2]Most Recent Statements'!J80="Unknown","Insufficient Data",(IF(ISNUMBER(SEARCH("Contracts include clauses on forced labour (direct / tier 1)",'[2]Most Recent Statements'!J80)),"Yes","No"))))</f>
        <v>Yes</v>
      </c>
      <c r="AI87" s="176" t="str">
        <f>IF(ISERROR('[2]Most Recent Statements'!J80),"Insufficient data",IF('[2]Most Recent Statements'!J80="Unknown","Insufficient Data",(IF(ISNUMBER(SEARCH("Contracts include clauses on forced labour (beyond tier 1)",'[2]Most Recent Statements'!J80)),"Yes","No"))))</f>
        <v>No</v>
      </c>
      <c r="AJ87" s="176" t="str">
        <f>IF(ISERROR('[2]Most Recent Statements'!J80),"Insufficient data",IF('[2]Most Recent Statements'!J80="Unknown","Insufficient Data",(IF(ISNUMBER(SEARCH("Suppliers produce their own statement (direct / tier 1)",'[2]Most Recent Statements'!J80)),"Yes","No"))))</f>
        <v>No</v>
      </c>
      <c r="AK87" s="176" t="str">
        <f>IF(ISERROR('[2]Most Recent Statements'!J80),"Insufficient data",IF('[2]Most Recent Statements'!J80="Unknown","Insufficient Data",(IF(ISNUMBER(SEARCH("Suppliers produce their own statement (beyond tier 1)",'[2]Most Recent Statements'!J80)),"Yes","No"))))</f>
        <v>No</v>
      </c>
      <c r="AL87" s="176" t="str">
        <f>IF(ISERROR('[2]Most Recent Statements'!J80),"Insufficient data",IF('[2]Most Recent Statements'!J80="Unknown","Insufficient Data",(IF(ISNUMBER(SEARCH("Suppliers respect labour rights (wages, freedom of association etc) (direct / tier 1)",'[2]Most Recent Statements'!J80)),"Yes","No"))))</f>
        <v>No</v>
      </c>
      <c r="AM87" s="176" t="str">
        <f>IF(ISERROR('[2]Most Recent Statements'!J80),"Insufficient data",IF('[2]Most Recent Statements'!J80="Unknown","Insufficient Data",(IF(ISNUMBER(SEARCH("Suppliers respect labour rights (wages, freedom of association etc) (beyond tier 1)",'[2]Most Recent Statements'!J80)),"Yes","No"))))</f>
        <v>No</v>
      </c>
      <c r="AN87" s="176" t="str">
        <f>IF(ISERROR('[2]Most Recent Statements'!J80),"Insufficient data",IF('[2]Most Recent Statements'!J80="Unknown","Insufficient Data",(IF(ISNUMBER(SEARCH("Suppliers protect migrant workers (direct / tier 1)",'[2]Most Recent Statements'!J80)),"Yes","No"))))</f>
        <v>No</v>
      </c>
      <c r="AO87" s="176" t="str">
        <f>IF(ISERROR('[2]Most Recent Statements'!J80),"Insufficient data",IF('[2]Most Recent Statements'!J80="Unknown","Insufficient Data",(IF(ISNUMBER(SEARCH("Suppliers protect migrant workers (beyond tier 1)",'[2]Most Recent Statements'!J80)),"Yes","No"))))</f>
        <v>No</v>
      </c>
      <c r="AP87" s="177" t="str">
        <f>IF(ISERROR('[2]Most Recent Statements'!J80),"Insufficient data",IF('[2]Most Recent Statements'!J80="Unknown","Insufficient Data",(IF(ISNUMBER(SEARCH("migrant",'[2]Most Recent Statements'!J80)),"Yes","No"))))</f>
        <v>No</v>
      </c>
      <c r="AQ87" s="174" t="str">
        <f>IF(OR(ISERROR('[2]Most Recent Statements'!O80),ISERROR('[2]Most Recent Statements'!M80)),"Insufficient data",IF(OR('[2]Most Recent Statements'!O80="Unknown",'[2]Most Recent Statements'!M80="Unknown"),"Insufficient Data",(IF(OR((OR((ISNUMBER(SEARCH("Cancel contracts",'[2]Most Recent Statements'!O80))),(ISNUMBER(SEARCH("Corrective action plan",'[2]Most Recent Statements'!O80))),(ISNUMBER(SEARCH("Worker remediation",'[2]Most Recent Statements'!O80))),(ISNUMBER(SEARCH("Senior management",'[2]Most Recent Statements'!O80))))),(OR((ISNUMBER(SEARCH("Audits",'[2]Most Recent Statements'!M80))),(ISNUMBER(SEARCH("On-site visits",'[2]Most Recent Statements'!M80)))))),"Yes","No"))))</f>
        <v>No</v>
      </c>
      <c r="AR87" s="174" t="str">
        <f t="shared" si="11"/>
        <v>Yes</v>
      </c>
      <c r="AS87" s="175" t="str">
        <f>IF(ISERROR('[2]Most Recent Statements'!O80),"Insufficient data",IF('[2]Most Recent Statements'!O80="Unknown","Insufficient Data",(IF(ISNUMBER(SEARCH("Cancel contracts",'[2]Most Recent Statements'!O80)),"Yes","No"))))</f>
        <v>No</v>
      </c>
      <c r="AT87" s="176" t="str">
        <f>IF(ISERROR('[2]Most Recent Statements'!O80),"Insufficient data",IF('[2]Most Recent Statements'!O80="Unknown","Insufficient Data",(IF(ISNUMBER(SEARCH("Corrective action plan",'[2]Most Recent Statements'!O80)),"Yes","No"))))</f>
        <v>No</v>
      </c>
      <c r="AU87" s="176" t="str">
        <f>IF(ISERROR('[2]Most Recent Statements'!O80),"Insufficient data",IF('[2]Most Recent Statements'!O80="Unknown","Insufficient Data",(IF(ISNUMBER(SEARCH("Senior management",'[2]Most Recent Statements'!O80)),"Yes","No"))))</f>
        <v>No</v>
      </c>
      <c r="AV87" s="177" t="str">
        <f>IF(ISERROR('[2]Most Recent Statements'!O80),"Insufficient data",IF('[2]Most Recent Statements'!O80="Unknown","Insufficient Data",(IF(ISNUMBER(SEARCH("Worker remediation",'[2]Most Recent Statements'!O80)),"Yes","No"))))</f>
        <v>No</v>
      </c>
      <c r="AW87" s="176" t="str">
        <f t="shared" si="12"/>
        <v>No</v>
      </c>
      <c r="AX87" s="175" t="str">
        <f>IF(ISERROR('[2]Most Recent Statements'!M80),"Insufficient data",IF('[2]Most Recent Statements'!M80="Unknown","Insufficient Data",(IF(ISNUMBER(SEARCH("Audits",'[2]Most Recent Statements'!M80)),"Yes","No"))))</f>
        <v>No</v>
      </c>
      <c r="AY87" s="176" t="str">
        <f>IF(ISERROR('[2]Most Recent Statements'!M80),"Insufficient data",IF('[2]Most Recent Statements'!M80="Unknown","Insufficient Data",(IF(ISNUMBER(SEARCH("Audits of suppliers (self- reporting)",'[2]Most Recent Statements'!M80)),"Yes","No"))))</f>
        <v>No</v>
      </c>
      <c r="AZ87" s="176" t="str">
        <f>IF(ISERROR('[2]Most Recent Statements'!M80),"Insufficient data",IF('[2]Most Recent Statements'!M80="Unknown","Insufficient Data",(IF(ISNUMBER(SEARCH("Audits of suppliers (independent)",'[2]Most Recent Statements'!M80)),"Yes","No"))))</f>
        <v>No</v>
      </c>
      <c r="BA87" s="177" t="str">
        <f>IF(ISERROR('[2]Most Recent Statements'!M80),"Insufficient data",IF('[2]Most Recent Statements'!M80="Unknown","Insufficient Data",(IF(ISNUMBER(SEARCH("On-site visits",'[2]Most Recent Statements'!M80)),"Yes","No"))))</f>
        <v>No</v>
      </c>
      <c r="BB87" s="175" t="str">
        <f>IF(ISERROR('[2]Most Recent Statements'!P80),"Insufficient data",IF('[2]Most Recent Statements'!P80="Unknown","Insufficient Data",(IF(OR((ISNUMBER(SEARCH("Hotline",'[2]Most Recent Statements'!P80))),(ISNUMBER(SEARCH("Whistleblower protection",'[2]Most Recent Statements'!P80))),(ISNUMBER(SEARCH("Focal Point",'[2]Most Recent Statements'!P80)))),"Yes","No"))))</f>
        <v>No</v>
      </c>
      <c r="BC87" s="176" t="str">
        <f>IF(ISERROR('[2]Most Recent Statements'!P80),"Insufficient data",IF('[2]Most Recent Statements'!P80="Unknown","Insufficient Data",(IF(ISNUMBER(SEARCH("Hotline",'[2]Most Recent Statements'!P80)),"Yes","No"))))</f>
        <v>No</v>
      </c>
      <c r="BD87" s="176" t="str">
        <f>IF(ISERROR('[2]Most Recent Statements'!P80),"Insufficient data",IF('[2]Most Recent Statements'!P80="Unknown","Insufficient Data",(IF(ISNUMBER(SEARCH("Focal Point",'[2]Most Recent Statements'!P80)),"Yes","No"))))</f>
        <v>No</v>
      </c>
      <c r="BE87" s="177" t="str">
        <f>IF(ISERROR('[2]Most Recent Statements'!P80),"Insufficient data",IF('[2]Most Recent Statements'!P80="Unknown","Insufficient Data",(IF(ISNUMBER(SEARCH("Whistleblower protection",'[2]Most Recent Statements'!P80)),"Yes","No"))))</f>
        <v>No</v>
      </c>
      <c r="BF87" s="175" t="str">
        <f t="shared" si="13"/>
        <v>Yes</v>
      </c>
      <c r="BG87" s="176" t="str">
        <f>IF(ISERROR('[2]Most Recent Statements'!K80),"Insufficient data",IF('[2]Most Recent Statements'!K80="Unknown","Insufficient Data",(IF(ISNUMBER(SEARCH("Conducting research",'[2]Most Recent Statements'!K80)),"Yes","No"))))</f>
        <v>Yes</v>
      </c>
      <c r="BH87" s="176" t="str">
        <f>IF(ISERROR('[2]Most Recent Statements'!K80),"Insufficient data",IF('[2]Most Recent Statements'!K80="Unknown","Insufficient Data",(IF(ISNUMBER(SEARCH("Risk-based questionnaires",'[2]Most Recent Statements'!K80)),"Yes","No"))))</f>
        <v>No</v>
      </c>
      <c r="BI87" s="176" t="str">
        <f>IF(ISERROR('[2]Most Recent Statements'!K80),"Insufficient data",IF('[2]Most Recent Statements'!K80="Unknown","Insufficient Data",(IF(ISNUMBER(SEARCH("Use of risk management tool or software",'[2]Most Recent Statements'!K80)),"Yes","No"))))</f>
        <v>No</v>
      </c>
      <c r="BJ87" s="177" t="str">
        <f>IF(ISERROR('[2]Most Recent Statements'!K80),"Insufficient data",IF('[2]Most Recent Statements'!K80="Unknown","Insufficient Data",(IF(ISNUMBER(SEARCH("In Development",'[2]Most Recent Statements'!K80)),"Yes","No"))))</f>
        <v>No</v>
      </c>
      <c r="BK87" s="174" t="str">
        <f>IF(OR(ISERROR('[2]Most Recent Statements'!K80),ISERROR('[2]Most Recent Statements'!L80)),"Insufficient data",IF(OR('[2]Most Recent Statements'!K80="Unknown",'[2]Most Recent Statements'!L80="Unknown"),"Insufficient Data",(IF(AND((OR((ISNUMBER(SEARCH("Conducting research",'[2]Most Recent Statements'!K80))),(ISNUMBER(SEARCH("Risk-based questionnaires",'[2]Most Recent Statements'!K80))),(ISNUMBER(SEARCH("Use of risk management tool or software",'[2]Most Recent Statements'!K80))))),(OR((ISNUMBER(SEARCH("Geographic",'[2]Most Recent Statements'!L80))),(ISNUMBER(SEARCH("Industry",'[2]Most Recent Statements'!L80))),(ISNUMBER(SEARCH("Resource",'[2]Most Recent Statements'!L80))),(ISNUMBER(SEARCH("Workforce",'[2]Most Recent Statements'!L80)))))),"Yes","No"))))</f>
        <v>No</v>
      </c>
      <c r="BL87" s="175" t="str">
        <f>IF(ISERROR('[2]Most Recent Statements'!L80),"Insufficient data",IF('[2]Most Recent Statements'!L80="Unknown","Insufficient Data",(IF(OR((ISNUMBER(SEARCH("Geographic",'[2]Most Recent Statements'!L80))),(ISNUMBER(SEARCH("Industry",'[2]Most Recent Statements'!L80))),(ISNUMBER(SEARCH("Resource",'[2]Most Recent Statements'!L80))),(ISNUMBER(SEARCH("Workforce",'[2]Most Recent Statements'!L80)))),"Yes","No"))))</f>
        <v>No</v>
      </c>
      <c r="BM87" s="176" t="str">
        <f>IF(ISERROR('[2]Most Recent Statements'!L80),"Insufficient data",IF('[2]Most Recent Statements'!L80="Unknown","Insufficient Data",(IF(ISNUMBER(SEARCH("Geographic",'[2]Most Recent Statements'!L80)),"Yes","No"))))</f>
        <v>No</v>
      </c>
      <c r="BN87" s="176" t="str">
        <f>IF(ISERROR('[2]Most Recent Statements'!L80),"Insufficient data",IF('[2]Most Recent Statements'!L80="Unknown","Insufficient Data",(IF(ISNUMBER(SEARCH("Industry",'[2]Most Recent Statements'!L80)),"Yes","No"))))</f>
        <v>No</v>
      </c>
      <c r="BO87" s="176" t="str">
        <f>IF(ISERROR('[2]Most Recent Statements'!L80),"Insufficient data",IF('[2]Most Recent Statements'!L80="Unknown","Insufficient Data",(IF(ISNUMBER(SEARCH("Workforce",'[2]Most Recent Statements'!L80)),"Yes","No"))))</f>
        <v>No</v>
      </c>
      <c r="BP87" s="176" t="str">
        <f>IF(ISERROR('[2]Most Recent Statements'!L80),"Insufficient data",IF('[2]Most Recent Statements'!L80="Unknown","Insufficient Data",(IF(ISNUMBER(SEARCH("Resource",'[2]Most Recent Statements'!L80)),"Yes","No"))))</f>
        <v>No</v>
      </c>
      <c r="BQ87" s="177"/>
      <c r="BR87" s="176" t="str">
        <f>IF(ISERROR('[2]Most Recent Statements'!N80),"Insufficient data",IF('[2]Most Recent Statements'!N80="Unknown","Insufficient Data",(IF(ISNUMBER(SEARCH("Yes",'[2]Most Recent Statements'!N80)),"Yes","No"))))</f>
        <v>No</v>
      </c>
      <c r="BS87" s="175" t="str">
        <f>IF(ISERROR('[2]Most Recent Statements'!Q80),"Insufficient data",IF('[2]Most Recent Statements'!Q80="Unknown","Insufficient Data",(IF(ISNUMBER(SEARCH("Leadership",'[2]Most Recent Statements'!Q80)),"Yes","No"))))</f>
        <v>No</v>
      </c>
      <c r="BT87" s="176" t="str">
        <f>IF(ISERROR('[2]Most Recent Statements'!Q80),"Insufficient data",IF('[2]Most Recent Statements'!Q80="Unknown","Insufficient Data",(IF(ISNUMBER(SEARCH("Suppliers",'[2]Most Recent Statements'!Q80)),"Yes","No"))))</f>
        <v>No</v>
      </c>
      <c r="BU87" s="176" t="str">
        <f>IF(ISERROR('[2]Most Recent Statements'!Q80),"Insufficient data",IF('[2]Most Recent Statements'!Q80="Unknown","Insufficient Data",(IF(ISNUMBER(SEARCH("Recruitment / HR",'[2]Most Recent Statements'!Q80)),"Yes","No"))))</f>
        <v>No</v>
      </c>
      <c r="BV87" s="176" t="str">
        <f>IF(ISERROR('[2]Most Recent Statements'!Q80),"Insufficient data",IF('[2]Most Recent Statements'!Q80="Unknown","Insufficient Data",(IF(ISNUMBER(SEARCH("Procurement / purchasing",'[2]Most Recent Statements'!Q80)),"Yes","No"))))</f>
        <v>No</v>
      </c>
      <c r="BW87" s="176" t="str">
        <f>IF(ISERROR('[2]Most Recent Statements'!Q80),"Insufficient data",IF('[2]Most Recent Statements'!Q80="Unknown","Insufficient Data",(IF(ISNUMBER(SEARCH("Employees (all)",'[2]Most Recent Statements'!Q80)),"Yes","No"))))</f>
        <v>Yes</v>
      </c>
      <c r="BX87" s="176" t="str">
        <f>IF(ISERROR('[2]Most Recent Statements'!Q80),"Insufficient data",IF('[2]Most Recent Statements'!Q80="Unknown","Insufficient Data",(IF(ISNUMBER(SEARCH("Training provided - not specified",'[2]Most Recent Statements'!Q80)),"Yes","No"))))</f>
        <v>No</v>
      </c>
      <c r="BY87" s="176" t="str">
        <f>IF(ISERROR('[2]Most Recent Statements'!Q80),"Insufficient data",IF('[2]Most Recent Statements'!Q80="Unknown","Insufficient Data",(IF(ISNUMBER(SEARCH("In Development",'[2]Most Recent Statements'!Q80)),"Yes","No"))))</f>
        <v>No</v>
      </c>
      <c r="BZ87" s="177" t="str">
        <f t="shared" si="14"/>
        <v>Yes</v>
      </c>
      <c r="CA87" s="176" t="str">
        <f t="shared" si="15"/>
        <v>Yes</v>
      </c>
      <c r="CB87" s="176" t="str">
        <f t="shared" si="16"/>
        <v>Yes</v>
      </c>
      <c r="CC87" s="175" t="str">
        <f>IF(ISERROR('[2]Most Recent Statements'!R80),"Insufficient data",IF('[2]Most Recent Statements'!R80="Unknown","Insufficient Data",(IF(ISNUMBER(SEARCH("Yes",'[2]Most Recent Statements'!R80)),"Yes","No"))))</f>
        <v>Yes</v>
      </c>
      <c r="CD87" s="176" t="str">
        <f>IF(ISERROR('[2]Most Recent Statements'!S80),"Insufficient data",IF('[2]Most Recent Statements'!S80="Unknown","Insufficient Data",(IF(ISNUMBER(SEARCH("Yes",'[2]Most Recent Statements'!S80)),"Yes","No"))))</f>
        <v>No</v>
      </c>
      <c r="CE87" s="199" t="str">
        <f>IFERROR(VLOOKUP($A87,'[2]Sector Specific Research'!$B$3:$H$81,3,FALSE),"Insufficient Data")</f>
        <v>No</v>
      </c>
      <c r="CF87" s="200" t="str">
        <f>IFERROR(VLOOKUP($A87,'[2]Sector Specific Research'!$B$3:$H$81,4,FALSE),"Insufficient Data")</f>
        <v>No</v>
      </c>
      <c r="CG87" s="200" t="str">
        <f>IFERROR(VLOOKUP($A87,'[2]Sector Specific Research'!$B$3:$H$81,5,FALSE),"Insufficient Data")</f>
        <v>No</v>
      </c>
      <c r="CH87" s="200" t="str">
        <f>IFERROR(VLOOKUP($A87,'[2]Sector Specific Research'!$B$3:$H$81,6,FALSE),"Insufficient Data")</f>
        <v>No</v>
      </c>
      <c r="CI87" s="200" t="str">
        <f>IFERROR(VLOOKUP($A87,'[2]Sector Specific Research'!$B$3:$H$81,7,FALSE),"Insufficient Data")</f>
        <v>No</v>
      </c>
      <c r="CJ87" s="200" t="str">
        <f t="shared" si="17"/>
        <v>No</v>
      </c>
      <c r="CK87" s="175" t="str">
        <f t="shared" si="18"/>
        <v>No</v>
      </c>
      <c r="CL87" s="178" t="str">
        <f t="shared" si="19"/>
        <v>No</v>
      </c>
    </row>
    <row r="88" spans="1:90" ht="16" x14ac:dyDescent="0.2">
      <c r="A88" s="287" t="str">
        <f>TRIM('[2]Most Recent Statements'!A58)</f>
        <v>Rathbone Investment Management Ltd.</v>
      </c>
      <c r="B88" s="197">
        <f>'[2]Most Recent Statements'!B58</f>
        <v>2019</v>
      </c>
      <c r="C88" s="197">
        <v>70218</v>
      </c>
      <c r="D88" s="198" t="str">
        <f>IF(ISNUMBER(SEARCH("Yes",'[2]Most Recent Statements'!C58)), "Yes", "No")</f>
        <v>Yes</v>
      </c>
      <c r="E88" s="198">
        <f>IFERROR(VLOOKUP(A88,'[2]Entity Coverage'!$C$2:$H$80, 6, FALSE), "Insufficient Data")</f>
        <v>1</v>
      </c>
      <c r="F88" s="198" t="str">
        <f>IF(ISERROR('[2]Most Recent Statements'!E58),"Insufficient data",IF('[2]Most Recent Statements'!E58="Unknown","Insufficient Data",(IF(ISNUMBER(SEARCH("Yes",'[2]Most Recent Statements'!E58)),"Yes","No"))))</f>
        <v>No</v>
      </c>
      <c r="G88" s="175" t="str">
        <f>IFERROR(IF(AND((OR('[2]Most Recent Statements'!F58="Signed by CEO",'[2]Most Recent Statements'!F58="Signed by Director",'[2]Most Recent Statements'!F58="Signed by Managing Director",'[2]Most Recent Statements'!F58="Signed by Chairman")),('[2]Most Recent Statements'!C58="Yes - UK Modern Slavery Act"),('[2]Most Recent Statements'!D58="Yes"),('[2]Most Recent Statements'!G58="Approved by Board")),"Yes","No"),"Insufficient data")</f>
        <v>Yes</v>
      </c>
      <c r="H88" s="176" t="str">
        <f>IF(ISERROR('[2]Most Recent Statements'!F58),"Insufficient data",IF('[2]Most Recent Statements'!F58="Unknown","Insufficient Data",(IF(OR((ISNUMBER(SEARCH("Signed by CEO",'[2]Most Recent Statements'!F58))),(ISNUMBER(SEARCH("Signed by Director",'[2]Most Recent Statements'!F58))),(ISNUMBER(SEARCH("Signed by Chairman",'[2]Most Recent Statements'!F58))),(ISNUMBER(SEARCH("Signed by Managing Director",'[2]Most Recent Statements'!F58)))),"Yes","No"))))</f>
        <v>Yes</v>
      </c>
      <c r="I88" s="176" t="str">
        <f>IF(ISERROR('[2]Most Recent Statements'!G58),"Insufficient data",IF('[2]Most Recent Statements'!G58="Unknown","Insufficient Data",(IF(ISNUMBER(SEARCH("Approved by Board",'[2]Most Recent Statements'!G58)),"Yes","No"))))</f>
        <v>Yes</v>
      </c>
      <c r="J88" s="177" t="str">
        <f>IF(ISERROR('[2]Most Recent Statements'!D58),"Insufficient data",IF('[2]Most Recent Statements'!D58="Unknown","Insufficient Data",(IF(ISNUMBER(SEARCH("Yes",'[2]Most Recent Statements'!D58)),"Yes","No"))))</f>
        <v>Yes</v>
      </c>
      <c r="K88" s="174" t="str">
        <f>IF(ISERROR('[2]Most Recent Statements'!T58),"Insufficient data",IF('[2]Most Recent Statements'!T58="Unknown","Insufficient Data",(IF(ISNUMBER(SEARCH("Yes",'[2]Most Recent Statements'!T58)),"Yes","No"))))</f>
        <v>Yes</v>
      </c>
      <c r="L88" s="174" t="str">
        <f>IF(ISERROR('[2]Most Recent Statements'!H58),"Insufficient data",IF('[2]Most Recent Statements'!H58="Unknown","Insufficient Data",(IF(ISNUMBER(SEARCH("Yes",'[2]Most Recent Statements'!H58)),"Yes","No"))))</f>
        <v>No</v>
      </c>
      <c r="M88" s="175" t="str">
        <f>IF(ISERROR('[2]Most Recent Statements'!I58),"Insufficient data",IF('[2]Most Recent Statements'!I58="Unknown","Insufficient Data",(IF(ISNUMBER(SEARCH("No",'[2]Most Recent Statements'!I58)),"No","Yes"))))</f>
        <v>Yes</v>
      </c>
      <c r="N88" s="176" t="str">
        <f>IF(ISERROR('[2]Most Recent Statements'!I58),"Insufficient data",IF('[2]Most Recent Statements'!I58="Unknown","Insufficient Data",(IF(ISNUMBER(SEARCH("Facility/Supplier",'[2]Most Recent Statements'!I58)),"Yes","No"))))</f>
        <v>No</v>
      </c>
      <c r="O88" s="177" t="str">
        <f>IF(ISERROR('[2]Most Recent Statements'!I58),"Insufficient data",IF('[2]Most Recent Statements'!I58="Unknown","Insufficient Data",(IF(ISNUMBER(SEARCH("Geographical",'[2]Most Recent Statements'!I58)),"Yes","No"))))</f>
        <v>Yes</v>
      </c>
      <c r="P88" s="175" t="str">
        <f>IF(ISERROR('[2]Most Recent Statements'!J58),"Insufficient data",IF('[2]Most Recent Statements'!J58="Unknown","Insufficient Data",(IF(OR((ISNUMBER(SEARCH("prohibit",'[2]Most Recent Statements'!J58))),(ISNUMBER(SEARCH("forced",'[2]Most Recent Statements'!J58))),(ISNUMBER(SEARCH("supplier",'[2]Most Recent Statements'!J58)))),"Yes","No"))))</f>
        <v>Yes</v>
      </c>
      <c r="Q88" s="176" t="str">
        <f>IF(ISERROR('[2]Most Recent Statements'!J58),"Insufficient data",IF('[2]Most Recent Statements'!J58="Unknown","Insufficient Data",(IF(ISNUMBER(SEARCH("No",'[2]Most Recent Statements'!J58)),"No","Yes"))))</f>
        <v>Yes</v>
      </c>
      <c r="R88" s="176" t="str">
        <f>IF(ISERROR('[2]Most Recent Statements'!J58),"Insufficient data",IF('[2]Most Recent Statements'!J58="Unknown","Insufficient Data",(IF(ISNUMBER(SEARCH("In Development",'[2]Most Recent Statements'!J58)),"Yes","No"))))</f>
        <v>No</v>
      </c>
      <c r="S88" s="176" t="str">
        <f>IF(ISERROR('[2]Most Recent Statements'!J58),"Insufficient data",IF('[2]Most Recent Statements'!J58="Unknown","Insufficient Data",(IF(OR((ISNUMBER(SEARCH("prohibit",'[2]Most Recent Statements'!J58))),(ISNUMBER(SEARCH("forced",'[2]Most Recent Statements'!J58))),(ISNUMBER(SEARCH("No",'[2]Most Recent Statements'!J58))),(ISNUMBER(SEARCH("supplier",'[2]Most Recent Statements'!J58)))),"No","Yes"))))</f>
        <v>No</v>
      </c>
      <c r="T88" s="176"/>
      <c r="U88" s="176" t="str">
        <f>IF(ISERROR('[2]Most Recent Statements'!J58),"Insufficient data",IF('[2]Most Recent Statements'!J58="Unknown","Insufficient Data",(IF(ISNUMBER(SEARCH("(beyond tier 1)",'[2]Most Recent Statements'!J58)),"Yes","No"))))</f>
        <v>No</v>
      </c>
      <c r="V88" s="176"/>
      <c r="W88" s="176" t="str">
        <f>IF(ISERROR('[2]Most Recent Statements'!J58),"Insufficient data",IF('[2]Most Recent Statements'!J58="Unknown","Insufficient Data",(IF(ISNUMBER(SEARCH("recruitment",'[2]Most Recent Statements'!J58)),"Yes","No"))))</f>
        <v>No</v>
      </c>
      <c r="X88" s="176" t="str">
        <f>IF(ISERROR('[2]Most Recent Statements'!J58),"Insufficient data",IF('[2]Most Recent Statements'!J58="Unknown","Insufficient Data",(IF(ISNUMBER(SEARCH("Prohibit charging of recruitment fees to employee (direct / tier 1)",'[2]Most Recent Statements'!J58)),"Yes","No"))))</f>
        <v>No</v>
      </c>
      <c r="Y88" s="176" t="str">
        <f>IF(ISERROR('[2]Most Recent Statements'!J58),"Insufficient data",IF('[2]Most Recent Statements'!J58="Unknown","Insufficient Data",(IF(ISNUMBER(SEARCH("Prohibit charging of recruitment fees to employee (beyond tier 1)",'[2]Most Recent Statements'!J58)),"Yes","No"))))</f>
        <v>No</v>
      </c>
      <c r="Z88" s="176" t="str">
        <f>IF(ISERROR('[2]Most Recent Statements'!J58),"Insufficient data",IF('[2]Most Recent Statements'!J58="Unknown","Insufficient Data",(IF(ISNUMBER(SEARCH("Suppliers comply with laws and company’s policies (direct / tier 1)",'[2]Most Recent Statements'!J58)),"Yes","No"))))</f>
        <v>Yes</v>
      </c>
      <c r="AA88" s="176" t="str">
        <f>IF(ISERROR('[2]Most Recent Statements'!J58),"Insufficient data",IF('[2]Most Recent Statements'!J58="Unknown","Insufficient Data",(IF(ISNUMBER(SEARCH("Suppliers comply with laws and company’s policies (beyond tier 1)",'[2]Most Recent Statements'!J58)),"Yes","No"))))</f>
        <v>No</v>
      </c>
      <c r="AB88" s="176" t="str">
        <f>IF(ISERROR('[2]Most Recent Statements'!J58),"Insufficient data",IF('[2]Most Recent Statements'!J58="Unknown","Insufficient Data",(IF(ISNUMBER(SEARCH("Prohibit use of forced labour (direct / tier 1)",'[2]Most Recent Statements'!J58)),"Yes","No"))))</f>
        <v>Yes</v>
      </c>
      <c r="AC88" s="176" t="str">
        <f>IF(ISERROR('[2]Most Recent Statements'!J58),"Insufficient data",IF('[2]Most Recent Statements'!J58="Unknown","Insufficient Data",(IF(ISNUMBER(SEARCH("Prohibit use of forced labour (beyond tier 1)",'[2]Most Recent Statements'!J58)),"Yes","No"))))</f>
        <v>No</v>
      </c>
      <c r="AD88" s="176" t="str">
        <f>IF(ISERROR('[2]Most Recent Statements'!J58),"Insufficient data",IF('[2]Most Recent Statements'!J58="Unknown","Insufficient Data",(IF(ISNUMBER(SEARCH("Prohibit use of child labour (direct / tier 1)",'[2]Most Recent Statements'!J58)),"Yes","No"))))</f>
        <v>No</v>
      </c>
      <c r="AE88" s="176" t="str">
        <f>IF(ISERROR('[2]Most Recent Statements'!J58),"Insufficient data",IF('[2]Most Recent Statements'!J58="Unknown","Insufficient Data",(IF(ISNUMBER(SEARCH("Prohibit use of child labour (beyond tier 1)",'[2]Most Recent Statements'!J58)),"Yes","No"))))</f>
        <v>No</v>
      </c>
      <c r="AF88" s="176" t="str">
        <f>IF(ISERROR('[2]Most Recent Statements'!J58),"Insufficient data",IF('[2]Most Recent Statements'!J58="Unknown","Insufficient Data",(IF(ISNUMBER(SEARCH("Code of conduct or supplier code includes clauses on slavery and human trafficking (direct / tier 1)",'[2]Most Recent Statements'!J58)),"Yes","No"))))</f>
        <v>No</v>
      </c>
      <c r="AG88" s="176" t="str">
        <f>IF(ISERROR('[2]Most Recent Statements'!J58),"Insufficient data",IF('[2]Most Recent Statements'!J58="Unknown","Insufficient Data",(IF(ISNUMBER(SEARCH("Code of conduct or supplier code includes clauses on slavery and human trafficking (beyond tier 1)",'[2]Most Recent Statements'!J58)),"Yes","No"))))</f>
        <v>No</v>
      </c>
      <c r="AH88" s="176" t="str">
        <f>IF(ISERROR('[2]Most Recent Statements'!J58),"Insufficient data",IF('[2]Most Recent Statements'!J58="Unknown","Insufficient Data",(IF(ISNUMBER(SEARCH("Contracts include clauses on forced labour (direct / tier 1)",'[2]Most Recent Statements'!J58)),"Yes","No"))))</f>
        <v>No</v>
      </c>
      <c r="AI88" s="176" t="str">
        <f>IF(ISERROR('[2]Most Recent Statements'!J58),"Insufficient data",IF('[2]Most Recent Statements'!J58="Unknown","Insufficient Data",(IF(ISNUMBER(SEARCH("Contracts include clauses on forced labour (beyond tier 1)",'[2]Most Recent Statements'!J58)),"Yes","No"))))</f>
        <v>No</v>
      </c>
      <c r="AJ88" s="176" t="str">
        <f>IF(ISERROR('[2]Most Recent Statements'!J58),"Insufficient data",IF('[2]Most Recent Statements'!J58="Unknown","Insufficient Data",(IF(ISNUMBER(SEARCH("Suppliers produce their own statement (direct / tier 1)",'[2]Most Recent Statements'!J58)),"Yes","No"))))</f>
        <v>No</v>
      </c>
      <c r="AK88" s="176" t="str">
        <f>IF(ISERROR('[2]Most Recent Statements'!J58),"Insufficient data",IF('[2]Most Recent Statements'!J58="Unknown","Insufficient Data",(IF(ISNUMBER(SEARCH("Suppliers produce their own statement (beyond tier 1)",'[2]Most Recent Statements'!J58)),"Yes","No"))))</f>
        <v>No</v>
      </c>
      <c r="AL88" s="176" t="str">
        <f>IF(ISERROR('[2]Most Recent Statements'!J58),"Insufficient data",IF('[2]Most Recent Statements'!J58="Unknown","Insufficient Data",(IF(ISNUMBER(SEARCH("Suppliers respect labour rights (wages, freedom of association etc) (direct / tier 1)",'[2]Most Recent Statements'!J58)),"Yes","No"))))</f>
        <v>No</v>
      </c>
      <c r="AM88" s="176" t="str">
        <f>IF(ISERROR('[2]Most Recent Statements'!J58),"Insufficient data",IF('[2]Most Recent Statements'!J58="Unknown","Insufficient Data",(IF(ISNUMBER(SEARCH("Suppliers respect labour rights (wages, freedom of association etc) (beyond tier 1)",'[2]Most Recent Statements'!J58)),"Yes","No"))))</f>
        <v>No</v>
      </c>
      <c r="AN88" s="176" t="str">
        <f>IF(ISERROR('[2]Most Recent Statements'!J58),"Insufficient data",IF('[2]Most Recent Statements'!J58="Unknown","Insufficient Data",(IF(ISNUMBER(SEARCH("Suppliers protect migrant workers (direct / tier 1)",'[2]Most Recent Statements'!J58)),"Yes","No"))))</f>
        <v>No</v>
      </c>
      <c r="AO88" s="176" t="str">
        <f>IF(ISERROR('[2]Most Recent Statements'!J58),"Insufficient data",IF('[2]Most Recent Statements'!J58="Unknown","Insufficient Data",(IF(ISNUMBER(SEARCH("Suppliers protect migrant workers (beyond tier 1)",'[2]Most Recent Statements'!J58)),"Yes","No"))))</f>
        <v>No</v>
      </c>
      <c r="AP88" s="177" t="str">
        <f>IF(ISERROR('[2]Most Recent Statements'!J58),"Insufficient data",IF('[2]Most Recent Statements'!J58="Unknown","Insufficient Data",(IF(ISNUMBER(SEARCH("migrant",'[2]Most Recent Statements'!J58)),"Yes","No"))))</f>
        <v>No</v>
      </c>
      <c r="AQ88" s="174" t="str">
        <f>IF(OR(ISERROR('[2]Most Recent Statements'!O58),ISERROR('[2]Most Recent Statements'!M58)),"Insufficient data",IF(OR('[2]Most Recent Statements'!O58="Unknown",'[2]Most Recent Statements'!M58="Unknown"),"Insufficient Data",(IF(OR((OR((ISNUMBER(SEARCH("Cancel contracts",'[2]Most Recent Statements'!O58))),(ISNUMBER(SEARCH("Corrective action plan",'[2]Most Recent Statements'!O58))),(ISNUMBER(SEARCH("Worker remediation",'[2]Most Recent Statements'!O58))),(ISNUMBER(SEARCH("Senior management",'[2]Most Recent Statements'!O58))))),(OR((ISNUMBER(SEARCH("Audits",'[2]Most Recent Statements'!M58))),(ISNUMBER(SEARCH("On-site visits",'[2]Most Recent Statements'!M58)))))),"Yes","No"))))</f>
        <v>No</v>
      </c>
      <c r="AR88" s="174" t="str">
        <f t="shared" si="11"/>
        <v>Yes</v>
      </c>
      <c r="AS88" s="175" t="str">
        <f>IF(ISERROR('[2]Most Recent Statements'!O58),"Insufficient data",IF('[2]Most Recent Statements'!O58="Unknown","Insufficient Data",(IF(ISNUMBER(SEARCH("Cancel contracts",'[2]Most Recent Statements'!O58)),"Yes","No"))))</f>
        <v>No</v>
      </c>
      <c r="AT88" s="176" t="str">
        <f>IF(ISERROR('[2]Most Recent Statements'!O58),"Insufficient data",IF('[2]Most Recent Statements'!O58="Unknown","Insufficient Data",(IF(ISNUMBER(SEARCH("Corrective action plan",'[2]Most Recent Statements'!O58)),"Yes","No"))))</f>
        <v>No</v>
      </c>
      <c r="AU88" s="176" t="str">
        <f>IF(ISERROR('[2]Most Recent Statements'!O58),"Insufficient data",IF('[2]Most Recent Statements'!O58="Unknown","Insufficient Data",(IF(ISNUMBER(SEARCH("Senior management",'[2]Most Recent Statements'!O58)),"Yes","No"))))</f>
        <v>No</v>
      </c>
      <c r="AV88" s="177" t="str">
        <f>IF(ISERROR('[2]Most Recent Statements'!O58),"Insufficient data",IF('[2]Most Recent Statements'!O58="Unknown","Insufficient Data",(IF(ISNUMBER(SEARCH("Worker remediation",'[2]Most Recent Statements'!O58)),"Yes","No"))))</f>
        <v>No</v>
      </c>
      <c r="AW88" s="176" t="str">
        <f t="shared" si="12"/>
        <v>No</v>
      </c>
      <c r="AX88" s="175" t="str">
        <f>IF(ISERROR('[2]Most Recent Statements'!M58),"Insufficient data",IF('[2]Most Recent Statements'!M58="Unknown","Insufficient Data",(IF(ISNUMBER(SEARCH("Audits",'[2]Most Recent Statements'!M58)),"Yes","No"))))</f>
        <v>No</v>
      </c>
      <c r="AY88" s="176" t="str">
        <f>IF(ISERROR('[2]Most Recent Statements'!M58),"Insufficient data",IF('[2]Most Recent Statements'!M58="Unknown","Insufficient Data",(IF(ISNUMBER(SEARCH("Audits of suppliers (self- reporting)",'[2]Most Recent Statements'!M58)),"Yes","No"))))</f>
        <v>No</v>
      </c>
      <c r="AZ88" s="176" t="str">
        <f>IF(ISERROR('[2]Most Recent Statements'!M58),"Insufficient data",IF('[2]Most Recent Statements'!M58="Unknown","Insufficient Data",(IF(ISNUMBER(SEARCH("Audits of suppliers (independent)",'[2]Most Recent Statements'!M58)),"Yes","No"))))</f>
        <v>No</v>
      </c>
      <c r="BA88" s="177" t="str">
        <f>IF(ISERROR('[2]Most Recent Statements'!M58),"Insufficient data",IF('[2]Most Recent Statements'!M58="Unknown","Insufficient Data",(IF(ISNUMBER(SEARCH("On-site visits",'[2]Most Recent Statements'!M58)),"Yes","No"))))</f>
        <v>No</v>
      </c>
      <c r="BB88" s="175" t="str">
        <f>IF(ISERROR('[2]Most Recent Statements'!P58),"Insufficient data",IF('[2]Most Recent Statements'!P58="Unknown","Insufficient Data",(IF(OR((ISNUMBER(SEARCH("Hotline",'[2]Most Recent Statements'!P58))),(ISNUMBER(SEARCH("Whistleblower protection",'[2]Most Recent Statements'!P58))),(ISNUMBER(SEARCH("Focal Point",'[2]Most Recent Statements'!P58)))),"Yes","No"))))</f>
        <v>No</v>
      </c>
      <c r="BC88" s="176" t="str">
        <f>IF(ISERROR('[2]Most Recent Statements'!P58),"Insufficient data",IF('[2]Most Recent Statements'!P58="Unknown","Insufficient Data",(IF(ISNUMBER(SEARCH("Hotline",'[2]Most Recent Statements'!P58)),"Yes","No"))))</f>
        <v>No</v>
      </c>
      <c r="BD88" s="176" t="str">
        <f>IF(ISERROR('[2]Most Recent Statements'!P58),"Insufficient data",IF('[2]Most Recent Statements'!P58="Unknown","Insufficient Data",(IF(ISNUMBER(SEARCH("Focal Point",'[2]Most Recent Statements'!P58)),"Yes","No"))))</f>
        <v>No</v>
      </c>
      <c r="BE88" s="177" t="str">
        <f>IF(ISERROR('[2]Most Recent Statements'!P58),"Insufficient data",IF('[2]Most Recent Statements'!P58="Unknown","Insufficient Data",(IF(ISNUMBER(SEARCH("Whistleblower protection",'[2]Most Recent Statements'!P58)),"Yes","No"))))</f>
        <v>No</v>
      </c>
      <c r="BF88" s="175" t="str">
        <f t="shared" si="13"/>
        <v>Yes</v>
      </c>
      <c r="BG88" s="176" t="str">
        <f>IF(ISERROR('[2]Most Recent Statements'!K58),"Insufficient data",IF('[2]Most Recent Statements'!K58="Unknown","Insufficient Data",(IF(ISNUMBER(SEARCH("Conducting research",'[2]Most Recent Statements'!K58)),"Yes","No"))))</f>
        <v>Yes</v>
      </c>
      <c r="BH88" s="176" t="str">
        <f>IF(ISERROR('[2]Most Recent Statements'!K58),"Insufficient data",IF('[2]Most Recent Statements'!K58="Unknown","Insufficient Data",(IF(ISNUMBER(SEARCH("Risk-based questionnaires",'[2]Most Recent Statements'!K58)),"Yes","No"))))</f>
        <v>No</v>
      </c>
      <c r="BI88" s="176" t="str">
        <f>IF(ISERROR('[2]Most Recent Statements'!K58),"Insufficient data",IF('[2]Most Recent Statements'!K58="Unknown","Insufficient Data",(IF(ISNUMBER(SEARCH("Use of risk management tool or software",'[2]Most Recent Statements'!K58)),"Yes","No"))))</f>
        <v>No</v>
      </c>
      <c r="BJ88" s="177" t="str">
        <f>IF(ISERROR('[2]Most Recent Statements'!K58),"Insufficient data",IF('[2]Most Recent Statements'!K58="Unknown","Insufficient Data",(IF(ISNUMBER(SEARCH("In Development",'[2]Most Recent Statements'!K58)),"Yes","No"))))</f>
        <v>No</v>
      </c>
      <c r="BK88" s="174" t="str">
        <f>IF(OR(ISERROR('[2]Most Recent Statements'!K58),ISERROR('[2]Most Recent Statements'!L58)),"Insufficient data",IF(OR('[2]Most Recent Statements'!K58="Unknown",'[2]Most Recent Statements'!L58="Unknown"),"Insufficient Data",(IF(AND((OR((ISNUMBER(SEARCH("Conducting research",'[2]Most Recent Statements'!K58))),(ISNUMBER(SEARCH("Risk-based questionnaires",'[2]Most Recent Statements'!K58))),(ISNUMBER(SEARCH("Use of risk management tool or software",'[2]Most Recent Statements'!K58))))),(OR((ISNUMBER(SEARCH("Geographic",'[2]Most Recent Statements'!L58))),(ISNUMBER(SEARCH("Industry",'[2]Most Recent Statements'!L58))),(ISNUMBER(SEARCH("Resource",'[2]Most Recent Statements'!L58))),(ISNUMBER(SEARCH("Workforce",'[2]Most Recent Statements'!L58)))))),"Yes","No"))))</f>
        <v>Yes</v>
      </c>
      <c r="BL88" s="175" t="str">
        <f>IF(ISERROR('[2]Most Recent Statements'!L58),"Insufficient data",IF('[2]Most Recent Statements'!L58="Unknown","Insufficient Data",(IF(OR((ISNUMBER(SEARCH("Geographic",'[2]Most Recent Statements'!L58))),(ISNUMBER(SEARCH("Industry",'[2]Most Recent Statements'!L58))),(ISNUMBER(SEARCH("Resource",'[2]Most Recent Statements'!L58))),(ISNUMBER(SEARCH("Workforce",'[2]Most Recent Statements'!L58)))),"Yes","No"))))</f>
        <v>Yes</v>
      </c>
      <c r="BM88" s="176" t="str">
        <f>IF(ISERROR('[2]Most Recent Statements'!L58),"Insufficient data",IF('[2]Most Recent Statements'!L58="Unknown","Insufficient Data",(IF(ISNUMBER(SEARCH("Geographic",'[2]Most Recent Statements'!L58)),"Yes","No"))))</f>
        <v>No</v>
      </c>
      <c r="BN88" s="176" t="str">
        <f>IF(ISERROR('[2]Most Recent Statements'!L58),"Insufficient data",IF('[2]Most Recent Statements'!L58="Unknown","Insufficient Data",(IF(ISNUMBER(SEARCH("Industry",'[2]Most Recent Statements'!L58)),"Yes","No"))))</f>
        <v>Yes</v>
      </c>
      <c r="BO88" s="176" t="str">
        <f>IF(ISERROR('[2]Most Recent Statements'!L58),"Insufficient data",IF('[2]Most Recent Statements'!L58="Unknown","Insufficient Data",(IF(ISNUMBER(SEARCH("Workforce",'[2]Most Recent Statements'!L58)),"Yes","No"))))</f>
        <v>No</v>
      </c>
      <c r="BP88" s="176" t="str">
        <f>IF(ISERROR('[2]Most Recent Statements'!L58),"Insufficient data",IF('[2]Most Recent Statements'!L58="Unknown","Insufficient Data",(IF(ISNUMBER(SEARCH("Resource",'[2]Most Recent Statements'!L58)),"Yes","No"))))</f>
        <v>Yes</v>
      </c>
      <c r="BQ88" s="177"/>
      <c r="BR88" s="176" t="str">
        <f>IF(ISERROR('[2]Most Recent Statements'!N58),"Insufficient data",IF('[2]Most Recent Statements'!N58="Unknown","Insufficient Data",(IF(ISNUMBER(SEARCH("Yes",'[2]Most Recent Statements'!N58)),"Yes","No"))))</f>
        <v>No</v>
      </c>
      <c r="BS88" s="175" t="str">
        <f>IF(ISERROR('[2]Most Recent Statements'!Q58),"Insufficient data",IF('[2]Most Recent Statements'!Q58="Unknown","Insufficient Data",(IF(ISNUMBER(SEARCH("Leadership",'[2]Most Recent Statements'!Q58)),"Yes","No"))))</f>
        <v>No</v>
      </c>
      <c r="BT88" s="176" t="str">
        <f>IF(ISERROR('[2]Most Recent Statements'!Q58),"Insufficient data",IF('[2]Most Recent Statements'!Q58="Unknown","Insufficient Data",(IF(ISNUMBER(SEARCH("Suppliers",'[2]Most Recent Statements'!Q58)),"Yes","No"))))</f>
        <v>No</v>
      </c>
      <c r="BU88" s="176" t="str">
        <f>IF(ISERROR('[2]Most Recent Statements'!Q58),"Insufficient data",IF('[2]Most Recent Statements'!Q58="Unknown","Insufficient Data",(IF(ISNUMBER(SEARCH("Recruitment / HR",'[2]Most Recent Statements'!Q58)),"Yes","No"))))</f>
        <v>No</v>
      </c>
      <c r="BV88" s="176" t="str">
        <f>IF(ISERROR('[2]Most Recent Statements'!Q58),"Insufficient data",IF('[2]Most Recent Statements'!Q58="Unknown","Insufficient Data",(IF(ISNUMBER(SEARCH("Procurement / purchasing",'[2]Most Recent Statements'!Q58)),"Yes","No"))))</f>
        <v>No</v>
      </c>
      <c r="BW88" s="176" t="str">
        <f>IF(ISERROR('[2]Most Recent Statements'!Q58),"Insufficient data",IF('[2]Most Recent Statements'!Q58="Unknown","Insufficient Data",(IF(ISNUMBER(SEARCH("Employees (all)",'[2]Most Recent Statements'!Q58)),"Yes","No"))))</f>
        <v>No</v>
      </c>
      <c r="BX88" s="176" t="str">
        <f>IF(ISERROR('[2]Most Recent Statements'!Q58),"Insufficient data",IF('[2]Most Recent Statements'!Q58="Unknown","Insufficient Data",(IF(ISNUMBER(SEARCH("Training provided - not specified",'[2]Most Recent Statements'!Q58)),"Yes","No"))))</f>
        <v>No</v>
      </c>
      <c r="BY88" s="176" t="str">
        <f>IF(ISERROR('[2]Most Recent Statements'!Q58),"Insufficient data",IF('[2]Most Recent Statements'!Q58="Unknown","Insufficient Data",(IF(ISNUMBER(SEARCH("In Development",'[2]Most Recent Statements'!Q58)),"Yes","No"))))</f>
        <v>No</v>
      </c>
      <c r="BZ88" s="177" t="str">
        <f t="shared" si="14"/>
        <v>No</v>
      </c>
      <c r="CA88" s="176" t="str">
        <f t="shared" si="15"/>
        <v>Yes</v>
      </c>
      <c r="CB88" s="176" t="str">
        <f t="shared" si="16"/>
        <v>No</v>
      </c>
      <c r="CC88" s="175" t="str">
        <f>IF(ISERROR('[2]Most Recent Statements'!R58),"Insufficient data",IF('[2]Most Recent Statements'!R58="Unknown","Insufficient Data",(IF(ISNUMBER(SEARCH("Yes",'[2]Most Recent Statements'!R58)),"Yes","No"))))</f>
        <v>No</v>
      </c>
      <c r="CD88" s="176" t="str">
        <f>IF(ISERROR('[2]Most Recent Statements'!S58),"Insufficient data",IF('[2]Most Recent Statements'!S58="Unknown","Insufficient Data",(IF(ISNUMBER(SEARCH("Yes",'[2]Most Recent Statements'!S58)),"Yes","No"))))</f>
        <v>No</v>
      </c>
      <c r="CE88" s="199" t="str">
        <f>IFERROR(VLOOKUP($A88,'[2]Sector Specific Research'!$B$3:$H$81,3,FALSE),"Insufficient Data")</f>
        <v>No</v>
      </c>
      <c r="CF88" s="200" t="str">
        <f>IFERROR(VLOOKUP($A88,'[2]Sector Specific Research'!$B$3:$H$81,4,FALSE),"Insufficient Data")</f>
        <v>No</v>
      </c>
      <c r="CG88" s="200" t="str">
        <f>IFERROR(VLOOKUP($A88,'[2]Sector Specific Research'!$B$3:$H$81,5,FALSE),"Insufficient Data")</f>
        <v>No</v>
      </c>
      <c r="CH88" s="200" t="str">
        <f>IFERROR(VLOOKUP($A88,'[2]Sector Specific Research'!$B$3:$H$81,6,FALSE),"Insufficient Data")</f>
        <v>Yes</v>
      </c>
      <c r="CI88" s="200" t="str">
        <f>IFERROR(VLOOKUP($A88,'[2]Sector Specific Research'!$B$3:$H$81,7,FALSE),"Insufficient Data")</f>
        <v>Yes</v>
      </c>
      <c r="CJ88" s="200" t="str">
        <f t="shared" si="17"/>
        <v>Yes</v>
      </c>
      <c r="CK88" s="175" t="str">
        <f t="shared" si="18"/>
        <v>No</v>
      </c>
      <c r="CL88" s="178" t="str">
        <f t="shared" si="19"/>
        <v>No</v>
      </c>
    </row>
    <row r="89" spans="1:90" ht="16" x14ac:dyDescent="0.2">
      <c r="A89" s="287" t="str">
        <f>TRIM('[2]Most Recent Statements'!A16)</f>
        <v>Raymond James Financial</v>
      </c>
      <c r="B89" s="197">
        <f>'[2]Most Recent Statements'!B16</f>
        <v>2019</v>
      </c>
      <c r="C89" s="197">
        <v>143100</v>
      </c>
      <c r="D89" s="198" t="str">
        <f>IF(ISNUMBER(SEARCH("Yes",'[2]Most Recent Statements'!C16)), "Yes", "No")</f>
        <v>Yes</v>
      </c>
      <c r="E89" s="198">
        <f>IFERROR(VLOOKUP(A89,'[2]Entity Coverage'!$C$2:$H$80, 6, FALSE), "Insufficient Data")</f>
        <v>1</v>
      </c>
      <c r="F89" s="198" t="str">
        <f>IF(ISERROR('[2]Most Recent Statements'!E16),"Insufficient data",IF('[2]Most Recent Statements'!E16="Unknown","Insufficient Data",(IF(ISNUMBER(SEARCH("Yes",'[2]Most Recent Statements'!E16)),"Yes","No"))))</f>
        <v>No</v>
      </c>
      <c r="G89" s="175" t="str">
        <f>IFERROR(IF(AND((OR('[2]Most Recent Statements'!F16="Signed by CEO",'[2]Most Recent Statements'!F16="Signed by Director",'[2]Most Recent Statements'!F16="Signed by Managing Director",'[2]Most Recent Statements'!F16="Signed by Chairman")),('[2]Most Recent Statements'!C16="Yes - UK Modern Slavery Act"),('[2]Most Recent Statements'!D16="Yes"),('[2]Most Recent Statements'!G16="Approved by Board")),"Yes","No"),"Insufficient data")</f>
        <v>No</v>
      </c>
      <c r="H89" s="176" t="str">
        <f>IF(ISERROR('[2]Most Recent Statements'!F16),"Insufficient data",IF('[2]Most Recent Statements'!F16="Unknown","Insufficient Data",(IF(OR((ISNUMBER(SEARCH("Signed by CEO",'[2]Most Recent Statements'!F16))),(ISNUMBER(SEARCH("Signed by Director",'[2]Most Recent Statements'!F16))),(ISNUMBER(SEARCH("Signed by Chairman",'[2]Most Recent Statements'!F16))),(ISNUMBER(SEARCH("Signed by Managing Director",'[2]Most Recent Statements'!F16)))),"Yes","No"))))</f>
        <v>Yes</v>
      </c>
      <c r="I89" s="176" t="str">
        <f>IF(ISERROR('[2]Most Recent Statements'!G16),"Insufficient data",IF('[2]Most Recent Statements'!G16="Unknown","Insufficient Data",(IF(ISNUMBER(SEARCH("Approved by Board",'[2]Most Recent Statements'!G16)),"Yes","No"))))</f>
        <v>No</v>
      </c>
      <c r="J89" s="177" t="str">
        <f>IF(ISERROR('[2]Most Recent Statements'!D16),"Insufficient data",IF('[2]Most Recent Statements'!D16="Unknown","Insufficient Data",(IF(ISNUMBER(SEARCH("Yes",'[2]Most Recent Statements'!D16)),"Yes","No"))))</f>
        <v>No</v>
      </c>
      <c r="K89" s="174" t="str">
        <f>IF(ISERROR('[2]Most Recent Statements'!T16),"Insufficient data",IF('[2]Most Recent Statements'!T16="Unknown","Insufficient Data",(IF(ISNUMBER(SEARCH("Yes",'[2]Most Recent Statements'!T16)),"Yes","No"))))</f>
        <v>No</v>
      </c>
      <c r="L89" s="174" t="str">
        <f>IF(ISERROR('[2]Most Recent Statements'!H16),"Insufficient data",IF('[2]Most Recent Statements'!H16="Unknown","Insufficient Data",(IF(ISNUMBER(SEARCH("Yes",'[2]Most Recent Statements'!H16)),"Yes","No"))))</f>
        <v>No</v>
      </c>
      <c r="M89" s="175" t="str">
        <f>IF(ISERROR('[2]Most Recent Statements'!I16),"Insufficient data",IF('[2]Most Recent Statements'!I16="Unknown","Insufficient Data",(IF(ISNUMBER(SEARCH("No",'[2]Most Recent Statements'!I16)),"No","Yes"))))</f>
        <v>No</v>
      </c>
      <c r="N89" s="176" t="str">
        <f>IF(ISERROR('[2]Most Recent Statements'!I16),"Insufficient data",IF('[2]Most Recent Statements'!I16="Unknown","Insufficient Data",(IF(ISNUMBER(SEARCH("Facility/Supplier",'[2]Most Recent Statements'!I16)),"Yes","No"))))</f>
        <v>No</v>
      </c>
      <c r="O89" s="177" t="str">
        <f>IF(ISERROR('[2]Most Recent Statements'!I16),"Insufficient data",IF('[2]Most Recent Statements'!I16="Unknown","Insufficient Data",(IF(ISNUMBER(SEARCH("Geographical",'[2]Most Recent Statements'!I16)),"Yes","No"))))</f>
        <v>No</v>
      </c>
      <c r="P89" s="175" t="str">
        <f>IF(ISERROR('[2]Most Recent Statements'!J16),"Insufficient data",IF('[2]Most Recent Statements'!J16="Unknown","Insufficient Data",(IF(OR((ISNUMBER(SEARCH("prohibit",'[2]Most Recent Statements'!J16))),(ISNUMBER(SEARCH("forced",'[2]Most Recent Statements'!J16))),(ISNUMBER(SEARCH("supplier",'[2]Most Recent Statements'!J16)))),"Yes","No"))))</f>
        <v>Yes</v>
      </c>
      <c r="Q89" s="176" t="str">
        <f>IF(ISERROR('[2]Most Recent Statements'!J16),"Insufficient data",IF('[2]Most Recent Statements'!J16="Unknown","Insufficient Data",(IF(ISNUMBER(SEARCH("No",'[2]Most Recent Statements'!J16)),"No","Yes"))))</f>
        <v>Yes</v>
      </c>
      <c r="R89" s="176" t="str">
        <f>IF(ISERROR('[2]Most Recent Statements'!J16),"Insufficient data",IF('[2]Most Recent Statements'!J16="Unknown","Insufficient Data",(IF(ISNUMBER(SEARCH("In Development",'[2]Most Recent Statements'!J16)),"Yes","No"))))</f>
        <v>No</v>
      </c>
      <c r="S89" s="176" t="str">
        <f>IF(ISERROR('[2]Most Recent Statements'!J16),"Insufficient data",IF('[2]Most Recent Statements'!J16="Unknown","Insufficient Data",(IF(OR((ISNUMBER(SEARCH("prohibit",'[2]Most Recent Statements'!J16))),(ISNUMBER(SEARCH("forced",'[2]Most Recent Statements'!J16))),(ISNUMBER(SEARCH("No",'[2]Most Recent Statements'!J16))),(ISNUMBER(SEARCH("supplier",'[2]Most Recent Statements'!J16)))),"No","Yes"))))</f>
        <v>No</v>
      </c>
      <c r="T89" s="176"/>
      <c r="U89" s="176" t="str">
        <f>IF(ISERROR('[2]Most Recent Statements'!J16),"Insufficient data",IF('[2]Most Recent Statements'!J16="Unknown","Insufficient Data",(IF(ISNUMBER(SEARCH("(beyond tier 1)",'[2]Most Recent Statements'!J16)),"Yes","No"))))</f>
        <v>No</v>
      </c>
      <c r="V89" s="176"/>
      <c r="W89" s="176" t="str">
        <f>IF(ISERROR('[2]Most Recent Statements'!J16),"Insufficient data",IF('[2]Most Recent Statements'!J16="Unknown","Insufficient Data",(IF(ISNUMBER(SEARCH("recruitment",'[2]Most Recent Statements'!J16)),"Yes","No"))))</f>
        <v>No</v>
      </c>
      <c r="X89" s="176" t="str">
        <f>IF(ISERROR('[2]Most Recent Statements'!J16),"Insufficient data",IF('[2]Most Recent Statements'!J16="Unknown","Insufficient Data",(IF(ISNUMBER(SEARCH("Prohibit charging of recruitment fees to employee (direct / tier 1)",'[2]Most Recent Statements'!J16)),"Yes","No"))))</f>
        <v>No</v>
      </c>
      <c r="Y89" s="176" t="str">
        <f>IF(ISERROR('[2]Most Recent Statements'!J16),"Insufficient data",IF('[2]Most Recent Statements'!J16="Unknown","Insufficient Data",(IF(ISNUMBER(SEARCH("Prohibit charging of recruitment fees to employee (beyond tier 1)",'[2]Most Recent Statements'!J16)),"Yes","No"))))</f>
        <v>No</v>
      </c>
      <c r="Z89" s="176" t="str">
        <f>IF(ISERROR('[2]Most Recent Statements'!J16),"Insufficient data",IF('[2]Most Recent Statements'!J16="Unknown","Insufficient Data",(IF(ISNUMBER(SEARCH("Suppliers comply with laws and company’s policies (direct / tier 1)",'[2]Most Recent Statements'!J16)),"Yes","No"))))</f>
        <v>Yes</v>
      </c>
      <c r="AA89" s="176" t="str">
        <f>IF(ISERROR('[2]Most Recent Statements'!J16),"Insufficient data",IF('[2]Most Recent Statements'!J16="Unknown","Insufficient Data",(IF(ISNUMBER(SEARCH("Suppliers comply with laws and company’s policies (beyond tier 1)",'[2]Most Recent Statements'!J16)),"Yes","No"))))</f>
        <v>No</v>
      </c>
      <c r="AB89" s="176" t="str">
        <f>IF(ISERROR('[2]Most Recent Statements'!J16),"Insufficient data",IF('[2]Most Recent Statements'!J16="Unknown","Insufficient Data",(IF(ISNUMBER(SEARCH("Prohibit use of forced labour (direct / tier 1)",'[2]Most Recent Statements'!J16)),"Yes","No"))))</f>
        <v>Yes</v>
      </c>
      <c r="AC89" s="176" t="str">
        <f>IF(ISERROR('[2]Most Recent Statements'!J16),"Insufficient data",IF('[2]Most Recent Statements'!J16="Unknown","Insufficient Data",(IF(ISNUMBER(SEARCH("Prohibit use of forced labour (beyond tier 1)",'[2]Most Recent Statements'!J16)),"Yes","No"))))</f>
        <v>No</v>
      </c>
      <c r="AD89" s="176" t="str">
        <f>IF(ISERROR('[2]Most Recent Statements'!J16),"Insufficient data",IF('[2]Most Recent Statements'!J16="Unknown","Insufficient Data",(IF(ISNUMBER(SEARCH("Prohibit use of child labour (direct / tier 1)",'[2]Most Recent Statements'!J16)),"Yes","No"))))</f>
        <v>No</v>
      </c>
      <c r="AE89" s="176" t="str">
        <f>IF(ISERROR('[2]Most Recent Statements'!J16),"Insufficient data",IF('[2]Most Recent Statements'!J16="Unknown","Insufficient Data",(IF(ISNUMBER(SEARCH("Prohibit use of child labour (beyond tier 1)",'[2]Most Recent Statements'!J16)),"Yes","No"))))</f>
        <v>No</v>
      </c>
      <c r="AF89" s="176" t="str">
        <f>IF(ISERROR('[2]Most Recent Statements'!J16),"Insufficient data",IF('[2]Most Recent Statements'!J16="Unknown","Insufficient Data",(IF(ISNUMBER(SEARCH("Code of conduct or supplier code includes clauses on slavery and human trafficking (direct / tier 1)",'[2]Most Recent Statements'!J16)),"Yes","No"))))</f>
        <v>No</v>
      </c>
      <c r="AG89" s="176" t="str">
        <f>IF(ISERROR('[2]Most Recent Statements'!J16),"Insufficient data",IF('[2]Most Recent Statements'!J16="Unknown","Insufficient Data",(IF(ISNUMBER(SEARCH("Code of conduct or supplier code includes clauses on slavery and human trafficking (beyond tier 1)",'[2]Most Recent Statements'!J16)),"Yes","No"))))</f>
        <v>No</v>
      </c>
      <c r="AH89" s="176" t="str">
        <f>IF(ISERROR('[2]Most Recent Statements'!J16),"Insufficient data",IF('[2]Most Recent Statements'!J16="Unknown","Insufficient Data",(IF(ISNUMBER(SEARCH("Contracts include clauses on forced labour (direct / tier 1)",'[2]Most Recent Statements'!J16)),"Yes","No"))))</f>
        <v>Yes</v>
      </c>
      <c r="AI89" s="176" t="str">
        <f>IF(ISERROR('[2]Most Recent Statements'!J16),"Insufficient data",IF('[2]Most Recent Statements'!J16="Unknown","Insufficient Data",(IF(ISNUMBER(SEARCH("Contracts include clauses on forced labour (beyond tier 1)",'[2]Most Recent Statements'!J16)),"Yes","No"))))</f>
        <v>No</v>
      </c>
      <c r="AJ89" s="176" t="str">
        <f>IF(ISERROR('[2]Most Recent Statements'!J16),"Insufficient data",IF('[2]Most Recent Statements'!J16="Unknown","Insufficient Data",(IF(ISNUMBER(SEARCH("Suppliers produce their own statement (direct / tier 1)",'[2]Most Recent Statements'!J16)),"Yes","No"))))</f>
        <v>No</v>
      </c>
      <c r="AK89" s="176" t="str">
        <f>IF(ISERROR('[2]Most Recent Statements'!J16),"Insufficient data",IF('[2]Most Recent Statements'!J16="Unknown","Insufficient Data",(IF(ISNUMBER(SEARCH("Suppliers produce their own statement (beyond tier 1)",'[2]Most Recent Statements'!J16)),"Yes","No"))))</f>
        <v>No</v>
      </c>
      <c r="AL89" s="176" t="str">
        <f>IF(ISERROR('[2]Most Recent Statements'!J16),"Insufficient data",IF('[2]Most Recent Statements'!J16="Unknown","Insufficient Data",(IF(ISNUMBER(SEARCH("Suppliers respect labour rights (wages, freedom of association etc) (direct / tier 1)",'[2]Most Recent Statements'!J16)),"Yes","No"))))</f>
        <v>No</v>
      </c>
      <c r="AM89" s="176" t="str">
        <f>IF(ISERROR('[2]Most Recent Statements'!J16),"Insufficient data",IF('[2]Most Recent Statements'!J16="Unknown","Insufficient Data",(IF(ISNUMBER(SEARCH("Suppliers respect labour rights (wages, freedom of association etc) (beyond tier 1)",'[2]Most Recent Statements'!J16)),"Yes","No"))))</f>
        <v>No</v>
      </c>
      <c r="AN89" s="176" t="str">
        <f>IF(ISERROR('[2]Most Recent Statements'!J16),"Insufficient data",IF('[2]Most Recent Statements'!J16="Unknown","Insufficient Data",(IF(ISNUMBER(SEARCH("Suppliers protect migrant workers (direct / tier 1)",'[2]Most Recent Statements'!J16)),"Yes","No"))))</f>
        <v>No</v>
      </c>
      <c r="AO89" s="176" t="str">
        <f>IF(ISERROR('[2]Most Recent Statements'!J16),"Insufficient data",IF('[2]Most Recent Statements'!J16="Unknown","Insufficient Data",(IF(ISNUMBER(SEARCH("Suppliers protect migrant workers (beyond tier 1)",'[2]Most Recent Statements'!J16)),"Yes","No"))))</f>
        <v>No</v>
      </c>
      <c r="AP89" s="177" t="str">
        <f>IF(ISERROR('[2]Most Recent Statements'!J16),"Insufficient data",IF('[2]Most Recent Statements'!J16="Unknown","Insufficient Data",(IF(ISNUMBER(SEARCH("migrant",'[2]Most Recent Statements'!J16)),"Yes","No"))))</f>
        <v>No</v>
      </c>
      <c r="AQ89" s="174" t="str">
        <f>IF(OR(ISERROR('[2]Most Recent Statements'!O16),ISERROR('[2]Most Recent Statements'!M16)),"Insufficient data",IF(OR('[2]Most Recent Statements'!O16="Unknown",'[2]Most Recent Statements'!M16="Unknown"),"Insufficient Data",(IF(OR((OR((ISNUMBER(SEARCH("Cancel contracts",'[2]Most Recent Statements'!O16))),(ISNUMBER(SEARCH("Corrective action plan",'[2]Most Recent Statements'!O16))),(ISNUMBER(SEARCH("Worker remediation",'[2]Most Recent Statements'!O16))),(ISNUMBER(SEARCH("Senior management",'[2]Most Recent Statements'!O16))))),(OR((ISNUMBER(SEARCH("Audits",'[2]Most Recent Statements'!M16))),(ISNUMBER(SEARCH("On-site visits",'[2]Most Recent Statements'!M16)))))),"Yes","No"))))</f>
        <v>No</v>
      </c>
      <c r="AR89" s="174" t="str">
        <f t="shared" si="11"/>
        <v>Yes</v>
      </c>
      <c r="AS89" s="175" t="str">
        <f>IF(ISERROR('[2]Most Recent Statements'!O16),"Insufficient data",IF('[2]Most Recent Statements'!O16="Unknown","Insufficient Data",(IF(ISNUMBER(SEARCH("Cancel contracts",'[2]Most Recent Statements'!O16)),"Yes","No"))))</f>
        <v>No</v>
      </c>
      <c r="AT89" s="176" t="str">
        <f>IF(ISERROR('[2]Most Recent Statements'!O16),"Insufficient data",IF('[2]Most Recent Statements'!O16="Unknown","Insufficient Data",(IF(ISNUMBER(SEARCH("Corrective action plan",'[2]Most Recent Statements'!O16)),"Yes","No"))))</f>
        <v>No</v>
      </c>
      <c r="AU89" s="176" t="str">
        <f>IF(ISERROR('[2]Most Recent Statements'!O16),"Insufficient data",IF('[2]Most Recent Statements'!O16="Unknown","Insufficient Data",(IF(ISNUMBER(SEARCH("Senior management",'[2]Most Recent Statements'!O16)),"Yes","No"))))</f>
        <v>No</v>
      </c>
      <c r="AV89" s="177" t="str">
        <f>IF(ISERROR('[2]Most Recent Statements'!O16),"Insufficient data",IF('[2]Most Recent Statements'!O16="Unknown","Insufficient Data",(IF(ISNUMBER(SEARCH("Worker remediation",'[2]Most Recent Statements'!O16)),"Yes","No"))))</f>
        <v>No</v>
      </c>
      <c r="AW89" s="176" t="str">
        <f t="shared" si="12"/>
        <v>No</v>
      </c>
      <c r="AX89" s="175" t="str">
        <f>IF(ISERROR('[2]Most Recent Statements'!M16),"Insufficient data",IF('[2]Most Recent Statements'!M16="Unknown","Insufficient Data",(IF(ISNUMBER(SEARCH("Audits",'[2]Most Recent Statements'!M16)),"Yes","No"))))</f>
        <v>No</v>
      </c>
      <c r="AY89" s="176" t="str">
        <f>IF(ISERROR('[2]Most Recent Statements'!M16),"Insufficient data",IF('[2]Most Recent Statements'!M16="Unknown","Insufficient Data",(IF(ISNUMBER(SEARCH("Audits of suppliers (self- reporting)",'[2]Most Recent Statements'!M16)),"Yes","No"))))</f>
        <v>No</v>
      </c>
      <c r="AZ89" s="176" t="str">
        <f>IF(ISERROR('[2]Most Recent Statements'!M16),"Insufficient data",IF('[2]Most Recent Statements'!M16="Unknown","Insufficient Data",(IF(ISNUMBER(SEARCH("Audits of suppliers (independent)",'[2]Most Recent Statements'!M16)),"Yes","No"))))</f>
        <v>No</v>
      </c>
      <c r="BA89" s="177" t="str">
        <f>IF(ISERROR('[2]Most Recent Statements'!M16),"Insufficient data",IF('[2]Most Recent Statements'!M16="Unknown","Insufficient Data",(IF(ISNUMBER(SEARCH("On-site visits",'[2]Most Recent Statements'!M16)),"Yes","No"))))</f>
        <v>No</v>
      </c>
      <c r="BB89" s="175" t="str">
        <f>IF(ISERROR('[2]Most Recent Statements'!P16),"Insufficient data",IF('[2]Most Recent Statements'!P16="Unknown","Insufficient Data",(IF(OR((ISNUMBER(SEARCH("Hotline",'[2]Most Recent Statements'!P16))),(ISNUMBER(SEARCH("Whistleblower protection",'[2]Most Recent Statements'!P16))),(ISNUMBER(SEARCH("Focal Point",'[2]Most Recent Statements'!P16)))),"Yes","No"))))</f>
        <v>Yes</v>
      </c>
      <c r="BC89" s="176" t="str">
        <f>IF(ISERROR('[2]Most Recent Statements'!P16),"Insufficient data",IF('[2]Most Recent Statements'!P16="Unknown","Insufficient Data",(IF(ISNUMBER(SEARCH("Hotline",'[2]Most Recent Statements'!P16)),"Yes","No"))))</f>
        <v>Yes</v>
      </c>
      <c r="BD89" s="176" t="str">
        <f>IF(ISERROR('[2]Most Recent Statements'!P16),"Insufficient data",IF('[2]Most Recent Statements'!P16="Unknown","Insufficient Data",(IF(ISNUMBER(SEARCH("Focal Point",'[2]Most Recent Statements'!P16)),"Yes","No"))))</f>
        <v>No</v>
      </c>
      <c r="BE89" s="177" t="str">
        <f>IF(ISERROR('[2]Most Recent Statements'!P16),"Insufficient data",IF('[2]Most Recent Statements'!P16="Unknown","Insufficient Data",(IF(ISNUMBER(SEARCH("Whistleblower protection",'[2]Most Recent Statements'!P16)),"Yes","No"))))</f>
        <v>No</v>
      </c>
      <c r="BF89" s="175" t="str">
        <f t="shared" si="13"/>
        <v>No</v>
      </c>
      <c r="BG89" s="176" t="str">
        <f>IF(ISERROR('[2]Most Recent Statements'!K16),"Insufficient data",IF('[2]Most Recent Statements'!K16="Unknown","Insufficient Data",(IF(ISNUMBER(SEARCH("Conducting research",'[2]Most Recent Statements'!K16)),"Yes","No"))))</f>
        <v>No</v>
      </c>
      <c r="BH89" s="176" t="str">
        <f>IF(ISERROR('[2]Most Recent Statements'!K16),"Insufficient data",IF('[2]Most Recent Statements'!K16="Unknown","Insufficient Data",(IF(ISNUMBER(SEARCH("Risk-based questionnaires",'[2]Most Recent Statements'!K16)),"Yes","No"))))</f>
        <v>No</v>
      </c>
      <c r="BI89" s="176" t="str">
        <f>IF(ISERROR('[2]Most Recent Statements'!K16),"Insufficient data",IF('[2]Most Recent Statements'!K16="Unknown","Insufficient Data",(IF(ISNUMBER(SEARCH("Use of risk management tool or software",'[2]Most Recent Statements'!K16)),"Yes","No"))))</f>
        <v>No</v>
      </c>
      <c r="BJ89" s="177" t="str">
        <f>IF(ISERROR('[2]Most Recent Statements'!K16),"Insufficient data",IF('[2]Most Recent Statements'!K16="Unknown","Insufficient Data",(IF(ISNUMBER(SEARCH("In Development",'[2]Most Recent Statements'!K16)),"Yes","No"))))</f>
        <v>No</v>
      </c>
      <c r="BK89" s="174" t="str">
        <f>IF(OR(ISERROR('[2]Most Recent Statements'!K16),ISERROR('[2]Most Recent Statements'!L16)),"Insufficient data",IF(OR('[2]Most Recent Statements'!K16="Unknown",'[2]Most Recent Statements'!L16="Unknown"),"Insufficient Data",(IF(AND((OR((ISNUMBER(SEARCH("Conducting research",'[2]Most Recent Statements'!K16))),(ISNUMBER(SEARCH("Risk-based questionnaires",'[2]Most Recent Statements'!K16))),(ISNUMBER(SEARCH("Use of risk management tool or software",'[2]Most Recent Statements'!K16))))),(OR((ISNUMBER(SEARCH("Geographic",'[2]Most Recent Statements'!L16))),(ISNUMBER(SEARCH("Industry",'[2]Most Recent Statements'!L16))),(ISNUMBER(SEARCH("Resource",'[2]Most Recent Statements'!L16))),(ISNUMBER(SEARCH("Workforce",'[2]Most Recent Statements'!L16)))))),"Yes","No"))))</f>
        <v>No</v>
      </c>
      <c r="BL89" s="175" t="str">
        <f>IF(ISERROR('[2]Most Recent Statements'!L16),"Insufficient data",IF('[2]Most Recent Statements'!L16="Unknown","Insufficient Data",(IF(OR((ISNUMBER(SEARCH("Geographic",'[2]Most Recent Statements'!L16))),(ISNUMBER(SEARCH("Industry",'[2]Most Recent Statements'!L16))),(ISNUMBER(SEARCH("Resource",'[2]Most Recent Statements'!L16))),(ISNUMBER(SEARCH("Workforce",'[2]Most Recent Statements'!L16)))),"Yes","No"))))</f>
        <v>No</v>
      </c>
      <c r="BM89" s="176" t="str">
        <f>IF(ISERROR('[2]Most Recent Statements'!L16),"Insufficient data",IF('[2]Most Recent Statements'!L16="Unknown","Insufficient Data",(IF(ISNUMBER(SEARCH("Geographic",'[2]Most Recent Statements'!L16)),"Yes","No"))))</f>
        <v>No</v>
      </c>
      <c r="BN89" s="176" t="str">
        <f>IF(ISERROR('[2]Most Recent Statements'!L16),"Insufficient data",IF('[2]Most Recent Statements'!L16="Unknown","Insufficient Data",(IF(ISNUMBER(SEARCH("Industry",'[2]Most Recent Statements'!L16)),"Yes","No"))))</f>
        <v>No</v>
      </c>
      <c r="BO89" s="176" t="str">
        <f>IF(ISERROR('[2]Most Recent Statements'!L16),"Insufficient data",IF('[2]Most Recent Statements'!L16="Unknown","Insufficient Data",(IF(ISNUMBER(SEARCH("Workforce",'[2]Most Recent Statements'!L16)),"Yes","No"))))</f>
        <v>No</v>
      </c>
      <c r="BP89" s="176" t="str">
        <f>IF(ISERROR('[2]Most Recent Statements'!L16),"Insufficient data",IF('[2]Most Recent Statements'!L16="Unknown","Insufficient Data",(IF(ISNUMBER(SEARCH("Resource",'[2]Most Recent Statements'!L16)),"Yes","No"))))</f>
        <v>No</v>
      </c>
      <c r="BQ89" s="177"/>
      <c r="BR89" s="176" t="str">
        <f>IF(ISERROR('[2]Most Recent Statements'!N16),"Insufficient data",IF('[2]Most Recent Statements'!N16="Unknown","Insufficient Data",(IF(ISNUMBER(SEARCH("Yes",'[2]Most Recent Statements'!N16)),"Yes","No"))))</f>
        <v>No</v>
      </c>
      <c r="BS89" s="175" t="str">
        <f>IF(ISERROR('[2]Most Recent Statements'!Q16),"Insufficient data",IF('[2]Most Recent Statements'!Q16="Unknown","Insufficient Data",(IF(ISNUMBER(SEARCH("Leadership",'[2]Most Recent Statements'!Q16)),"Yes","No"))))</f>
        <v>No</v>
      </c>
      <c r="BT89" s="176" t="str">
        <f>IF(ISERROR('[2]Most Recent Statements'!Q16),"Insufficient data",IF('[2]Most Recent Statements'!Q16="Unknown","Insufficient Data",(IF(ISNUMBER(SEARCH("Suppliers",'[2]Most Recent Statements'!Q16)),"Yes","No"))))</f>
        <v>No</v>
      </c>
      <c r="BU89" s="176" t="str">
        <f>IF(ISERROR('[2]Most Recent Statements'!Q16),"Insufficient data",IF('[2]Most Recent Statements'!Q16="Unknown","Insufficient Data",(IF(ISNUMBER(SEARCH("Recruitment / HR",'[2]Most Recent Statements'!Q16)),"Yes","No"))))</f>
        <v>No</v>
      </c>
      <c r="BV89" s="176" t="str">
        <f>IF(ISERROR('[2]Most Recent Statements'!Q16),"Insufficient data",IF('[2]Most Recent Statements'!Q16="Unknown","Insufficient Data",(IF(ISNUMBER(SEARCH("Procurement / purchasing",'[2]Most Recent Statements'!Q16)),"Yes","No"))))</f>
        <v>No</v>
      </c>
      <c r="BW89" s="176" t="str">
        <f>IF(ISERROR('[2]Most Recent Statements'!Q16),"Insufficient data",IF('[2]Most Recent Statements'!Q16="Unknown","Insufficient Data",(IF(ISNUMBER(SEARCH("Employees (all)",'[2]Most Recent Statements'!Q16)),"Yes","No"))))</f>
        <v>No</v>
      </c>
      <c r="BX89" s="176" t="str">
        <f>IF(ISERROR('[2]Most Recent Statements'!Q16),"Insufficient data",IF('[2]Most Recent Statements'!Q16="Unknown","Insufficient Data",(IF(ISNUMBER(SEARCH("Training provided - not specified",'[2]Most Recent Statements'!Q16)),"Yes","No"))))</f>
        <v>Yes</v>
      </c>
      <c r="BY89" s="176" t="str">
        <f>IF(ISERROR('[2]Most Recent Statements'!Q16),"Insufficient data",IF('[2]Most Recent Statements'!Q16="Unknown","Insufficient Data",(IF(ISNUMBER(SEARCH("In Development",'[2]Most Recent Statements'!Q16)),"Yes","No"))))</f>
        <v>No</v>
      </c>
      <c r="BZ89" s="177" t="str">
        <f t="shared" si="14"/>
        <v>Yes</v>
      </c>
      <c r="CA89" s="176" t="str">
        <f t="shared" si="15"/>
        <v>Yes</v>
      </c>
      <c r="CB89" s="176" t="str">
        <f t="shared" si="16"/>
        <v>Yes</v>
      </c>
      <c r="CC89" s="175" t="str">
        <f>IF(ISERROR('[2]Most Recent Statements'!R16),"Insufficient data",IF('[2]Most Recent Statements'!R16="Unknown","Insufficient Data",(IF(ISNUMBER(SEARCH("Yes",'[2]Most Recent Statements'!R16)),"Yes","No"))))</f>
        <v>No</v>
      </c>
      <c r="CD89" s="176" t="str">
        <f>IF(ISERROR('[2]Most Recent Statements'!S16),"Insufficient data",IF('[2]Most Recent Statements'!S16="Unknown","Insufficient Data",(IF(ISNUMBER(SEARCH("Yes",'[2]Most Recent Statements'!S16)),"Yes","No"))))</f>
        <v>No</v>
      </c>
      <c r="CE89" s="199" t="str">
        <f>IFERROR(VLOOKUP($A89,'[2]Sector Specific Research'!$B$3:$H$81,3,FALSE),"Insufficient Data")</f>
        <v>No</v>
      </c>
      <c r="CF89" s="200" t="str">
        <f>IFERROR(VLOOKUP($A89,'[2]Sector Specific Research'!$B$3:$H$81,4,FALSE),"Insufficient Data")</f>
        <v>No</v>
      </c>
      <c r="CG89" s="200" t="str">
        <f>IFERROR(VLOOKUP($A89,'[2]Sector Specific Research'!$B$3:$H$81,5,FALSE),"Insufficient Data")</f>
        <v>No</v>
      </c>
      <c r="CH89" s="200" t="str">
        <f>IFERROR(VLOOKUP($A89,'[2]Sector Specific Research'!$B$3:$H$81,6,FALSE),"Insufficient Data")</f>
        <v>No</v>
      </c>
      <c r="CI89" s="200" t="str">
        <f>IFERROR(VLOOKUP($A89,'[2]Sector Specific Research'!$B$3:$H$81,7,FALSE),"Insufficient Data")</f>
        <v>No</v>
      </c>
      <c r="CJ89" s="200" t="str">
        <f t="shared" si="17"/>
        <v>No</v>
      </c>
      <c r="CK89" s="175" t="str">
        <f t="shared" si="18"/>
        <v>No</v>
      </c>
      <c r="CL89" s="178" t="str">
        <f t="shared" si="19"/>
        <v>No</v>
      </c>
    </row>
    <row r="90" spans="1:90" ht="16" x14ac:dyDescent="0.2">
      <c r="A90" s="287" t="str">
        <f>TRIM('[2]Most Recent Statements'!A59)</f>
        <v>Renaissance Technologies LLC</v>
      </c>
      <c r="B90" s="197">
        <f>'[2]Most Recent Statements'!B59</f>
        <v>2019</v>
      </c>
      <c r="C90" s="197">
        <v>165968</v>
      </c>
      <c r="D90" s="198" t="str">
        <f>IF(ISNUMBER(SEARCH("Yes",'[2]Most Recent Statements'!C59)), "Yes", "No")</f>
        <v>No</v>
      </c>
      <c r="E90" s="198" t="str">
        <f>IFERROR(VLOOKUP(A90,'[2]Entity Coverage'!$C$2:$H$80, 6, FALSE), "Insufficient Data")</f>
        <v>Insufficient Data</v>
      </c>
      <c r="F90" s="198" t="str">
        <f>IF(ISERROR('[2]Most Recent Statements'!E59),"Insufficient data",IF('[2]Most Recent Statements'!E59="Unknown","Insufficient Data",(IF(ISNUMBER(SEARCH("Yes",'[2]Most Recent Statements'!E59)),"Yes","No"))))</f>
        <v>No</v>
      </c>
      <c r="G90" s="175" t="str">
        <f>IFERROR(IF(AND((OR('[2]Most Recent Statements'!F59="Signed by CEO",'[2]Most Recent Statements'!F59="Signed by Director",'[2]Most Recent Statements'!F59="Signed by Managing Director",'[2]Most Recent Statements'!F59="Signed by Chairman")),('[2]Most Recent Statements'!C59="Yes - UK Modern Slavery Act"),('[2]Most Recent Statements'!D59="Yes"),('[2]Most Recent Statements'!G59="Approved by Board")),"Yes","No"),"Insufficient data")</f>
        <v>No</v>
      </c>
      <c r="H90" s="176" t="str">
        <f>IF(ISERROR('[2]Most Recent Statements'!F59),"Insufficient data",IF('[2]Most Recent Statements'!F59="Unknown","Insufficient Data",(IF(OR((ISNUMBER(SEARCH("Signed by CEO",'[2]Most Recent Statements'!F59))),(ISNUMBER(SEARCH("Signed by Director",'[2]Most Recent Statements'!F59))),(ISNUMBER(SEARCH("Signed by Chairman",'[2]Most Recent Statements'!F59))),(ISNUMBER(SEARCH("Signed by Managing Director",'[2]Most Recent Statements'!F59)))),"Yes","No"))))</f>
        <v>Insufficient Data</v>
      </c>
      <c r="I90" s="176" t="str">
        <f>IF(ISERROR('[2]Most Recent Statements'!G59),"Insufficient data",IF('[2]Most Recent Statements'!G59="Unknown","Insufficient Data",(IF(ISNUMBER(SEARCH("Approved by Board",'[2]Most Recent Statements'!G59)),"Yes","No"))))</f>
        <v>Insufficient Data</v>
      </c>
      <c r="J90" s="177" t="str">
        <f>IF(ISERROR('[2]Most Recent Statements'!D59),"Insufficient data",IF('[2]Most Recent Statements'!D59="Unknown","Insufficient Data",(IF(ISNUMBER(SEARCH("Yes",'[2]Most Recent Statements'!D59)),"Yes","No"))))</f>
        <v>No</v>
      </c>
      <c r="K90" s="174" t="str">
        <f>IF(ISERROR('[2]Most Recent Statements'!T59),"Insufficient data",IF('[2]Most Recent Statements'!T59="Unknown","Insufficient Data",(IF(ISNUMBER(SEARCH("Yes",'[2]Most Recent Statements'!T59)),"Yes","No"))))</f>
        <v>Insufficient Data</v>
      </c>
      <c r="L90" s="174" t="str">
        <f>IF(ISERROR('[2]Most Recent Statements'!H59),"Insufficient data",IF('[2]Most Recent Statements'!H59="Unknown","Insufficient Data",(IF(ISNUMBER(SEARCH("Yes",'[2]Most Recent Statements'!H59)),"Yes","No"))))</f>
        <v>Insufficient Data</v>
      </c>
      <c r="M90" s="175" t="str">
        <f>IF(ISERROR('[2]Most Recent Statements'!I59),"Insufficient data",IF('[2]Most Recent Statements'!I59="Unknown","Insufficient Data",(IF(ISNUMBER(SEARCH("No",'[2]Most Recent Statements'!I59)),"No","Yes"))))</f>
        <v>Insufficient Data</v>
      </c>
      <c r="N90" s="176" t="str">
        <f>IF(ISERROR('[2]Most Recent Statements'!I59),"Insufficient data",IF('[2]Most Recent Statements'!I59="Unknown","Insufficient Data",(IF(ISNUMBER(SEARCH("Facility/Supplier",'[2]Most Recent Statements'!I59)),"Yes","No"))))</f>
        <v>Insufficient Data</v>
      </c>
      <c r="O90" s="177" t="str">
        <f>IF(ISERROR('[2]Most Recent Statements'!I59),"Insufficient data",IF('[2]Most Recent Statements'!I59="Unknown","Insufficient Data",(IF(ISNUMBER(SEARCH("Geographical",'[2]Most Recent Statements'!I59)),"Yes","No"))))</f>
        <v>Insufficient Data</v>
      </c>
      <c r="P90" s="175" t="str">
        <f>IF(ISERROR('[2]Most Recent Statements'!J59),"Insufficient data",IF('[2]Most Recent Statements'!J59="Unknown","Insufficient Data",(IF(OR((ISNUMBER(SEARCH("prohibit",'[2]Most Recent Statements'!J59))),(ISNUMBER(SEARCH("forced",'[2]Most Recent Statements'!J59))),(ISNUMBER(SEARCH("supplier",'[2]Most Recent Statements'!J59)))),"Yes","No"))))</f>
        <v>Insufficient Data</v>
      </c>
      <c r="Q90" s="176" t="str">
        <f>IF(ISERROR('[2]Most Recent Statements'!J59),"Insufficient data",IF('[2]Most Recent Statements'!J59="Unknown","Insufficient Data",(IF(ISNUMBER(SEARCH("No",'[2]Most Recent Statements'!J59)),"No","Yes"))))</f>
        <v>Insufficient Data</v>
      </c>
      <c r="R90" s="176" t="str">
        <f>IF(ISERROR('[2]Most Recent Statements'!J59),"Insufficient data",IF('[2]Most Recent Statements'!J59="Unknown","Insufficient Data",(IF(ISNUMBER(SEARCH("In Development",'[2]Most Recent Statements'!J59)),"Yes","No"))))</f>
        <v>Insufficient Data</v>
      </c>
      <c r="S90" s="176" t="str">
        <f>IF(ISERROR('[2]Most Recent Statements'!J59),"Insufficient data",IF('[2]Most Recent Statements'!J59="Unknown","Insufficient Data",(IF(OR((ISNUMBER(SEARCH("prohibit",'[2]Most Recent Statements'!J59))),(ISNUMBER(SEARCH("forced",'[2]Most Recent Statements'!J59))),(ISNUMBER(SEARCH("No",'[2]Most Recent Statements'!J59))),(ISNUMBER(SEARCH("supplier",'[2]Most Recent Statements'!J59)))),"No","Yes"))))</f>
        <v>Insufficient Data</v>
      </c>
      <c r="T90" s="176"/>
      <c r="U90" s="176" t="str">
        <f>IF(ISERROR('[2]Most Recent Statements'!J59),"Insufficient data",IF('[2]Most Recent Statements'!J59="Unknown","Insufficient Data",(IF(ISNUMBER(SEARCH("(beyond tier 1)",'[2]Most Recent Statements'!J59)),"Yes","No"))))</f>
        <v>Insufficient Data</v>
      </c>
      <c r="V90" s="176"/>
      <c r="W90" s="176" t="str">
        <f>IF(ISERROR('[2]Most Recent Statements'!J59),"Insufficient data",IF('[2]Most Recent Statements'!J59="Unknown","Insufficient Data",(IF(ISNUMBER(SEARCH("recruitment",'[2]Most Recent Statements'!J59)),"Yes","No"))))</f>
        <v>Insufficient Data</v>
      </c>
      <c r="X90" s="176" t="str">
        <f>IF(ISERROR('[2]Most Recent Statements'!J59),"Insufficient data",IF('[2]Most Recent Statements'!J59="Unknown","Insufficient Data",(IF(ISNUMBER(SEARCH("Prohibit charging of recruitment fees to employee (direct / tier 1)",'[2]Most Recent Statements'!J59)),"Yes","No"))))</f>
        <v>Insufficient Data</v>
      </c>
      <c r="Y90" s="176" t="str">
        <f>IF(ISERROR('[2]Most Recent Statements'!J59),"Insufficient data",IF('[2]Most Recent Statements'!J59="Unknown","Insufficient Data",(IF(ISNUMBER(SEARCH("Prohibit charging of recruitment fees to employee (beyond tier 1)",'[2]Most Recent Statements'!J59)),"Yes","No"))))</f>
        <v>Insufficient Data</v>
      </c>
      <c r="Z90" s="176" t="str">
        <f>IF(ISERROR('[2]Most Recent Statements'!J59),"Insufficient data",IF('[2]Most Recent Statements'!J59="Unknown","Insufficient Data",(IF(ISNUMBER(SEARCH("Suppliers comply with laws and company’s policies (direct / tier 1)",'[2]Most Recent Statements'!J59)),"Yes","No"))))</f>
        <v>Insufficient Data</v>
      </c>
      <c r="AA90" s="176" t="str">
        <f>IF(ISERROR('[2]Most Recent Statements'!J59),"Insufficient data",IF('[2]Most Recent Statements'!J59="Unknown","Insufficient Data",(IF(ISNUMBER(SEARCH("Suppliers comply with laws and company’s policies (beyond tier 1)",'[2]Most Recent Statements'!J59)),"Yes","No"))))</f>
        <v>Insufficient Data</v>
      </c>
      <c r="AB90" s="176" t="str">
        <f>IF(ISERROR('[2]Most Recent Statements'!J59),"Insufficient data",IF('[2]Most Recent Statements'!J59="Unknown","Insufficient Data",(IF(ISNUMBER(SEARCH("Prohibit use of forced labour (direct / tier 1)",'[2]Most Recent Statements'!J59)),"Yes","No"))))</f>
        <v>Insufficient Data</v>
      </c>
      <c r="AC90" s="176" t="str">
        <f>IF(ISERROR('[2]Most Recent Statements'!J59),"Insufficient data",IF('[2]Most Recent Statements'!J59="Unknown","Insufficient Data",(IF(ISNUMBER(SEARCH("Prohibit use of forced labour (beyond tier 1)",'[2]Most Recent Statements'!J59)),"Yes","No"))))</f>
        <v>Insufficient Data</v>
      </c>
      <c r="AD90" s="176" t="str">
        <f>IF(ISERROR('[2]Most Recent Statements'!J59),"Insufficient data",IF('[2]Most Recent Statements'!J59="Unknown","Insufficient Data",(IF(ISNUMBER(SEARCH("Prohibit use of child labour (direct / tier 1)",'[2]Most Recent Statements'!J59)),"Yes","No"))))</f>
        <v>Insufficient Data</v>
      </c>
      <c r="AE90" s="176" t="str">
        <f>IF(ISERROR('[2]Most Recent Statements'!J59),"Insufficient data",IF('[2]Most Recent Statements'!J59="Unknown","Insufficient Data",(IF(ISNUMBER(SEARCH("Prohibit use of child labour (beyond tier 1)",'[2]Most Recent Statements'!J59)),"Yes","No"))))</f>
        <v>Insufficient Data</v>
      </c>
      <c r="AF90" s="176" t="str">
        <f>IF(ISERROR('[2]Most Recent Statements'!J59),"Insufficient data",IF('[2]Most Recent Statements'!J59="Unknown","Insufficient Data",(IF(ISNUMBER(SEARCH("Code of conduct or supplier code includes clauses on slavery and human trafficking (direct / tier 1)",'[2]Most Recent Statements'!J59)),"Yes","No"))))</f>
        <v>Insufficient Data</v>
      </c>
      <c r="AG90" s="176" t="str">
        <f>IF(ISERROR('[2]Most Recent Statements'!J59),"Insufficient data",IF('[2]Most Recent Statements'!J59="Unknown","Insufficient Data",(IF(ISNUMBER(SEARCH("Code of conduct or supplier code includes clauses on slavery and human trafficking (beyond tier 1)",'[2]Most Recent Statements'!J59)),"Yes","No"))))</f>
        <v>Insufficient Data</v>
      </c>
      <c r="AH90" s="176" t="str">
        <f>IF(ISERROR('[2]Most Recent Statements'!J59),"Insufficient data",IF('[2]Most Recent Statements'!J59="Unknown","Insufficient Data",(IF(ISNUMBER(SEARCH("Contracts include clauses on forced labour (direct / tier 1)",'[2]Most Recent Statements'!J59)),"Yes","No"))))</f>
        <v>Insufficient Data</v>
      </c>
      <c r="AI90" s="176" t="str">
        <f>IF(ISERROR('[2]Most Recent Statements'!J59),"Insufficient data",IF('[2]Most Recent Statements'!J59="Unknown","Insufficient Data",(IF(ISNUMBER(SEARCH("Contracts include clauses on forced labour (beyond tier 1)",'[2]Most Recent Statements'!J59)),"Yes","No"))))</f>
        <v>Insufficient Data</v>
      </c>
      <c r="AJ90" s="176" t="str">
        <f>IF(ISERROR('[2]Most Recent Statements'!J59),"Insufficient data",IF('[2]Most Recent Statements'!J59="Unknown","Insufficient Data",(IF(ISNUMBER(SEARCH("Suppliers produce their own statement (direct / tier 1)",'[2]Most Recent Statements'!J59)),"Yes","No"))))</f>
        <v>Insufficient Data</v>
      </c>
      <c r="AK90" s="176" t="str">
        <f>IF(ISERROR('[2]Most Recent Statements'!J59),"Insufficient data",IF('[2]Most Recent Statements'!J59="Unknown","Insufficient Data",(IF(ISNUMBER(SEARCH("Suppliers produce their own statement (beyond tier 1)",'[2]Most Recent Statements'!J59)),"Yes","No"))))</f>
        <v>Insufficient Data</v>
      </c>
      <c r="AL90" s="176" t="str">
        <f>IF(ISERROR('[2]Most Recent Statements'!J59),"Insufficient data",IF('[2]Most Recent Statements'!J59="Unknown","Insufficient Data",(IF(ISNUMBER(SEARCH("Suppliers respect labour rights (wages, freedom of association etc) (direct / tier 1)",'[2]Most Recent Statements'!J59)),"Yes","No"))))</f>
        <v>Insufficient Data</v>
      </c>
      <c r="AM90" s="176" t="str">
        <f>IF(ISERROR('[2]Most Recent Statements'!J59),"Insufficient data",IF('[2]Most Recent Statements'!J59="Unknown","Insufficient Data",(IF(ISNUMBER(SEARCH("Suppliers respect labour rights (wages, freedom of association etc) (beyond tier 1)",'[2]Most Recent Statements'!J59)),"Yes","No"))))</f>
        <v>Insufficient Data</v>
      </c>
      <c r="AN90" s="176" t="str">
        <f>IF(ISERROR('[2]Most Recent Statements'!J59),"Insufficient data",IF('[2]Most Recent Statements'!J59="Unknown","Insufficient Data",(IF(ISNUMBER(SEARCH("Suppliers protect migrant workers (direct / tier 1)",'[2]Most Recent Statements'!J59)),"Yes","No"))))</f>
        <v>Insufficient Data</v>
      </c>
      <c r="AO90" s="176" t="str">
        <f>IF(ISERROR('[2]Most Recent Statements'!J59),"Insufficient data",IF('[2]Most Recent Statements'!J59="Unknown","Insufficient Data",(IF(ISNUMBER(SEARCH("Suppliers protect migrant workers (beyond tier 1)",'[2]Most Recent Statements'!J59)),"Yes","No"))))</f>
        <v>Insufficient Data</v>
      </c>
      <c r="AP90" s="177" t="str">
        <f>IF(ISERROR('[2]Most Recent Statements'!J59),"Insufficient data",IF('[2]Most Recent Statements'!J59="Unknown","Insufficient Data",(IF(ISNUMBER(SEARCH("migrant",'[2]Most Recent Statements'!J59)),"Yes","No"))))</f>
        <v>Insufficient Data</v>
      </c>
      <c r="AQ90" s="174" t="str">
        <f>IF(OR(ISERROR('[2]Most Recent Statements'!O59),ISERROR('[2]Most Recent Statements'!M59)),"Insufficient data",IF(OR('[2]Most Recent Statements'!O59="Unknown",'[2]Most Recent Statements'!M59="Unknown"),"Insufficient Data",(IF(OR((OR((ISNUMBER(SEARCH("Cancel contracts",'[2]Most Recent Statements'!O59))),(ISNUMBER(SEARCH("Corrective action plan",'[2]Most Recent Statements'!O59))),(ISNUMBER(SEARCH("Worker remediation",'[2]Most Recent Statements'!O59))),(ISNUMBER(SEARCH("Senior management",'[2]Most Recent Statements'!O59))))),(OR((ISNUMBER(SEARCH("Audits",'[2]Most Recent Statements'!M59))),(ISNUMBER(SEARCH("On-site visits",'[2]Most Recent Statements'!M59)))))),"Yes","No"))))</f>
        <v>Insufficient Data</v>
      </c>
      <c r="AR90" s="174" t="str">
        <f t="shared" si="11"/>
        <v>Insufficient Data</v>
      </c>
      <c r="AS90" s="175" t="str">
        <f>IF(ISERROR('[2]Most Recent Statements'!O59),"Insufficient data",IF('[2]Most Recent Statements'!O59="Unknown","Insufficient Data",(IF(ISNUMBER(SEARCH("Cancel contracts",'[2]Most Recent Statements'!O59)),"Yes","No"))))</f>
        <v>Insufficient Data</v>
      </c>
      <c r="AT90" s="176" t="str">
        <f>IF(ISERROR('[2]Most Recent Statements'!O59),"Insufficient data",IF('[2]Most Recent Statements'!O59="Unknown","Insufficient Data",(IF(ISNUMBER(SEARCH("Corrective action plan",'[2]Most Recent Statements'!O59)),"Yes","No"))))</f>
        <v>Insufficient Data</v>
      </c>
      <c r="AU90" s="176" t="str">
        <f>IF(ISERROR('[2]Most Recent Statements'!O59),"Insufficient data",IF('[2]Most Recent Statements'!O59="Unknown","Insufficient Data",(IF(ISNUMBER(SEARCH("Senior management",'[2]Most Recent Statements'!O59)),"Yes","No"))))</f>
        <v>Insufficient Data</v>
      </c>
      <c r="AV90" s="177" t="str">
        <f>IF(ISERROR('[2]Most Recent Statements'!O59),"Insufficient data",IF('[2]Most Recent Statements'!O59="Unknown","Insufficient Data",(IF(ISNUMBER(SEARCH("Worker remediation",'[2]Most Recent Statements'!O59)),"Yes","No"))))</f>
        <v>Insufficient Data</v>
      </c>
      <c r="AW90" s="176" t="str">
        <f t="shared" si="12"/>
        <v>Insufficient Data</v>
      </c>
      <c r="AX90" s="175" t="str">
        <f>IF(ISERROR('[2]Most Recent Statements'!M59),"Insufficient data",IF('[2]Most Recent Statements'!M59="Unknown","Insufficient Data",(IF(ISNUMBER(SEARCH("Audits",'[2]Most Recent Statements'!M59)),"Yes","No"))))</f>
        <v>Insufficient Data</v>
      </c>
      <c r="AY90" s="176" t="str">
        <f>IF(ISERROR('[2]Most Recent Statements'!M59),"Insufficient data",IF('[2]Most Recent Statements'!M59="Unknown","Insufficient Data",(IF(ISNUMBER(SEARCH("Audits of suppliers (self- reporting)",'[2]Most Recent Statements'!M59)),"Yes","No"))))</f>
        <v>Insufficient Data</v>
      </c>
      <c r="AZ90" s="176" t="str">
        <f>IF(ISERROR('[2]Most Recent Statements'!M59),"Insufficient data",IF('[2]Most Recent Statements'!M59="Unknown","Insufficient Data",(IF(ISNUMBER(SEARCH("Audits of suppliers (independent)",'[2]Most Recent Statements'!M59)),"Yes","No"))))</f>
        <v>Insufficient Data</v>
      </c>
      <c r="BA90" s="177" t="str">
        <f>IF(ISERROR('[2]Most Recent Statements'!M59),"Insufficient data",IF('[2]Most Recent Statements'!M59="Unknown","Insufficient Data",(IF(ISNUMBER(SEARCH("On-site visits",'[2]Most Recent Statements'!M59)),"Yes","No"))))</f>
        <v>Insufficient Data</v>
      </c>
      <c r="BB90" s="175" t="str">
        <f>IF(ISERROR('[2]Most Recent Statements'!P59),"Insufficient data",IF('[2]Most Recent Statements'!P59="Unknown","Insufficient Data",(IF(OR((ISNUMBER(SEARCH("Hotline",'[2]Most Recent Statements'!P59))),(ISNUMBER(SEARCH("Whistleblower protection",'[2]Most Recent Statements'!P59))),(ISNUMBER(SEARCH("Focal Point",'[2]Most Recent Statements'!P59)))),"Yes","No"))))</f>
        <v>Insufficient Data</v>
      </c>
      <c r="BC90" s="176" t="str">
        <f>IF(ISERROR('[2]Most Recent Statements'!P59),"Insufficient data",IF('[2]Most Recent Statements'!P59="Unknown","Insufficient Data",(IF(ISNUMBER(SEARCH("Hotline",'[2]Most Recent Statements'!P59)),"Yes","No"))))</f>
        <v>Insufficient Data</v>
      </c>
      <c r="BD90" s="176" t="str">
        <f>IF(ISERROR('[2]Most Recent Statements'!P59),"Insufficient data",IF('[2]Most Recent Statements'!P59="Unknown","Insufficient Data",(IF(ISNUMBER(SEARCH("Focal Point",'[2]Most Recent Statements'!P59)),"Yes","No"))))</f>
        <v>Insufficient Data</v>
      </c>
      <c r="BE90" s="177" t="str">
        <f>IF(ISERROR('[2]Most Recent Statements'!P59),"Insufficient data",IF('[2]Most Recent Statements'!P59="Unknown","Insufficient Data",(IF(ISNUMBER(SEARCH("Whistleblower protection",'[2]Most Recent Statements'!P59)),"Yes","No"))))</f>
        <v>Insufficient Data</v>
      </c>
      <c r="BF90" s="175" t="str">
        <f t="shared" si="13"/>
        <v>Insufficient Data</v>
      </c>
      <c r="BG90" s="176" t="str">
        <f>IF(ISERROR('[2]Most Recent Statements'!K59),"Insufficient data",IF('[2]Most Recent Statements'!K59="Unknown","Insufficient Data",(IF(ISNUMBER(SEARCH("Conducting research",'[2]Most Recent Statements'!K59)),"Yes","No"))))</f>
        <v>Insufficient Data</v>
      </c>
      <c r="BH90" s="176" t="str">
        <f>IF(ISERROR('[2]Most Recent Statements'!K59),"Insufficient data",IF('[2]Most Recent Statements'!K59="Unknown","Insufficient Data",(IF(ISNUMBER(SEARCH("Risk-based questionnaires",'[2]Most Recent Statements'!K59)),"Yes","No"))))</f>
        <v>Insufficient Data</v>
      </c>
      <c r="BI90" s="176" t="str">
        <f>IF(ISERROR('[2]Most Recent Statements'!K59),"Insufficient data",IF('[2]Most Recent Statements'!K59="Unknown","Insufficient Data",(IF(ISNUMBER(SEARCH("Use of risk management tool or software",'[2]Most Recent Statements'!K59)),"Yes","No"))))</f>
        <v>Insufficient Data</v>
      </c>
      <c r="BJ90" s="177" t="str">
        <f>IF(ISERROR('[2]Most Recent Statements'!K59),"Insufficient data",IF('[2]Most Recent Statements'!K59="Unknown","Insufficient Data",(IF(ISNUMBER(SEARCH("In Development",'[2]Most Recent Statements'!K59)),"Yes","No"))))</f>
        <v>Insufficient Data</v>
      </c>
      <c r="BK90" s="174" t="str">
        <f>IF(OR(ISERROR('[2]Most Recent Statements'!K59),ISERROR('[2]Most Recent Statements'!L59)),"Insufficient data",IF(OR('[2]Most Recent Statements'!K59="Unknown",'[2]Most Recent Statements'!L59="Unknown"),"Insufficient Data",(IF(AND((OR((ISNUMBER(SEARCH("Conducting research",'[2]Most Recent Statements'!K59))),(ISNUMBER(SEARCH("Risk-based questionnaires",'[2]Most Recent Statements'!K59))),(ISNUMBER(SEARCH("Use of risk management tool or software",'[2]Most Recent Statements'!K59))))),(OR((ISNUMBER(SEARCH("Geographic",'[2]Most Recent Statements'!L59))),(ISNUMBER(SEARCH("Industry",'[2]Most Recent Statements'!L59))),(ISNUMBER(SEARCH("Resource",'[2]Most Recent Statements'!L59))),(ISNUMBER(SEARCH("Workforce",'[2]Most Recent Statements'!L59)))))),"Yes","No"))))</f>
        <v>Insufficient Data</v>
      </c>
      <c r="BL90" s="175" t="str">
        <f>IF(ISERROR('[2]Most Recent Statements'!L59),"Insufficient data",IF('[2]Most Recent Statements'!L59="Unknown","Insufficient Data",(IF(OR((ISNUMBER(SEARCH("Geographic",'[2]Most Recent Statements'!L59))),(ISNUMBER(SEARCH("Industry",'[2]Most Recent Statements'!L59))),(ISNUMBER(SEARCH("Resource",'[2]Most Recent Statements'!L59))),(ISNUMBER(SEARCH("Workforce",'[2]Most Recent Statements'!L59)))),"Yes","No"))))</f>
        <v>Insufficient Data</v>
      </c>
      <c r="BM90" s="176" t="str">
        <f>IF(ISERROR('[2]Most Recent Statements'!L59),"Insufficient data",IF('[2]Most Recent Statements'!L59="Unknown","Insufficient Data",(IF(ISNUMBER(SEARCH("Geographic",'[2]Most Recent Statements'!L59)),"Yes","No"))))</f>
        <v>Insufficient Data</v>
      </c>
      <c r="BN90" s="176" t="str">
        <f>IF(ISERROR('[2]Most Recent Statements'!L59),"Insufficient data",IF('[2]Most Recent Statements'!L59="Unknown","Insufficient Data",(IF(ISNUMBER(SEARCH("Industry",'[2]Most Recent Statements'!L59)),"Yes","No"))))</f>
        <v>Insufficient Data</v>
      </c>
      <c r="BO90" s="176" t="str">
        <f>IF(ISERROR('[2]Most Recent Statements'!L59),"Insufficient data",IF('[2]Most Recent Statements'!L59="Unknown","Insufficient Data",(IF(ISNUMBER(SEARCH("Workforce",'[2]Most Recent Statements'!L59)),"Yes","No"))))</f>
        <v>Insufficient Data</v>
      </c>
      <c r="BP90" s="176" t="str">
        <f>IF(ISERROR('[2]Most Recent Statements'!L59),"Insufficient data",IF('[2]Most Recent Statements'!L59="Unknown","Insufficient Data",(IF(ISNUMBER(SEARCH("Resource",'[2]Most Recent Statements'!L59)),"Yes","No"))))</f>
        <v>Insufficient Data</v>
      </c>
      <c r="BQ90" s="177"/>
      <c r="BR90" s="176" t="str">
        <f>IF(ISERROR('[2]Most Recent Statements'!N59),"Insufficient data",IF('[2]Most Recent Statements'!N59="Unknown","Insufficient Data",(IF(ISNUMBER(SEARCH("Yes",'[2]Most Recent Statements'!N59)),"Yes","No"))))</f>
        <v>Insufficient Data</v>
      </c>
      <c r="BS90" s="175" t="str">
        <f>IF(ISERROR('[2]Most Recent Statements'!Q59),"Insufficient data",IF('[2]Most Recent Statements'!Q59="Unknown","Insufficient Data",(IF(ISNUMBER(SEARCH("Leadership",'[2]Most Recent Statements'!Q59)),"Yes","No"))))</f>
        <v>Insufficient Data</v>
      </c>
      <c r="BT90" s="176" t="str">
        <f>IF(ISERROR('[2]Most Recent Statements'!Q59),"Insufficient data",IF('[2]Most Recent Statements'!Q59="Unknown","Insufficient Data",(IF(ISNUMBER(SEARCH("Suppliers",'[2]Most Recent Statements'!Q59)),"Yes","No"))))</f>
        <v>Insufficient Data</v>
      </c>
      <c r="BU90" s="176" t="str">
        <f>IF(ISERROR('[2]Most Recent Statements'!Q59),"Insufficient data",IF('[2]Most Recent Statements'!Q59="Unknown","Insufficient Data",(IF(ISNUMBER(SEARCH("Recruitment / HR",'[2]Most Recent Statements'!Q59)),"Yes","No"))))</f>
        <v>Insufficient Data</v>
      </c>
      <c r="BV90" s="176" t="str">
        <f>IF(ISERROR('[2]Most Recent Statements'!Q59),"Insufficient data",IF('[2]Most Recent Statements'!Q59="Unknown","Insufficient Data",(IF(ISNUMBER(SEARCH("Procurement / purchasing",'[2]Most Recent Statements'!Q59)),"Yes","No"))))</f>
        <v>Insufficient Data</v>
      </c>
      <c r="BW90" s="176" t="str">
        <f>IF(ISERROR('[2]Most Recent Statements'!Q59),"Insufficient data",IF('[2]Most Recent Statements'!Q59="Unknown","Insufficient Data",(IF(ISNUMBER(SEARCH("Employees (all)",'[2]Most Recent Statements'!Q59)),"Yes","No"))))</f>
        <v>Insufficient Data</v>
      </c>
      <c r="BX90" s="176" t="str">
        <f>IF(ISERROR('[2]Most Recent Statements'!Q59),"Insufficient data",IF('[2]Most Recent Statements'!Q59="Unknown","Insufficient Data",(IF(ISNUMBER(SEARCH("Training provided - not specified",'[2]Most Recent Statements'!Q59)),"Yes","No"))))</f>
        <v>Insufficient Data</v>
      </c>
      <c r="BY90" s="176" t="str">
        <f>IF(ISERROR('[2]Most Recent Statements'!Q59),"Insufficient data",IF('[2]Most Recent Statements'!Q59="Unknown","Insufficient Data",(IF(ISNUMBER(SEARCH("In Development",'[2]Most Recent Statements'!Q59)),"Yes","No"))))</f>
        <v>Insufficient Data</v>
      </c>
      <c r="BZ90" s="177" t="str">
        <f t="shared" si="14"/>
        <v>Insufficient Data</v>
      </c>
      <c r="CA90" s="176" t="str">
        <f t="shared" si="15"/>
        <v>Insufficient Data</v>
      </c>
      <c r="CB90" s="176" t="str">
        <f t="shared" si="16"/>
        <v>Insufficient Data</v>
      </c>
      <c r="CC90" s="175" t="str">
        <f>IF(ISERROR('[2]Most Recent Statements'!R59),"Insufficient data",IF('[2]Most Recent Statements'!R59="Unknown","Insufficient Data",(IF(ISNUMBER(SEARCH("Yes",'[2]Most Recent Statements'!R59)),"Yes","No"))))</f>
        <v>Insufficient Data</v>
      </c>
      <c r="CD90" s="176" t="str">
        <f>IF(ISERROR('[2]Most Recent Statements'!S59),"Insufficient data",IF('[2]Most Recent Statements'!S59="Unknown","Insufficient Data",(IF(ISNUMBER(SEARCH("Yes",'[2]Most Recent Statements'!S59)),"Yes","No"))))</f>
        <v>Insufficient Data</v>
      </c>
      <c r="CE90" s="199" t="str">
        <f>IFERROR(VLOOKUP($A90,'[2]Sector Specific Research'!$B$3:$H$81,3,FALSE),"Insufficient Data")</f>
        <v>Insufficient Data</v>
      </c>
      <c r="CF90" s="200" t="str">
        <f>IFERROR(VLOOKUP($A90,'[2]Sector Specific Research'!$B$3:$H$81,4,FALSE),"Insufficient Data")</f>
        <v>Insufficient Data</v>
      </c>
      <c r="CG90" s="200" t="str">
        <f>IFERROR(VLOOKUP($A90,'[2]Sector Specific Research'!$B$3:$H$81,5,FALSE),"Insufficient Data")</f>
        <v>Insufficient Data</v>
      </c>
      <c r="CH90" s="200" t="str">
        <f>IFERROR(VLOOKUP($A90,'[2]Sector Specific Research'!$B$3:$H$81,6,FALSE),"Insufficient Data")</f>
        <v>Insufficient Data</v>
      </c>
      <c r="CI90" s="200" t="str">
        <f>IFERROR(VLOOKUP($A90,'[2]Sector Specific Research'!$B$3:$H$81,7,FALSE),"Insufficient Data")</f>
        <v>Insufficient Data</v>
      </c>
      <c r="CJ90" s="200" t="str">
        <f t="shared" si="17"/>
        <v>Insufficient Data</v>
      </c>
      <c r="CK90" s="175" t="str">
        <f t="shared" si="18"/>
        <v>Insufficient Data</v>
      </c>
      <c r="CL90" s="178" t="str">
        <f t="shared" si="19"/>
        <v>Insufficient Data</v>
      </c>
    </row>
    <row r="91" spans="1:90" ht="16" x14ac:dyDescent="0.2">
      <c r="A91" s="287" t="str">
        <f>TRIM('[2]Most Recent Statements'!A65)</f>
        <v>Royal London Asset Management Limited</v>
      </c>
      <c r="B91" s="197">
        <f>'[2]Most Recent Statements'!B65</f>
        <v>2019</v>
      </c>
      <c r="C91" s="197">
        <v>164057</v>
      </c>
      <c r="D91" s="198" t="str">
        <f>IF(ISNUMBER(SEARCH("Yes",'[2]Most Recent Statements'!C65)), "Yes", "No")</f>
        <v>Yes</v>
      </c>
      <c r="E91" s="198">
        <f>IFERROR(VLOOKUP(A91,'[2]Entity Coverage'!$C$2:$H$80, 6, FALSE), "Insufficient Data")</f>
        <v>27</v>
      </c>
      <c r="F91" s="198" t="str">
        <f>IF(ISERROR('[2]Most Recent Statements'!E65),"Insufficient data",IF('[2]Most Recent Statements'!E65="Unknown","Insufficient Data",(IF(ISNUMBER(SEARCH("Yes",'[2]Most Recent Statements'!E65)),"Yes","No"))))</f>
        <v>Yes</v>
      </c>
      <c r="G91" s="175" t="str">
        <f>IFERROR(IF(AND((OR('[2]Most Recent Statements'!F65="Signed by CEO",'[2]Most Recent Statements'!F65="Signed by Director",'[2]Most Recent Statements'!F65="Signed by Managing Director",'[2]Most Recent Statements'!F65="Signed by Chairman")),('[2]Most Recent Statements'!C65="Yes - UK Modern Slavery Act"),('[2]Most Recent Statements'!D65="Yes"),('[2]Most Recent Statements'!G65="Approved by Board")),"Yes","No"),"Insufficient data")</f>
        <v>Yes</v>
      </c>
      <c r="H91" s="176" t="str">
        <f>IF(ISERROR('[2]Most Recent Statements'!F65),"Insufficient data",IF('[2]Most Recent Statements'!F65="Unknown","Insufficient Data",(IF(OR((ISNUMBER(SEARCH("Signed by CEO",'[2]Most Recent Statements'!F65))),(ISNUMBER(SEARCH("Signed by Director",'[2]Most Recent Statements'!F65))),(ISNUMBER(SEARCH("Signed by Chairman",'[2]Most Recent Statements'!F65))),(ISNUMBER(SEARCH("Signed by Managing Director",'[2]Most Recent Statements'!F65)))),"Yes","No"))))</f>
        <v>Yes</v>
      </c>
      <c r="I91" s="176" t="str">
        <f>IF(ISERROR('[2]Most Recent Statements'!G65),"Insufficient data",IF('[2]Most Recent Statements'!G65="Unknown","Insufficient Data",(IF(ISNUMBER(SEARCH("Approved by Board",'[2]Most Recent Statements'!G65)),"Yes","No"))))</f>
        <v>Yes</v>
      </c>
      <c r="J91" s="177" t="str">
        <f>IF(ISERROR('[2]Most Recent Statements'!D65),"Insufficient data",IF('[2]Most Recent Statements'!D65="Unknown","Insufficient Data",(IF(ISNUMBER(SEARCH("Yes",'[2]Most Recent Statements'!D65)),"Yes","No"))))</f>
        <v>Yes</v>
      </c>
      <c r="K91" s="174" t="str">
        <f>IF(ISERROR('[2]Most Recent Statements'!T65),"Insufficient data",IF('[2]Most Recent Statements'!T65="Unknown","Insufficient Data",(IF(ISNUMBER(SEARCH("Yes",'[2]Most Recent Statements'!T65)),"Yes","No"))))</f>
        <v>No</v>
      </c>
      <c r="L91" s="174" t="str">
        <f>IF(ISERROR('[2]Most Recent Statements'!H65),"Insufficient data",IF('[2]Most Recent Statements'!H65="Unknown","Insufficient Data",(IF(ISNUMBER(SEARCH("Yes",'[2]Most Recent Statements'!H65)),"Yes","No"))))</f>
        <v>Yes</v>
      </c>
      <c r="M91" s="175" t="str">
        <f>IF(ISERROR('[2]Most Recent Statements'!I65),"Insufficient data",IF('[2]Most Recent Statements'!I65="Unknown","Insufficient Data",(IF(ISNUMBER(SEARCH("No",'[2]Most Recent Statements'!I65)),"No","Yes"))))</f>
        <v>No</v>
      </c>
      <c r="N91" s="176" t="str">
        <f>IF(ISERROR('[2]Most Recent Statements'!I65),"Insufficient data",IF('[2]Most Recent Statements'!I65="Unknown","Insufficient Data",(IF(ISNUMBER(SEARCH("Facility/Supplier",'[2]Most Recent Statements'!I65)),"Yes","No"))))</f>
        <v>No</v>
      </c>
      <c r="O91" s="177" t="str">
        <f>IF(ISERROR('[2]Most Recent Statements'!I65),"Insufficient data",IF('[2]Most Recent Statements'!I65="Unknown","Insufficient Data",(IF(ISNUMBER(SEARCH("Geographical",'[2]Most Recent Statements'!I65)),"Yes","No"))))</f>
        <v>No</v>
      </c>
      <c r="P91" s="175" t="str">
        <f>IF(ISERROR('[2]Most Recent Statements'!J65),"Insufficient data",IF('[2]Most Recent Statements'!J65="Unknown","Insufficient Data",(IF(OR((ISNUMBER(SEARCH("prohibit",'[2]Most Recent Statements'!J65))),(ISNUMBER(SEARCH("forced",'[2]Most Recent Statements'!J65))),(ISNUMBER(SEARCH("supplier",'[2]Most Recent Statements'!J65)))),"Yes","No"))))</f>
        <v>Yes</v>
      </c>
      <c r="Q91" s="176" t="str">
        <f>IF(ISERROR('[2]Most Recent Statements'!J65),"Insufficient data",IF('[2]Most Recent Statements'!J65="Unknown","Insufficient Data",(IF(ISNUMBER(SEARCH("No",'[2]Most Recent Statements'!J65)),"No","Yes"))))</f>
        <v>Yes</v>
      </c>
      <c r="R91" s="176" t="str">
        <f>IF(ISERROR('[2]Most Recent Statements'!J65),"Insufficient data",IF('[2]Most Recent Statements'!J65="Unknown","Insufficient Data",(IF(ISNUMBER(SEARCH("In Development",'[2]Most Recent Statements'!J65)),"Yes","No"))))</f>
        <v>No</v>
      </c>
      <c r="S91" s="176" t="str">
        <f>IF(ISERROR('[2]Most Recent Statements'!J65),"Insufficient data",IF('[2]Most Recent Statements'!J65="Unknown","Insufficient Data",(IF(OR((ISNUMBER(SEARCH("prohibit",'[2]Most Recent Statements'!J65))),(ISNUMBER(SEARCH("forced",'[2]Most Recent Statements'!J65))),(ISNUMBER(SEARCH("No",'[2]Most Recent Statements'!J65))),(ISNUMBER(SEARCH("supplier",'[2]Most Recent Statements'!J65)))),"No","Yes"))))</f>
        <v>No</v>
      </c>
      <c r="T91" s="176"/>
      <c r="U91" s="176" t="str">
        <f>IF(ISERROR('[2]Most Recent Statements'!J65),"Insufficient data",IF('[2]Most Recent Statements'!J65="Unknown","Insufficient Data",(IF(ISNUMBER(SEARCH("(beyond tier 1)",'[2]Most Recent Statements'!J65)),"Yes","No"))))</f>
        <v>No</v>
      </c>
      <c r="V91" s="176"/>
      <c r="W91" s="176" t="str">
        <f>IF(ISERROR('[2]Most Recent Statements'!J65),"Insufficient data",IF('[2]Most Recent Statements'!J65="Unknown","Insufficient Data",(IF(ISNUMBER(SEARCH("recruitment",'[2]Most Recent Statements'!J65)),"Yes","No"))))</f>
        <v>No</v>
      </c>
      <c r="X91" s="176" t="str">
        <f>IF(ISERROR('[2]Most Recent Statements'!J65),"Insufficient data",IF('[2]Most Recent Statements'!J65="Unknown","Insufficient Data",(IF(ISNUMBER(SEARCH("Prohibit charging of recruitment fees to employee (direct / tier 1)",'[2]Most Recent Statements'!J65)),"Yes","No"))))</f>
        <v>No</v>
      </c>
      <c r="Y91" s="176" t="str">
        <f>IF(ISERROR('[2]Most Recent Statements'!J65),"Insufficient data",IF('[2]Most Recent Statements'!J65="Unknown","Insufficient Data",(IF(ISNUMBER(SEARCH("Prohibit charging of recruitment fees to employee (beyond tier 1)",'[2]Most Recent Statements'!J65)),"Yes","No"))))</f>
        <v>No</v>
      </c>
      <c r="Z91" s="176" t="str">
        <f>IF(ISERROR('[2]Most Recent Statements'!J65),"Insufficient data",IF('[2]Most Recent Statements'!J65="Unknown","Insufficient Data",(IF(ISNUMBER(SEARCH("Suppliers comply with laws and company’s policies (direct / tier 1)",'[2]Most Recent Statements'!J65)),"Yes","No"))))</f>
        <v>Yes</v>
      </c>
      <c r="AA91" s="176" t="str">
        <f>IF(ISERROR('[2]Most Recent Statements'!J65),"Insufficient data",IF('[2]Most Recent Statements'!J65="Unknown","Insufficient Data",(IF(ISNUMBER(SEARCH("Suppliers comply with laws and company’s policies (beyond tier 1)",'[2]Most Recent Statements'!J65)),"Yes","No"))))</f>
        <v>No</v>
      </c>
      <c r="AB91" s="176" t="str">
        <f>IF(ISERROR('[2]Most Recent Statements'!J65),"Insufficient data",IF('[2]Most Recent Statements'!J65="Unknown","Insufficient Data",(IF(ISNUMBER(SEARCH("Prohibit use of forced labour (direct / tier 1)",'[2]Most Recent Statements'!J65)),"Yes","No"))))</f>
        <v>No</v>
      </c>
      <c r="AC91" s="176" t="str">
        <f>IF(ISERROR('[2]Most Recent Statements'!J65),"Insufficient data",IF('[2]Most Recent Statements'!J65="Unknown","Insufficient Data",(IF(ISNUMBER(SEARCH("Prohibit use of forced labour (beyond tier 1)",'[2]Most Recent Statements'!J65)),"Yes","No"))))</f>
        <v>No</v>
      </c>
      <c r="AD91" s="176" t="str">
        <f>IF(ISERROR('[2]Most Recent Statements'!J65),"Insufficient data",IF('[2]Most Recent Statements'!J65="Unknown","Insufficient Data",(IF(ISNUMBER(SEARCH("Prohibit use of child labour (direct / tier 1)",'[2]Most Recent Statements'!J65)),"Yes","No"))))</f>
        <v>No</v>
      </c>
      <c r="AE91" s="176" t="str">
        <f>IF(ISERROR('[2]Most Recent Statements'!J65),"Insufficient data",IF('[2]Most Recent Statements'!J65="Unknown","Insufficient Data",(IF(ISNUMBER(SEARCH("Prohibit use of child labour (beyond tier 1)",'[2]Most Recent Statements'!J65)),"Yes","No"))))</f>
        <v>No</v>
      </c>
      <c r="AF91" s="176" t="str">
        <f>IF(ISERROR('[2]Most Recent Statements'!J65),"Insufficient data",IF('[2]Most Recent Statements'!J65="Unknown","Insufficient Data",(IF(ISNUMBER(SEARCH("Code of conduct or supplier code includes clauses on slavery and human trafficking (direct / tier 1)",'[2]Most Recent Statements'!J65)),"Yes","No"))))</f>
        <v>No</v>
      </c>
      <c r="AG91" s="176" t="str">
        <f>IF(ISERROR('[2]Most Recent Statements'!J65),"Insufficient data",IF('[2]Most Recent Statements'!J65="Unknown","Insufficient Data",(IF(ISNUMBER(SEARCH("Code of conduct or supplier code includes clauses on slavery and human trafficking (beyond tier 1)",'[2]Most Recent Statements'!J65)),"Yes","No"))))</f>
        <v>No</v>
      </c>
      <c r="AH91" s="176" t="str">
        <f>IF(ISERROR('[2]Most Recent Statements'!J65),"Insufficient data",IF('[2]Most Recent Statements'!J65="Unknown","Insufficient Data",(IF(ISNUMBER(SEARCH("Contracts include clauses on forced labour (direct / tier 1)",'[2]Most Recent Statements'!J65)),"Yes","No"))))</f>
        <v>No</v>
      </c>
      <c r="AI91" s="176" t="str">
        <f>IF(ISERROR('[2]Most Recent Statements'!J65),"Insufficient data",IF('[2]Most Recent Statements'!J65="Unknown","Insufficient Data",(IF(ISNUMBER(SEARCH("Contracts include clauses on forced labour (beyond tier 1)",'[2]Most Recent Statements'!J65)),"Yes","No"))))</f>
        <v>No</v>
      </c>
      <c r="AJ91" s="176" t="str">
        <f>IF(ISERROR('[2]Most Recent Statements'!J65),"Insufficient data",IF('[2]Most Recent Statements'!J65="Unknown","Insufficient Data",(IF(ISNUMBER(SEARCH("Suppliers produce their own statement (direct / tier 1)",'[2]Most Recent Statements'!J65)),"Yes","No"))))</f>
        <v>No</v>
      </c>
      <c r="AK91" s="176" t="str">
        <f>IF(ISERROR('[2]Most Recent Statements'!J65),"Insufficient data",IF('[2]Most Recent Statements'!J65="Unknown","Insufficient Data",(IF(ISNUMBER(SEARCH("Suppliers produce their own statement (beyond tier 1)",'[2]Most Recent Statements'!J65)),"Yes","No"))))</f>
        <v>No</v>
      </c>
      <c r="AL91" s="176" t="str">
        <f>IF(ISERROR('[2]Most Recent Statements'!J65),"Insufficient data",IF('[2]Most Recent Statements'!J65="Unknown","Insufficient Data",(IF(ISNUMBER(SEARCH("Suppliers respect labour rights (wages, freedom of association etc) (direct / tier 1)",'[2]Most Recent Statements'!J65)),"Yes","No"))))</f>
        <v>No</v>
      </c>
      <c r="AM91" s="176" t="str">
        <f>IF(ISERROR('[2]Most Recent Statements'!J65),"Insufficient data",IF('[2]Most Recent Statements'!J65="Unknown","Insufficient Data",(IF(ISNUMBER(SEARCH("Suppliers respect labour rights (wages, freedom of association etc) (beyond tier 1)",'[2]Most Recent Statements'!J65)),"Yes","No"))))</f>
        <v>No</v>
      </c>
      <c r="AN91" s="176" t="str">
        <f>IF(ISERROR('[2]Most Recent Statements'!J65),"Insufficient data",IF('[2]Most Recent Statements'!J65="Unknown","Insufficient Data",(IF(ISNUMBER(SEARCH("Suppliers protect migrant workers (direct / tier 1)",'[2]Most Recent Statements'!J65)),"Yes","No"))))</f>
        <v>No</v>
      </c>
      <c r="AO91" s="176" t="str">
        <f>IF(ISERROR('[2]Most Recent Statements'!J65),"Insufficient data",IF('[2]Most Recent Statements'!J65="Unknown","Insufficient Data",(IF(ISNUMBER(SEARCH("Suppliers protect migrant workers (beyond tier 1)",'[2]Most Recent Statements'!J65)),"Yes","No"))))</f>
        <v>No</v>
      </c>
      <c r="AP91" s="177" t="str">
        <f>IF(ISERROR('[2]Most Recent Statements'!J65),"Insufficient data",IF('[2]Most Recent Statements'!J65="Unknown","Insufficient Data",(IF(ISNUMBER(SEARCH("migrant",'[2]Most Recent Statements'!J65)),"Yes","No"))))</f>
        <v>No</v>
      </c>
      <c r="AQ91" s="174" t="str">
        <f>IF(OR(ISERROR('[2]Most Recent Statements'!O65),ISERROR('[2]Most Recent Statements'!M65)),"Insufficient data",IF(OR('[2]Most Recent Statements'!O65="Unknown",'[2]Most Recent Statements'!M65="Unknown"),"Insufficient Data",(IF(OR((OR((ISNUMBER(SEARCH("Cancel contracts",'[2]Most Recent Statements'!O65))),(ISNUMBER(SEARCH("Corrective action plan",'[2]Most Recent Statements'!O65))),(ISNUMBER(SEARCH("Worker remediation",'[2]Most Recent Statements'!O65))),(ISNUMBER(SEARCH("Senior management",'[2]Most Recent Statements'!O65))))),(OR((ISNUMBER(SEARCH("Audits",'[2]Most Recent Statements'!M65))),(ISNUMBER(SEARCH("On-site visits",'[2]Most Recent Statements'!M65)))))),"Yes","No"))))</f>
        <v>Yes</v>
      </c>
      <c r="AR91" s="174" t="str">
        <f t="shared" si="11"/>
        <v>Yes</v>
      </c>
      <c r="AS91" s="175" t="str">
        <f>IF(ISERROR('[2]Most Recent Statements'!O65),"Insufficient data",IF('[2]Most Recent Statements'!O65="Unknown","Insufficient Data",(IF(ISNUMBER(SEARCH("Cancel contracts",'[2]Most Recent Statements'!O65)),"Yes","No"))))</f>
        <v>No</v>
      </c>
      <c r="AT91" s="176" t="str">
        <f>IF(ISERROR('[2]Most Recent Statements'!O65),"Insufficient data",IF('[2]Most Recent Statements'!O65="Unknown","Insufficient Data",(IF(ISNUMBER(SEARCH("Corrective action plan",'[2]Most Recent Statements'!O65)),"Yes","No"))))</f>
        <v>No</v>
      </c>
      <c r="AU91" s="176" t="str">
        <f>IF(ISERROR('[2]Most Recent Statements'!O65),"Insufficient data",IF('[2]Most Recent Statements'!O65="Unknown","Insufficient Data",(IF(ISNUMBER(SEARCH("Senior management",'[2]Most Recent Statements'!O65)),"Yes","No"))))</f>
        <v>Yes</v>
      </c>
      <c r="AV91" s="177" t="str">
        <f>IF(ISERROR('[2]Most Recent Statements'!O65),"Insufficient data",IF('[2]Most Recent Statements'!O65="Unknown","Insufficient Data",(IF(ISNUMBER(SEARCH("Worker remediation",'[2]Most Recent Statements'!O65)),"Yes","No"))))</f>
        <v>No</v>
      </c>
      <c r="AW91" s="176" t="str">
        <f t="shared" si="12"/>
        <v>Yes</v>
      </c>
      <c r="AX91" s="175" t="str">
        <f>IF(ISERROR('[2]Most Recent Statements'!M65),"Insufficient data",IF('[2]Most Recent Statements'!M65="Unknown","Insufficient Data",(IF(ISNUMBER(SEARCH("Audits",'[2]Most Recent Statements'!M65)),"Yes","No"))))</f>
        <v>No</v>
      </c>
      <c r="AY91" s="176" t="str">
        <f>IF(ISERROR('[2]Most Recent Statements'!M65),"Insufficient data",IF('[2]Most Recent Statements'!M65="Unknown","Insufficient Data",(IF(ISNUMBER(SEARCH("Audits of suppliers (self- reporting)",'[2]Most Recent Statements'!M65)),"Yes","No"))))</f>
        <v>No</v>
      </c>
      <c r="AZ91" s="176" t="str">
        <f>IF(ISERROR('[2]Most Recent Statements'!M65),"Insufficient data",IF('[2]Most Recent Statements'!M65="Unknown","Insufficient Data",(IF(ISNUMBER(SEARCH("Audits of suppliers (independent)",'[2]Most Recent Statements'!M65)),"Yes","No"))))</f>
        <v>No</v>
      </c>
      <c r="BA91" s="177" t="str">
        <f>IF(ISERROR('[2]Most Recent Statements'!M65),"Insufficient data",IF('[2]Most Recent Statements'!M65="Unknown","Insufficient Data",(IF(ISNUMBER(SEARCH("On-site visits",'[2]Most Recent Statements'!M65)),"Yes","No"))))</f>
        <v>No</v>
      </c>
      <c r="BB91" s="175" t="str">
        <f>IF(ISERROR('[2]Most Recent Statements'!P65),"Insufficient data",IF('[2]Most Recent Statements'!P65="Unknown","Insufficient Data",(IF(OR((ISNUMBER(SEARCH("Hotline",'[2]Most Recent Statements'!P65))),(ISNUMBER(SEARCH("Whistleblower protection",'[2]Most Recent Statements'!P65))),(ISNUMBER(SEARCH("Focal Point",'[2]Most Recent Statements'!P65)))),"Yes","No"))))</f>
        <v>No</v>
      </c>
      <c r="BC91" s="176" t="str">
        <f>IF(ISERROR('[2]Most Recent Statements'!P65),"Insufficient data",IF('[2]Most Recent Statements'!P65="Unknown","Insufficient Data",(IF(ISNUMBER(SEARCH("Hotline",'[2]Most Recent Statements'!P65)),"Yes","No"))))</f>
        <v>No</v>
      </c>
      <c r="BD91" s="176" t="str">
        <f>IF(ISERROR('[2]Most Recent Statements'!P65),"Insufficient data",IF('[2]Most Recent Statements'!P65="Unknown","Insufficient Data",(IF(ISNUMBER(SEARCH("Focal Point",'[2]Most Recent Statements'!P65)),"Yes","No"))))</f>
        <v>No</v>
      </c>
      <c r="BE91" s="177" t="str">
        <f>IF(ISERROR('[2]Most Recent Statements'!P65),"Insufficient data",IF('[2]Most Recent Statements'!P65="Unknown","Insufficient Data",(IF(ISNUMBER(SEARCH("Whistleblower protection",'[2]Most Recent Statements'!P65)),"Yes","No"))))</f>
        <v>No</v>
      </c>
      <c r="BF91" s="175" t="str">
        <f t="shared" si="13"/>
        <v>Yes</v>
      </c>
      <c r="BG91" s="176" t="str">
        <f>IF(ISERROR('[2]Most Recent Statements'!K65),"Insufficient data",IF('[2]Most Recent Statements'!K65="Unknown","Insufficient Data",(IF(ISNUMBER(SEARCH("Conducting research",'[2]Most Recent Statements'!K65)),"Yes","No"))))</f>
        <v>Yes</v>
      </c>
      <c r="BH91" s="176" t="str">
        <f>IF(ISERROR('[2]Most Recent Statements'!K65),"Insufficient data",IF('[2]Most Recent Statements'!K65="Unknown","Insufficient Data",(IF(ISNUMBER(SEARCH("Risk-based questionnaires",'[2]Most Recent Statements'!K65)),"Yes","No"))))</f>
        <v>Yes</v>
      </c>
      <c r="BI91" s="176" t="str">
        <f>IF(ISERROR('[2]Most Recent Statements'!K65),"Insufficient data",IF('[2]Most Recent Statements'!K65="Unknown","Insufficient Data",(IF(ISNUMBER(SEARCH("Use of risk management tool or software",'[2]Most Recent Statements'!K65)),"Yes","No"))))</f>
        <v>No</v>
      </c>
      <c r="BJ91" s="177" t="str">
        <f>IF(ISERROR('[2]Most Recent Statements'!K65),"Insufficient data",IF('[2]Most Recent Statements'!K65="Unknown","Insufficient Data",(IF(ISNUMBER(SEARCH("In Development",'[2]Most Recent Statements'!K65)),"Yes","No"))))</f>
        <v>No</v>
      </c>
      <c r="BK91" s="174" t="str">
        <f>IF(OR(ISERROR('[2]Most Recent Statements'!K65),ISERROR('[2]Most Recent Statements'!L65)),"Insufficient data",IF(OR('[2]Most Recent Statements'!K65="Unknown",'[2]Most Recent Statements'!L65="Unknown"),"Insufficient Data",(IF(AND((OR((ISNUMBER(SEARCH("Conducting research",'[2]Most Recent Statements'!K65))),(ISNUMBER(SEARCH("Risk-based questionnaires",'[2]Most Recent Statements'!K65))),(ISNUMBER(SEARCH("Use of risk management tool or software",'[2]Most Recent Statements'!K65))))),(OR((ISNUMBER(SEARCH("Geographic",'[2]Most Recent Statements'!L65))),(ISNUMBER(SEARCH("Industry",'[2]Most Recent Statements'!L65))),(ISNUMBER(SEARCH("Resource",'[2]Most Recent Statements'!L65))),(ISNUMBER(SEARCH("Workforce",'[2]Most Recent Statements'!L65)))))),"Yes","No"))))</f>
        <v>No</v>
      </c>
      <c r="BL91" s="175" t="str">
        <f>IF(ISERROR('[2]Most Recent Statements'!L65),"Insufficient data",IF('[2]Most Recent Statements'!L65="Unknown","Insufficient Data",(IF(OR((ISNUMBER(SEARCH("Geographic",'[2]Most Recent Statements'!L65))),(ISNUMBER(SEARCH("Industry",'[2]Most Recent Statements'!L65))),(ISNUMBER(SEARCH("Resource",'[2]Most Recent Statements'!L65))),(ISNUMBER(SEARCH("Workforce",'[2]Most Recent Statements'!L65)))),"Yes","No"))))</f>
        <v>No</v>
      </c>
      <c r="BM91" s="176" t="str">
        <f>IF(ISERROR('[2]Most Recent Statements'!L65),"Insufficient data",IF('[2]Most Recent Statements'!L65="Unknown","Insufficient Data",(IF(ISNUMBER(SEARCH("Geographic",'[2]Most Recent Statements'!L65)),"Yes","No"))))</f>
        <v>No</v>
      </c>
      <c r="BN91" s="176" t="str">
        <f>IF(ISERROR('[2]Most Recent Statements'!L65),"Insufficient data",IF('[2]Most Recent Statements'!L65="Unknown","Insufficient Data",(IF(ISNUMBER(SEARCH("Industry",'[2]Most Recent Statements'!L65)),"Yes","No"))))</f>
        <v>No</v>
      </c>
      <c r="BO91" s="176" t="str">
        <f>IF(ISERROR('[2]Most Recent Statements'!L65),"Insufficient data",IF('[2]Most Recent Statements'!L65="Unknown","Insufficient Data",(IF(ISNUMBER(SEARCH("Workforce",'[2]Most Recent Statements'!L65)),"Yes","No"))))</f>
        <v>No</v>
      </c>
      <c r="BP91" s="176" t="str">
        <f>IF(ISERROR('[2]Most Recent Statements'!L65),"Insufficient data",IF('[2]Most Recent Statements'!L65="Unknown","Insufficient Data",(IF(ISNUMBER(SEARCH("Resource",'[2]Most Recent Statements'!L65)),"Yes","No"))))</f>
        <v>No</v>
      </c>
      <c r="BQ91" s="177"/>
      <c r="BR91" s="176" t="str">
        <f>IF(ISERROR('[2]Most Recent Statements'!N65),"Insufficient data",IF('[2]Most Recent Statements'!N65="Unknown","Insufficient Data",(IF(ISNUMBER(SEARCH("Yes",'[2]Most Recent Statements'!N65)),"Yes","No"))))</f>
        <v>No</v>
      </c>
      <c r="BS91" s="175" t="str">
        <f>IF(ISERROR('[2]Most Recent Statements'!Q65),"Insufficient data",IF('[2]Most Recent Statements'!Q65="Unknown","Insufficient Data",(IF(ISNUMBER(SEARCH("Leadership",'[2]Most Recent Statements'!Q65)),"Yes","No"))))</f>
        <v>No</v>
      </c>
      <c r="BT91" s="176" t="str">
        <f>IF(ISERROR('[2]Most Recent Statements'!Q65),"Insufficient data",IF('[2]Most Recent Statements'!Q65="Unknown","Insufficient Data",(IF(ISNUMBER(SEARCH("Suppliers",'[2]Most Recent Statements'!Q65)),"Yes","No"))))</f>
        <v>No</v>
      </c>
      <c r="BU91" s="176" t="str">
        <f>IF(ISERROR('[2]Most Recent Statements'!Q65),"Insufficient data",IF('[2]Most Recent Statements'!Q65="Unknown","Insufficient Data",(IF(ISNUMBER(SEARCH("Recruitment / HR",'[2]Most Recent Statements'!Q65)),"Yes","No"))))</f>
        <v>No</v>
      </c>
      <c r="BV91" s="176" t="str">
        <f>IF(ISERROR('[2]Most Recent Statements'!Q65),"Insufficient data",IF('[2]Most Recent Statements'!Q65="Unknown","Insufficient Data",(IF(ISNUMBER(SEARCH("Procurement / purchasing",'[2]Most Recent Statements'!Q65)),"Yes","No"))))</f>
        <v>Yes</v>
      </c>
      <c r="BW91" s="176" t="str">
        <f>IF(ISERROR('[2]Most Recent Statements'!Q65),"Insufficient data",IF('[2]Most Recent Statements'!Q65="Unknown","Insufficient Data",(IF(ISNUMBER(SEARCH("Employees (all)",'[2]Most Recent Statements'!Q65)),"Yes","No"))))</f>
        <v>Yes</v>
      </c>
      <c r="BX91" s="176" t="str">
        <f>IF(ISERROR('[2]Most Recent Statements'!Q65),"Insufficient data",IF('[2]Most Recent Statements'!Q65="Unknown","Insufficient Data",(IF(ISNUMBER(SEARCH("Training provided - not specified",'[2]Most Recent Statements'!Q65)),"Yes","No"))))</f>
        <v>No</v>
      </c>
      <c r="BY91" s="176" t="str">
        <f>IF(ISERROR('[2]Most Recent Statements'!Q65),"Insufficient data",IF('[2]Most Recent Statements'!Q65="Unknown","Insufficient Data",(IF(ISNUMBER(SEARCH("In Development",'[2]Most Recent Statements'!Q65)),"Yes","No"))))</f>
        <v>No</v>
      </c>
      <c r="BZ91" s="177" t="str">
        <f t="shared" si="14"/>
        <v>Yes</v>
      </c>
      <c r="CA91" s="176" t="str">
        <f t="shared" si="15"/>
        <v>Yes</v>
      </c>
      <c r="CB91" s="176" t="str">
        <f t="shared" si="16"/>
        <v>Yes</v>
      </c>
      <c r="CC91" s="175" t="str">
        <f>IF(ISERROR('[2]Most Recent Statements'!R65),"Insufficient data",IF('[2]Most Recent Statements'!R65="Unknown","Insufficient Data",(IF(ISNUMBER(SEARCH("Yes",'[2]Most Recent Statements'!R65)),"Yes","No"))))</f>
        <v>No</v>
      </c>
      <c r="CD91" s="176" t="str">
        <f>IF(ISERROR('[2]Most Recent Statements'!S65),"Insufficient data",IF('[2]Most Recent Statements'!S65="Unknown","Insufficient Data",(IF(ISNUMBER(SEARCH("Yes",'[2]Most Recent Statements'!S65)),"Yes","No"))))</f>
        <v>No</v>
      </c>
      <c r="CE91" s="199" t="str">
        <f>IFERROR(VLOOKUP($A91,'[2]Sector Specific Research'!$B$3:$H$81,3,FALSE),"Insufficient Data")</f>
        <v>No</v>
      </c>
      <c r="CF91" s="200" t="str">
        <f>IFERROR(VLOOKUP($A91,'[2]Sector Specific Research'!$B$3:$H$81,4,FALSE),"Insufficient Data")</f>
        <v>No</v>
      </c>
      <c r="CG91" s="200" t="str">
        <f>IFERROR(VLOOKUP($A91,'[2]Sector Specific Research'!$B$3:$H$81,5,FALSE),"Insufficient Data")</f>
        <v>No</v>
      </c>
      <c r="CH91" s="200" t="str">
        <f>IFERROR(VLOOKUP($A91,'[2]Sector Specific Research'!$B$3:$H$81,6,FALSE),"Insufficient Data")</f>
        <v>No</v>
      </c>
      <c r="CI91" s="200" t="str">
        <f>IFERROR(VLOOKUP($A91,'[2]Sector Specific Research'!$B$3:$H$81,7,FALSE),"Insufficient Data")</f>
        <v>No</v>
      </c>
      <c r="CJ91" s="200" t="str">
        <f t="shared" si="17"/>
        <v>No</v>
      </c>
      <c r="CK91" s="175" t="str">
        <f t="shared" si="18"/>
        <v>Yes</v>
      </c>
      <c r="CL91" s="178" t="str">
        <f t="shared" si="19"/>
        <v>No</v>
      </c>
    </row>
    <row r="92" spans="1:90" ht="16" x14ac:dyDescent="0.2">
      <c r="A92" s="287" t="str">
        <f>TRIM('[2]Most Recent Statements'!A62)</f>
        <v>Russell Investment Management LLC</v>
      </c>
      <c r="B92" s="197">
        <f>'[2]Most Recent Statements'!B62</f>
        <v>2019</v>
      </c>
      <c r="C92" s="197">
        <v>413000</v>
      </c>
      <c r="D92" s="198" t="str">
        <f>IF(ISNUMBER(SEARCH("Yes",'[2]Most Recent Statements'!C62)), "Yes", "No")</f>
        <v>Yes</v>
      </c>
      <c r="E92" s="198">
        <f>IFERROR(VLOOKUP(A92,'[2]Entity Coverage'!$C$2:$H$80, 6, FALSE), "Insufficient Data")</f>
        <v>3</v>
      </c>
      <c r="F92" s="198" t="str">
        <f>IF(ISERROR('[2]Most Recent Statements'!E62),"Insufficient data",IF('[2]Most Recent Statements'!E62="Unknown","Insufficient Data",(IF(ISNUMBER(SEARCH("Yes",'[2]Most Recent Statements'!E62)),"Yes","No"))))</f>
        <v>No</v>
      </c>
      <c r="G92" s="175" t="str">
        <f>IFERROR(IF(AND((OR('[2]Most Recent Statements'!F62="Signed by CEO",'[2]Most Recent Statements'!F62="Signed by Director",'[2]Most Recent Statements'!F62="Signed by Managing Director",'[2]Most Recent Statements'!F62="Signed by Chairman")),('[2]Most Recent Statements'!C62="Yes - UK Modern Slavery Act"),('[2]Most Recent Statements'!D62="Yes"),('[2]Most Recent Statements'!G62="Approved by Board")),"Yes","No"),"Insufficient data")</f>
        <v>Yes</v>
      </c>
      <c r="H92" s="176" t="str">
        <f>IF(ISERROR('[2]Most Recent Statements'!F62),"Insufficient data",IF('[2]Most Recent Statements'!F62="Unknown","Insufficient Data",(IF(OR((ISNUMBER(SEARCH("Signed by CEO",'[2]Most Recent Statements'!F62))),(ISNUMBER(SEARCH("Signed by Director",'[2]Most Recent Statements'!F62))),(ISNUMBER(SEARCH("Signed by Chairman",'[2]Most Recent Statements'!F62))),(ISNUMBER(SEARCH("Signed by Managing Director",'[2]Most Recent Statements'!F62)))),"Yes","No"))))</f>
        <v>Yes</v>
      </c>
      <c r="I92" s="176" t="str">
        <f>IF(ISERROR('[2]Most Recent Statements'!G62),"Insufficient data",IF('[2]Most Recent Statements'!G62="Unknown","Insufficient Data",(IF(ISNUMBER(SEARCH("Approved by Board",'[2]Most Recent Statements'!G62)),"Yes","No"))))</f>
        <v>Yes</v>
      </c>
      <c r="J92" s="177" t="str">
        <f>IF(ISERROR('[2]Most Recent Statements'!D62),"Insufficient data",IF('[2]Most Recent Statements'!D62="Unknown","Insufficient Data",(IF(ISNUMBER(SEARCH("Yes",'[2]Most Recent Statements'!D62)),"Yes","No"))))</f>
        <v>Yes</v>
      </c>
      <c r="K92" s="174" t="str">
        <f>IF(ISERROR('[2]Most Recent Statements'!T62),"Insufficient data",IF('[2]Most Recent Statements'!T62="Unknown","Insufficient Data",(IF(ISNUMBER(SEARCH("Yes",'[2]Most Recent Statements'!T62)),"Yes","No"))))</f>
        <v>No</v>
      </c>
      <c r="L92" s="174" t="str">
        <f>IF(ISERROR('[2]Most Recent Statements'!H62),"Insufficient data",IF('[2]Most Recent Statements'!H62="Unknown","Insufficient Data",(IF(ISNUMBER(SEARCH("Yes",'[2]Most Recent Statements'!H62)),"Yes","No"))))</f>
        <v>Yes</v>
      </c>
      <c r="M92" s="175" t="str">
        <f>IF(ISERROR('[2]Most Recent Statements'!I62),"Insufficient data",IF('[2]Most Recent Statements'!I62="Unknown","Insufficient Data",(IF(ISNUMBER(SEARCH("No",'[2]Most Recent Statements'!I62)),"No","Yes"))))</f>
        <v>No</v>
      </c>
      <c r="N92" s="176" t="str">
        <f>IF(ISERROR('[2]Most Recent Statements'!I62),"Insufficient data",IF('[2]Most Recent Statements'!I62="Unknown","Insufficient Data",(IF(ISNUMBER(SEARCH("Facility/Supplier",'[2]Most Recent Statements'!I62)),"Yes","No"))))</f>
        <v>No</v>
      </c>
      <c r="O92" s="177" t="str">
        <f>IF(ISERROR('[2]Most Recent Statements'!I62),"Insufficient data",IF('[2]Most Recent Statements'!I62="Unknown","Insufficient Data",(IF(ISNUMBER(SEARCH("Geographical",'[2]Most Recent Statements'!I62)),"Yes","No"))))</f>
        <v>No</v>
      </c>
      <c r="P92" s="175" t="str">
        <f>IF(ISERROR('[2]Most Recent Statements'!J62),"Insufficient data",IF('[2]Most Recent Statements'!J62="Unknown","Insufficient Data",(IF(OR((ISNUMBER(SEARCH("prohibit",'[2]Most Recent Statements'!J62))),(ISNUMBER(SEARCH("forced",'[2]Most Recent Statements'!J62))),(ISNUMBER(SEARCH("supplier",'[2]Most Recent Statements'!J62)))),"Yes","No"))))</f>
        <v>No</v>
      </c>
      <c r="Q92" s="176" t="str">
        <f>IF(ISERROR('[2]Most Recent Statements'!J62),"Insufficient data",IF('[2]Most Recent Statements'!J62="Unknown","Insufficient Data",(IF(ISNUMBER(SEARCH("No",'[2]Most Recent Statements'!J62)),"No","Yes"))))</f>
        <v>No</v>
      </c>
      <c r="R92" s="176" t="str">
        <f>IF(ISERROR('[2]Most Recent Statements'!J62),"Insufficient data",IF('[2]Most Recent Statements'!J62="Unknown","Insufficient Data",(IF(ISNUMBER(SEARCH("In Development",'[2]Most Recent Statements'!J62)),"Yes","No"))))</f>
        <v>No</v>
      </c>
      <c r="S92" s="176" t="str">
        <f>IF(ISERROR('[2]Most Recent Statements'!J62),"Insufficient data",IF('[2]Most Recent Statements'!J62="Unknown","Insufficient Data",(IF(OR((ISNUMBER(SEARCH("prohibit",'[2]Most Recent Statements'!J62))),(ISNUMBER(SEARCH("forced",'[2]Most Recent Statements'!J62))),(ISNUMBER(SEARCH("No",'[2]Most Recent Statements'!J62))),(ISNUMBER(SEARCH("supplier",'[2]Most Recent Statements'!J62)))),"No","Yes"))))</f>
        <v>No</v>
      </c>
      <c r="T92" s="172"/>
      <c r="U92" s="176" t="str">
        <f>IF(ISERROR('[2]Most Recent Statements'!J62),"Insufficient data",IF('[2]Most Recent Statements'!J62="Unknown","Insufficient Data",(IF(ISNUMBER(SEARCH("(beyond tier 1)",'[2]Most Recent Statements'!J62)),"Yes","No"))))</f>
        <v>No</v>
      </c>
      <c r="V92" s="176"/>
      <c r="W92" s="176" t="str">
        <f>IF(ISERROR('[2]Most Recent Statements'!J62),"Insufficient data",IF('[2]Most Recent Statements'!J62="Unknown","Insufficient Data",(IF(ISNUMBER(SEARCH("recruitment",'[2]Most Recent Statements'!J62)),"Yes","No"))))</f>
        <v>No</v>
      </c>
      <c r="X92" s="176" t="str">
        <f>IF(ISERROR('[2]Most Recent Statements'!J62),"Insufficient data",IF('[2]Most Recent Statements'!J62="Unknown","Insufficient Data",(IF(ISNUMBER(SEARCH("Prohibit charging of recruitment fees to employee (direct / tier 1)",'[2]Most Recent Statements'!J62)),"Yes","No"))))</f>
        <v>No</v>
      </c>
      <c r="Y92" s="176" t="str">
        <f>IF(ISERROR('[2]Most Recent Statements'!J62),"Insufficient data",IF('[2]Most Recent Statements'!J62="Unknown","Insufficient Data",(IF(ISNUMBER(SEARCH("Prohibit charging of recruitment fees to employee (beyond tier 1)",'[2]Most Recent Statements'!J62)),"Yes","No"))))</f>
        <v>No</v>
      </c>
      <c r="Z92" s="176" t="str">
        <f>IF(ISERROR('[2]Most Recent Statements'!J62),"Insufficient data",IF('[2]Most Recent Statements'!J62="Unknown","Insufficient Data",(IF(ISNUMBER(SEARCH("Suppliers comply with laws and company’s policies (direct / tier 1)",'[2]Most Recent Statements'!J62)),"Yes","No"))))</f>
        <v>No</v>
      </c>
      <c r="AA92" s="176" t="str">
        <f>IF(ISERROR('[2]Most Recent Statements'!J62),"Insufficient data",IF('[2]Most Recent Statements'!J62="Unknown","Insufficient Data",(IF(ISNUMBER(SEARCH("Suppliers comply with laws and company’s policies (beyond tier 1)",'[2]Most Recent Statements'!J62)),"Yes","No"))))</f>
        <v>No</v>
      </c>
      <c r="AB92" s="176" t="str">
        <f>IF(ISERROR('[2]Most Recent Statements'!J62),"Insufficient data",IF('[2]Most Recent Statements'!J62="Unknown","Insufficient Data",(IF(ISNUMBER(SEARCH("Prohibit use of forced labour (direct / tier 1)",'[2]Most Recent Statements'!J62)),"Yes","No"))))</f>
        <v>No</v>
      </c>
      <c r="AC92" s="176" t="str">
        <f>IF(ISERROR('[2]Most Recent Statements'!J62),"Insufficient data",IF('[2]Most Recent Statements'!J62="Unknown","Insufficient Data",(IF(ISNUMBER(SEARCH("Prohibit use of forced labour (beyond tier 1)",'[2]Most Recent Statements'!J62)),"Yes","No"))))</f>
        <v>No</v>
      </c>
      <c r="AD92" s="176" t="str">
        <f>IF(ISERROR('[2]Most Recent Statements'!J62),"Insufficient data",IF('[2]Most Recent Statements'!J62="Unknown","Insufficient Data",(IF(ISNUMBER(SEARCH("Prohibit use of child labour (direct / tier 1)",'[2]Most Recent Statements'!J62)),"Yes","No"))))</f>
        <v>No</v>
      </c>
      <c r="AE92" s="176" t="str">
        <f>IF(ISERROR('[2]Most Recent Statements'!J62),"Insufficient data",IF('[2]Most Recent Statements'!J62="Unknown","Insufficient Data",(IF(ISNUMBER(SEARCH("Prohibit use of child labour (beyond tier 1)",'[2]Most Recent Statements'!J62)),"Yes","No"))))</f>
        <v>No</v>
      </c>
      <c r="AF92" s="176" t="str">
        <f>IF(ISERROR('[2]Most Recent Statements'!J62),"Insufficient data",IF('[2]Most Recent Statements'!J62="Unknown","Insufficient Data",(IF(ISNUMBER(SEARCH("Code of conduct or supplier code includes clauses on slavery and human trafficking (direct / tier 1)",'[2]Most Recent Statements'!J62)),"Yes","No"))))</f>
        <v>No</v>
      </c>
      <c r="AG92" s="176" t="str">
        <f>IF(ISERROR('[2]Most Recent Statements'!J62),"Insufficient data",IF('[2]Most Recent Statements'!J62="Unknown","Insufficient Data",(IF(ISNUMBER(SEARCH("Code of conduct or supplier code includes clauses on slavery and human trafficking (beyond tier 1)",'[2]Most Recent Statements'!J62)),"Yes","No"))))</f>
        <v>No</v>
      </c>
      <c r="AH92" s="176" t="str">
        <f>IF(ISERROR('[2]Most Recent Statements'!J62),"Insufficient data",IF('[2]Most Recent Statements'!J62="Unknown","Insufficient Data",(IF(ISNUMBER(SEARCH("Contracts include clauses on forced labour (direct / tier 1)",'[2]Most Recent Statements'!J62)),"Yes","No"))))</f>
        <v>No</v>
      </c>
      <c r="AI92" s="176" t="str">
        <f>IF(ISERROR('[2]Most Recent Statements'!J62),"Insufficient data",IF('[2]Most Recent Statements'!J62="Unknown","Insufficient Data",(IF(ISNUMBER(SEARCH("Contracts include clauses on forced labour (beyond tier 1)",'[2]Most Recent Statements'!J62)),"Yes","No"))))</f>
        <v>No</v>
      </c>
      <c r="AJ92" s="176" t="str">
        <f>IF(ISERROR('[2]Most Recent Statements'!J62),"Insufficient data",IF('[2]Most Recent Statements'!J62="Unknown","Insufficient Data",(IF(ISNUMBER(SEARCH("Suppliers produce their own statement (direct / tier 1)",'[2]Most Recent Statements'!J62)),"Yes","No"))))</f>
        <v>No</v>
      </c>
      <c r="AK92" s="176" t="str">
        <f>IF(ISERROR('[2]Most Recent Statements'!J62),"Insufficient data",IF('[2]Most Recent Statements'!J62="Unknown","Insufficient Data",(IF(ISNUMBER(SEARCH("Suppliers produce their own statement (beyond tier 1)",'[2]Most Recent Statements'!J62)),"Yes","No"))))</f>
        <v>No</v>
      </c>
      <c r="AL92" s="176" t="str">
        <f>IF(ISERROR('[2]Most Recent Statements'!J62),"Insufficient data",IF('[2]Most Recent Statements'!J62="Unknown","Insufficient Data",(IF(ISNUMBER(SEARCH("Suppliers respect labour rights (wages, freedom of association etc) (direct / tier 1)",'[2]Most Recent Statements'!J62)),"Yes","No"))))</f>
        <v>No</v>
      </c>
      <c r="AM92" s="176" t="str">
        <f>IF(ISERROR('[2]Most Recent Statements'!J62),"Insufficient data",IF('[2]Most Recent Statements'!J62="Unknown","Insufficient Data",(IF(ISNUMBER(SEARCH("Suppliers respect labour rights (wages, freedom of association etc) (beyond tier 1)",'[2]Most Recent Statements'!J62)),"Yes","No"))))</f>
        <v>No</v>
      </c>
      <c r="AN92" s="176" t="str">
        <f>IF(ISERROR('[2]Most Recent Statements'!J62),"Insufficient data",IF('[2]Most Recent Statements'!J62="Unknown","Insufficient Data",(IF(ISNUMBER(SEARCH("Suppliers protect migrant workers (direct / tier 1)",'[2]Most Recent Statements'!J62)),"Yes","No"))))</f>
        <v>No</v>
      </c>
      <c r="AO92" s="176" t="str">
        <f>IF(ISERROR('[2]Most Recent Statements'!J62),"Insufficient data",IF('[2]Most Recent Statements'!J62="Unknown","Insufficient Data",(IF(ISNUMBER(SEARCH("Suppliers protect migrant workers (beyond tier 1)",'[2]Most Recent Statements'!J62)),"Yes","No"))))</f>
        <v>No</v>
      </c>
      <c r="AP92" s="177" t="str">
        <f>IF(ISERROR('[2]Most Recent Statements'!J62),"Insufficient data",IF('[2]Most Recent Statements'!J62="Unknown","Insufficient Data",(IF(ISNUMBER(SEARCH("migrant",'[2]Most Recent Statements'!J62)),"Yes","No"))))</f>
        <v>No</v>
      </c>
      <c r="AQ92" s="174" t="str">
        <f>IF(OR(ISERROR('[2]Most Recent Statements'!O62),ISERROR('[2]Most Recent Statements'!M62)),"Insufficient data",IF(OR('[2]Most Recent Statements'!O62="Unknown",'[2]Most Recent Statements'!M62="Unknown"),"Insufficient Data",(IF(OR((OR((ISNUMBER(SEARCH("Cancel contracts",'[2]Most Recent Statements'!O62))),(ISNUMBER(SEARCH("Corrective action plan",'[2]Most Recent Statements'!O62))),(ISNUMBER(SEARCH("Worker remediation",'[2]Most Recent Statements'!O62))),(ISNUMBER(SEARCH("Senior management",'[2]Most Recent Statements'!O62))))),(OR((ISNUMBER(SEARCH("Audits",'[2]Most Recent Statements'!M62))),(ISNUMBER(SEARCH("On-site visits",'[2]Most Recent Statements'!M62)))))),"Yes","No"))))</f>
        <v>No</v>
      </c>
      <c r="AR92" s="174" t="str">
        <f t="shared" si="11"/>
        <v>No</v>
      </c>
      <c r="AS92" s="175" t="str">
        <f>IF(ISERROR('[2]Most Recent Statements'!O62),"Insufficient data",IF('[2]Most Recent Statements'!O62="Unknown","Insufficient Data",(IF(ISNUMBER(SEARCH("Cancel contracts",'[2]Most Recent Statements'!O62)),"Yes","No"))))</f>
        <v>No</v>
      </c>
      <c r="AT92" s="176" t="str">
        <f>IF(ISERROR('[2]Most Recent Statements'!O62),"Insufficient data",IF('[2]Most Recent Statements'!O62="Unknown","Insufficient Data",(IF(ISNUMBER(SEARCH("Corrective action plan",'[2]Most Recent Statements'!O62)),"Yes","No"))))</f>
        <v>No</v>
      </c>
      <c r="AU92" s="176" t="str">
        <f>IF(ISERROR('[2]Most Recent Statements'!O62),"Insufficient data",IF('[2]Most Recent Statements'!O62="Unknown","Insufficient Data",(IF(ISNUMBER(SEARCH("Senior management",'[2]Most Recent Statements'!O62)),"Yes","No"))))</f>
        <v>No</v>
      </c>
      <c r="AV92" s="177" t="str">
        <f>IF(ISERROR('[2]Most Recent Statements'!O62),"Insufficient data",IF('[2]Most Recent Statements'!O62="Unknown","Insufficient Data",(IF(ISNUMBER(SEARCH("Worker remediation",'[2]Most Recent Statements'!O62)),"Yes","No"))))</f>
        <v>No</v>
      </c>
      <c r="AW92" s="176" t="str">
        <f t="shared" si="12"/>
        <v>No</v>
      </c>
      <c r="AX92" s="175" t="str">
        <f>IF(ISERROR('[2]Most Recent Statements'!M62),"Insufficient data",IF('[2]Most Recent Statements'!M62="Unknown","Insufficient Data",(IF(ISNUMBER(SEARCH("Audits",'[2]Most Recent Statements'!M62)),"Yes","No"))))</f>
        <v>No</v>
      </c>
      <c r="AY92" s="176" t="str">
        <f>IF(ISERROR('[2]Most Recent Statements'!M62),"Insufficient data",IF('[2]Most Recent Statements'!M62="Unknown","Insufficient Data",(IF(ISNUMBER(SEARCH("Audits of suppliers (self- reporting)",'[2]Most Recent Statements'!M62)),"Yes","No"))))</f>
        <v>No</v>
      </c>
      <c r="AZ92" s="176" t="str">
        <f>IF(ISERROR('[2]Most Recent Statements'!M62),"Insufficient data",IF('[2]Most Recent Statements'!M62="Unknown","Insufficient Data",(IF(ISNUMBER(SEARCH("Audits of suppliers (independent)",'[2]Most Recent Statements'!M62)),"Yes","No"))))</f>
        <v>No</v>
      </c>
      <c r="BA92" s="177" t="str">
        <f>IF(ISERROR('[2]Most Recent Statements'!M62),"Insufficient data",IF('[2]Most Recent Statements'!M62="Unknown","Insufficient Data",(IF(ISNUMBER(SEARCH("On-site visits",'[2]Most Recent Statements'!M62)),"Yes","No"))))</f>
        <v>No</v>
      </c>
      <c r="BB92" s="175" t="str">
        <f>IF(ISERROR('[2]Most Recent Statements'!P62),"Insufficient data",IF('[2]Most Recent Statements'!P62="Unknown","Insufficient Data",(IF(OR((ISNUMBER(SEARCH("Hotline",'[2]Most Recent Statements'!P62))),(ISNUMBER(SEARCH("Whistleblower protection",'[2]Most Recent Statements'!P62))),(ISNUMBER(SEARCH("Focal Point",'[2]Most Recent Statements'!P62)))),"Yes","No"))))</f>
        <v>Yes</v>
      </c>
      <c r="BC92" s="176" t="str">
        <f>IF(ISERROR('[2]Most Recent Statements'!P62),"Insufficient data",IF('[2]Most Recent Statements'!P62="Unknown","Insufficient Data",(IF(ISNUMBER(SEARCH("Hotline",'[2]Most Recent Statements'!P62)),"Yes","No"))))</f>
        <v>Yes</v>
      </c>
      <c r="BD92" s="176" t="str">
        <f>IF(ISERROR('[2]Most Recent Statements'!P62),"Insufficient data",IF('[2]Most Recent Statements'!P62="Unknown","Insufficient Data",(IF(ISNUMBER(SEARCH("Focal Point",'[2]Most Recent Statements'!P62)),"Yes","No"))))</f>
        <v>No</v>
      </c>
      <c r="BE92" s="177" t="str">
        <f>IF(ISERROR('[2]Most Recent Statements'!P62),"Insufficient data",IF('[2]Most Recent Statements'!P62="Unknown","Insufficient Data",(IF(ISNUMBER(SEARCH("Whistleblower protection",'[2]Most Recent Statements'!P62)),"Yes","No"))))</f>
        <v>No</v>
      </c>
      <c r="BF92" s="175" t="str">
        <f t="shared" si="13"/>
        <v>No</v>
      </c>
      <c r="BG92" s="176" t="str">
        <f>IF(ISERROR('[2]Most Recent Statements'!K62),"Insufficient data",IF('[2]Most Recent Statements'!K62="Unknown","Insufficient Data",(IF(ISNUMBER(SEARCH("Conducting research",'[2]Most Recent Statements'!K62)),"Yes","No"))))</f>
        <v>No</v>
      </c>
      <c r="BH92" s="176" t="str">
        <f>IF(ISERROR('[2]Most Recent Statements'!K62),"Insufficient data",IF('[2]Most Recent Statements'!K62="Unknown","Insufficient Data",(IF(ISNUMBER(SEARCH("Risk-based questionnaires",'[2]Most Recent Statements'!K62)),"Yes","No"))))</f>
        <v>No</v>
      </c>
      <c r="BI92" s="176" t="str">
        <f>IF(ISERROR('[2]Most Recent Statements'!K62),"Insufficient data",IF('[2]Most Recent Statements'!K62="Unknown","Insufficient Data",(IF(ISNUMBER(SEARCH("Use of risk management tool or software",'[2]Most Recent Statements'!K62)),"Yes","No"))))</f>
        <v>No</v>
      </c>
      <c r="BJ92" s="177" t="str">
        <f>IF(ISERROR('[2]Most Recent Statements'!K62),"Insufficient data",IF('[2]Most Recent Statements'!K62="Unknown","Insufficient Data",(IF(ISNUMBER(SEARCH("In Development",'[2]Most Recent Statements'!K62)),"Yes","No"))))</f>
        <v>No</v>
      </c>
      <c r="BK92" s="174" t="str">
        <f>IF(OR(ISERROR('[2]Most Recent Statements'!K62),ISERROR('[2]Most Recent Statements'!L62)),"Insufficient data",IF(OR('[2]Most Recent Statements'!K62="Unknown",'[2]Most Recent Statements'!L62="Unknown"),"Insufficient Data",(IF(AND((OR((ISNUMBER(SEARCH("Conducting research",'[2]Most Recent Statements'!K62))),(ISNUMBER(SEARCH("Risk-based questionnaires",'[2]Most Recent Statements'!K62))),(ISNUMBER(SEARCH("Use of risk management tool or software",'[2]Most Recent Statements'!K62))))),(OR((ISNUMBER(SEARCH("Geographic",'[2]Most Recent Statements'!L62))),(ISNUMBER(SEARCH("Industry",'[2]Most Recent Statements'!L62))),(ISNUMBER(SEARCH("Resource",'[2]Most Recent Statements'!L62))),(ISNUMBER(SEARCH("Workforce",'[2]Most Recent Statements'!L62)))))),"Yes","No"))))</f>
        <v>No</v>
      </c>
      <c r="BL92" s="175" t="str">
        <f>IF(ISERROR('[2]Most Recent Statements'!L62),"Insufficient data",IF('[2]Most Recent Statements'!L62="Unknown","Insufficient Data",(IF(OR((ISNUMBER(SEARCH("Geographic",'[2]Most Recent Statements'!L62))),(ISNUMBER(SEARCH("Industry",'[2]Most Recent Statements'!L62))),(ISNUMBER(SEARCH("Resource",'[2]Most Recent Statements'!L62))),(ISNUMBER(SEARCH("Workforce",'[2]Most Recent Statements'!L62)))),"Yes","No"))))</f>
        <v>No</v>
      </c>
      <c r="BM92" s="176" t="str">
        <f>IF(ISERROR('[2]Most Recent Statements'!L62),"Insufficient data",IF('[2]Most Recent Statements'!L62="Unknown","Insufficient Data",(IF(ISNUMBER(SEARCH("Geographic",'[2]Most Recent Statements'!L62)),"Yes","No"))))</f>
        <v>No</v>
      </c>
      <c r="BN92" s="176" t="str">
        <f>IF(ISERROR('[2]Most Recent Statements'!L62),"Insufficient data",IF('[2]Most Recent Statements'!L62="Unknown","Insufficient Data",(IF(ISNUMBER(SEARCH("Industry",'[2]Most Recent Statements'!L62)),"Yes","No"))))</f>
        <v>No</v>
      </c>
      <c r="BO92" s="176" t="str">
        <f>IF(ISERROR('[2]Most Recent Statements'!L62),"Insufficient data",IF('[2]Most Recent Statements'!L62="Unknown","Insufficient Data",(IF(ISNUMBER(SEARCH("Workforce",'[2]Most Recent Statements'!L62)),"Yes","No"))))</f>
        <v>No</v>
      </c>
      <c r="BP92" s="176" t="str">
        <f>IF(ISERROR('[2]Most Recent Statements'!L62),"Insufficient data",IF('[2]Most Recent Statements'!L62="Unknown","Insufficient Data",(IF(ISNUMBER(SEARCH("Resource",'[2]Most Recent Statements'!L62)),"Yes","No"))))</f>
        <v>No</v>
      </c>
      <c r="BQ92" s="177"/>
      <c r="BR92" s="176" t="str">
        <f>IF(ISERROR('[2]Most Recent Statements'!N62),"Insufficient data",IF('[2]Most Recent Statements'!N62="Unknown","Insufficient Data",(IF(ISNUMBER(SEARCH("Yes",'[2]Most Recent Statements'!N62)),"Yes","No"))))</f>
        <v>No</v>
      </c>
      <c r="BS92" s="175" t="str">
        <f>IF(ISERROR('[2]Most Recent Statements'!Q62),"Insufficient data",IF('[2]Most Recent Statements'!Q62="Unknown","Insufficient Data",(IF(ISNUMBER(SEARCH("Leadership",'[2]Most Recent Statements'!Q62)),"Yes","No"))))</f>
        <v>No</v>
      </c>
      <c r="BT92" s="176" t="str">
        <f>IF(ISERROR('[2]Most Recent Statements'!Q62),"Insufficient data",IF('[2]Most Recent Statements'!Q62="Unknown","Insufficient Data",(IF(ISNUMBER(SEARCH("Suppliers",'[2]Most Recent Statements'!Q62)),"Yes","No"))))</f>
        <v>No</v>
      </c>
      <c r="BU92" s="176" t="str">
        <f>IF(ISERROR('[2]Most Recent Statements'!Q62),"Insufficient data",IF('[2]Most Recent Statements'!Q62="Unknown","Insufficient Data",(IF(ISNUMBER(SEARCH("Recruitment / HR",'[2]Most Recent Statements'!Q62)),"Yes","No"))))</f>
        <v>No</v>
      </c>
      <c r="BV92" s="176" t="str">
        <f>IF(ISERROR('[2]Most Recent Statements'!Q62),"Insufficient data",IF('[2]Most Recent Statements'!Q62="Unknown","Insufficient Data",(IF(ISNUMBER(SEARCH("Procurement / purchasing",'[2]Most Recent Statements'!Q62)),"Yes","No"))))</f>
        <v>No</v>
      </c>
      <c r="BW92" s="176" t="str">
        <f>IF(ISERROR('[2]Most Recent Statements'!Q62),"Insufficient data",IF('[2]Most Recent Statements'!Q62="Unknown","Insufficient Data",(IF(ISNUMBER(SEARCH("Employees (all)",'[2]Most Recent Statements'!Q62)),"Yes","No"))))</f>
        <v>No</v>
      </c>
      <c r="BX92" s="176" t="str">
        <f>IF(ISERROR('[2]Most Recent Statements'!Q62),"Insufficient data",IF('[2]Most Recent Statements'!Q62="Unknown","Insufficient Data",(IF(ISNUMBER(SEARCH("Training provided - not specified",'[2]Most Recent Statements'!Q62)),"Yes","No"))))</f>
        <v>Yes</v>
      </c>
      <c r="BY92" s="176" t="str">
        <f>IF(ISERROR('[2]Most Recent Statements'!Q62),"Insufficient data",IF('[2]Most Recent Statements'!Q62="Unknown","Insufficient Data",(IF(ISNUMBER(SEARCH("In Development",'[2]Most Recent Statements'!Q62)),"Yes","No"))))</f>
        <v>No</v>
      </c>
      <c r="BZ92" s="177" t="str">
        <f t="shared" si="14"/>
        <v>Yes</v>
      </c>
      <c r="CA92" s="176" t="str">
        <f t="shared" si="15"/>
        <v>Yes</v>
      </c>
      <c r="CB92" s="176" t="str">
        <f t="shared" si="16"/>
        <v>Yes</v>
      </c>
      <c r="CC92" s="175" t="str">
        <f>IF(ISERROR('[2]Most Recent Statements'!R62),"Insufficient data",IF('[2]Most Recent Statements'!R62="Unknown","Insufficient Data",(IF(ISNUMBER(SEARCH("Yes",'[2]Most Recent Statements'!R62)),"Yes","No"))))</f>
        <v>No</v>
      </c>
      <c r="CD92" s="176" t="str">
        <f>IF(ISERROR('[2]Most Recent Statements'!S62),"Insufficient data",IF('[2]Most Recent Statements'!S62="Unknown","Insufficient Data",(IF(ISNUMBER(SEARCH("Yes",'[2]Most Recent Statements'!S62)),"Yes","No"))))</f>
        <v>No</v>
      </c>
      <c r="CE92" s="199" t="str">
        <f>IFERROR(VLOOKUP($A92,'[2]Sector Specific Research'!$B$3:$H$81,3,FALSE),"Insufficient Data")</f>
        <v>No</v>
      </c>
      <c r="CF92" s="200" t="str">
        <f>IFERROR(VLOOKUP($A92,'[2]Sector Specific Research'!$B$3:$H$81,4,FALSE),"Insufficient Data")</f>
        <v>Yes</v>
      </c>
      <c r="CG92" s="200" t="str">
        <f>IFERROR(VLOOKUP($A92,'[2]Sector Specific Research'!$B$3:$H$81,5,FALSE),"Insufficient Data")</f>
        <v>Yes</v>
      </c>
      <c r="CH92" s="200" t="str">
        <f>IFERROR(VLOOKUP($A92,'[2]Sector Specific Research'!$B$3:$H$81,6,FALSE),"Insufficient Data")</f>
        <v>No</v>
      </c>
      <c r="CI92" s="200" t="str">
        <f>IFERROR(VLOOKUP($A92,'[2]Sector Specific Research'!$B$3:$H$81,7,FALSE),"Insufficient Data")</f>
        <v>No</v>
      </c>
      <c r="CJ92" s="200" t="str">
        <f t="shared" si="17"/>
        <v>Yes</v>
      </c>
      <c r="CK92" s="175" t="str">
        <f t="shared" si="18"/>
        <v>No</v>
      </c>
      <c r="CL92" s="178" t="str">
        <f t="shared" si="19"/>
        <v>No</v>
      </c>
    </row>
    <row r="93" spans="1:90" ht="16" x14ac:dyDescent="0.2">
      <c r="A93" s="287" t="str">
        <f>TRIM('[2]Most Recent Statements'!A15)</f>
        <v>Schroders</v>
      </c>
      <c r="B93" s="197">
        <f>'[2]Most Recent Statements'!B15</f>
        <v>2019</v>
      </c>
      <c r="C93" s="197">
        <v>674969</v>
      </c>
      <c r="D93" s="198" t="str">
        <f>IF(ISNUMBER(SEARCH("Yes",'[2]Most Recent Statements'!C15)), "Yes", "No")</f>
        <v>Yes</v>
      </c>
      <c r="E93" s="198">
        <f>IFERROR(VLOOKUP(A93,'[2]Entity Coverage'!$C$2:$H$80, 6, FALSE), "Insufficient Data")</f>
        <v>7</v>
      </c>
      <c r="F93" s="198" t="str">
        <f>IF(ISERROR('[2]Most Recent Statements'!E15),"Insufficient data",IF('[2]Most Recent Statements'!E15="Unknown","Insufficient Data",(IF(ISNUMBER(SEARCH("Yes",'[2]Most Recent Statements'!E15)),"Yes","No"))))</f>
        <v>Yes</v>
      </c>
      <c r="G93" s="175" t="str">
        <f>IFERROR(IF(AND((OR('[2]Most Recent Statements'!F15="Signed by CEO",'[2]Most Recent Statements'!F15="Signed by Director",'[2]Most Recent Statements'!F15="Signed by Managing Director",'[2]Most Recent Statements'!F15="Signed by Chairman")),('[2]Most Recent Statements'!C15="Yes - UK Modern Slavery Act"),('[2]Most Recent Statements'!D15="Yes"),('[2]Most Recent Statements'!G15="Approved by Board")),"Yes","No"),"Insufficient data")</f>
        <v>No</v>
      </c>
      <c r="H93" s="176" t="str">
        <f>IF(ISERROR('[2]Most Recent Statements'!F15),"Insufficient data",IF('[2]Most Recent Statements'!F15="Unknown","Insufficient Data",(IF(OR((ISNUMBER(SEARCH("Signed by CEO",'[2]Most Recent Statements'!F15))),(ISNUMBER(SEARCH("Signed by Director",'[2]Most Recent Statements'!F15))),(ISNUMBER(SEARCH("Signed by Chairman",'[2]Most Recent Statements'!F15))),(ISNUMBER(SEARCH("Signed by Managing Director",'[2]Most Recent Statements'!F15)))),"Yes","No"))))</f>
        <v>No</v>
      </c>
      <c r="I93" s="176" t="str">
        <f>IF(ISERROR('[2]Most Recent Statements'!G15),"Insufficient data",IF('[2]Most Recent Statements'!G15="Unknown","Insufficient Data",(IF(ISNUMBER(SEARCH("Approved by Board",'[2]Most Recent Statements'!G15)),"Yes","No"))))</f>
        <v>Yes</v>
      </c>
      <c r="J93" s="177" t="str">
        <f>IF(ISERROR('[2]Most Recent Statements'!D15),"Insufficient data",IF('[2]Most Recent Statements'!D15="Unknown","Insufficient Data",(IF(ISNUMBER(SEARCH("Yes",'[2]Most Recent Statements'!D15)),"Yes","No"))))</f>
        <v>Yes</v>
      </c>
      <c r="K93" s="174" t="str">
        <f>IF(ISERROR('[2]Most Recent Statements'!T15),"Insufficient data",IF('[2]Most Recent Statements'!T15="Unknown","Insufficient Data",(IF(ISNUMBER(SEARCH("Yes",'[2]Most Recent Statements'!T15)),"Yes","No"))))</f>
        <v>No</v>
      </c>
      <c r="L93" s="174" t="str">
        <f>IF(ISERROR('[2]Most Recent Statements'!H15),"Insufficient data",IF('[2]Most Recent Statements'!H15="Unknown","Insufficient Data",(IF(ISNUMBER(SEARCH("Yes",'[2]Most Recent Statements'!H15)),"Yes","No"))))</f>
        <v>Yes</v>
      </c>
      <c r="M93" s="175" t="str">
        <f>IF(ISERROR('[2]Most Recent Statements'!I15),"Insufficient data",IF('[2]Most Recent Statements'!I15="Unknown","Insufficient Data",(IF(ISNUMBER(SEARCH("No",'[2]Most Recent Statements'!I15)),"No","Yes"))))</f>
        <v>Yes</v>
      </c>
      <c r="N93" s="176" t="str">
        <f>IF(ISERROR('[2]Most Recent Statements'!I15),"Insufficient data",IF('[2]Most Recent Statements'!I15="Unknown","Insufficient Data",(IF(ISNUMBER(SEARCH("Facility/Supplier",'[2]Most Recent Statements'!I15)),"Yes","No"))))</f>
        <v>No</v>
      </c>
      <c r="O93" s="177" t="str">
        <f>IF(ISERROR('[2]Most Recent Statements'!I15),"Insufficient data",IF('[2]Most Recent Statements'!I15="Unknown","Insufficient Data",(IF(ISNUMBER(SEARCH("Geographical",'[2]Most Recent Statements'!I15)),"Yes","No"))))</f>
        <v>Yes</v>
      </c>
      <c r="P93" s="175" t="str">
        <f>IF(ISERROR('[2]Most Recent Statements'!J15),"Insufficient data",IF('[2]Most Recent Statements'!J15="Unknown","Insufficient Data",(IF(OR((ISNUMBER(SEARCH("prohibit",'[2]Most Recent Statements'!J15))),(ISNUMBER(SEARCH("forced",'[2]Most Recent Statements'!J15))),(ISNUMBER(SEARCH("supplier",'[2]Most Recent Statements'!J15)))),"Yes","No"))))</f>
        <v>Yes</v>
      </c>
      <c r="Q93" s="176" t="str">
        <f>IF(ISERROR('[2]Most Recent Statements'!J15),"Insufficient data",IF('[2]Most Recent Statements'!J15="Unknown","Insufficient Data",(IF(ISNUMBER(SEARCH("No",'[2]Most Recent Statements'!J15)),"No","Yes"))))</f>
        <v>Yes</v>
      </c>
      <c r="R93" s="176" t="str">
        <f>IF(ISERROR('[2]Most Recent Statements'!J15),"Insufficient data",IF('[2]Most Recent Statements'!J15="Unknown","Insufficient Data",(IF(ISNUMBER(SEARCH("In Development",'[2]Most Recent Statements'!J15)),"Yes","No"))))</f>
        <v>Yes</v>
      </c>
      <c r="S93" s="176" t="str">
        <f>IF(ISERROR('[2]Most Recent Statements'!J15),"Insufficient data",IF('[2]Most Recent Statements'!J15="Unknown","Insufficient Data",(IF(OR((ISNUMBER(SEARCH("prohibit",'[2]Most Recent Statements'!J15))),(ISNUMBER(SEARCH("forced",'[2]Most Recent Statements'!J15))),(ISNUMBER(SEARCH("No",'[2]Most Recent Statements'!J15))),(ISNUMBER(SEARCH("supplier",'[2]Most Recent Statements'!J15)))),"No","Yes"))))</f>
        <v>No</v>
      </c>
      <c r="T93" s="176"/>
      <c r="U93" s="176" t="str">
        <f>IF(ISERROR('[2]Most Recent Statements'!J15),"Insufficient data",IF('[2]Most Recent Statements'!J15="Unknown","Insufficient Data",(IF(ISNUMBER(SEARCH("(beyond tier 1)",'[2]Most Recent Statements'!J15)),"Yes","No"))))</f>
        <v>No</v>
      </c>
      <c r="V93" s="176"/>
      <c r="W93" s="176" t="str">
        <f>IF(ISERROR('[2]Most Recent Statements'!J15),"Insufficient data",IF('[2]Most Recent Statements'!J15="Unknown","Insufficient Data",(IF(ISNUMBER(SEARCH("recruitment",'[2]Most Recent Statements'!J15)),"Yes","No"))))</f>
        <v>No</v>
      </c>
      <c r="X93" s="176" t="str">
        <f>IF(ISERROR('[2]Most Recent Statements'!J15),"Insufficient data",IF('[2]Most Recent Statements'!J15="Unknown","Insufficient Data",(IF(ISNUMBER(SEARCH("Prohibit charging of recruitment fees to employee (direct / tier 1)",'[2]Most Recent Statements'!J15)),"Yes","No"))))</f>
        <v>No</v>
      </c>
      <c r="Y93" s="176" t="str">
        <f>IF(ISERROR('[2]Most Recent Statements'!J15),"Insufficient data",IF('[2]Most Recent Statements'!J15="Unknown","Insufficient Data",(IF(ISNUMBER(SEARCH("Prohibit charging of recruitment fees to employee (beyond tier 1)",'[2]Most Recent Statements'!J15)),"Yes","No"))))</f>
        <v>No</v>
      </c>
      <c r="Z93" s="176" t="str">
        <f>IF(ISERROR('[2]Most Recent Statements'!J15),"Insufficient data",IF('[2]Most Recent Statements'!J15="Unknown","Insufficient Data",(IF(ISNUMBER(SEARCH("Suppliers comply with laws and company’s policies (direct / tier 1)",'[2]Most Recent Statements'!J15)),"Yes","No"))))</f>
        <v>No</v>
      </c>
      <c r="AA93" s="176" t="str">
        <f>IF(ISERROR('[2]Most Recent Statements'!J15),"Insufficient data",IF('[2]Most Recent Statements'!J15="Unknown","Insufficient Data",(IF(ISNUMBER(SEARCH("Suppliers comply with laws and company’s policies (beyond tier 1)",'[2]Most Recent Statements'!J15)),"Yes","No"))))</f>
        <v>No</v>
      </c>
      <c r="AB93" s="176" t="str">
        <f>IF(ISERROR('[2]Most Recent Statements'!J15),"Insufficient data",IF('[2]Most Recent Statements'!J15="Unknown","Insufficient Data",(IF(ISNUMBER(SEARCH("Prohibit use of forced labour (direct / tier 1)",'[2]Most Recent Statements'!J15)),"Yes","No"))))</f>
        <v>Yes</v>
      </c>
      <c r="AC93" s="176" t="str">
        <f>IF(ISERROR('[2]Most Recent Statements'!J15),"Insufficient data",IF('[2]Most Recent Statements'!J15="Unknown","Insufficient Data",(IF(ISNUMBER(SEARCH("Prohibit use of forced labour (beyond tier 1)",'[2]Most Recent Statements'!J15)),"Yes","No"))))</f>
        <v>No</v>
      </c>
      <c r="AD93" s="176" t="str">
        <f>IF(ISERROR('[2]Most Recent Statements'!J15),"Insufficient data",IF('[2]Most Recent Statements'!J15="Unknown","Insufficient Data",(IF(ISNUMBER(SEARCH("Prohibit use of child labour (direct / tier 1)",'[2]Most Recent Statements'!J15)),"Yes","No"))))</f>
        <v>No</v>
      </c>
      <c r="AE93" s="176" t="str">
        <f>IF(ISERROR('[2]Most Recent Statements'!J15),"Insufficient data",IF('[2]Most Recent Statements'!J15="Unknown","Insufficient Data",(IF(ISNUMBER(SEARCH("Prohibit use of child labour (beyond tier 1)",'[2]Most Recent Statements'!J15)),"Yes","No"))))</f>
        <v>No</v>
      </c>
      <c r="AF93" s="176" t="str">
        <f>IF(ISERROR('[2]Most Recent Statements'!J15),"Insufficient data",IF('[2]Most Recent Statements'!J15="Unknown","Insufficient Data",(IF(ISNUMBER(SEARCH("Code of conduct or supplier code includes clauses on slavery and human trafficking (direct / tier 1)",'[2]Most Recent Statements'!J15)),"Yes","No"))))</f>
        <v>No</v>
      </c>
      <c r="AG93" s="176" t="str">
        <f>IF(ISERROR('[2]Most Recent Statements'!J15),"Insufficient data",IF('[2]Most Recent Statements'!J15="Unknown","Insufficient Data",(IF(ISNUMBER(SEARCH("Code of conduct or supplier code includes clauses on slavery and human trafficking (beyond tier 1)",'[2]Most Recent Statements'!J15)),"Yes","No"))))</f>
        <v>No</v>
      </c>
      <c r="AH93" s="176" t="str">
        <f>IF(ISERROR('[2]Most Recent Statements'!J15),"Insufficient data",IF('[2]Most Recent Statements'!J15="Unknown","Insufficient Data",(IF(ISNUMBER(SEARCH("Contracts include clauses on forced labour (direct / tier 1)",'[2]Most Recent Statements'!J15)),"Yes","No"))))</f>
        <v>Yes</v>
      </c>
      <c r="AI93" s="176" t="str">
        <f>IF(ISERROR('[2]Most Recent Statements'!J15),"Insufficient data",IF('[2]Most Recent Statements'!J15="Unknown","Insufficient Data",(IF(ISNUMBER(SEARCH("Contracts include clauses on forced labour (beyond tier 1)",'[2]Most Recent Statements'!J15)),"Yes","No"))))</f>
        <v>No</v>
      </c>
      <c r="AJ93" s="176" t="str">
        <f>IF(ISERROR('[2]Most Recent Statements'!J15),"Insufficient data",IF('[2]Most Recent Statements'!J15="Unknown","Insufficient Data",(IF(ISNUMBER(SEARCH("Suppliers produce their own statement (direct / tier 1)",'[2]Most Recent Statements'!J15)),"Yes","No"))))</f>
        <v>No</v>
      </c>
      <c r="AK93" s="176" t="str">
        <f>IF(ISERROR('[2]Most Recent Statements'!J15),"Insufficient data",IF('[2]Most Recent Statements'!J15="Unknown","Insufficient Data",(IF(ISNUMBER(SEARCH("Suppliers produce their own statement (beyond tier 1)",'[2]Most Recent Statements'!J15)),"Yes","No"))))</f>
        <v>No</v>
      </c>
      <c r="AL93" s="176" t="str">
        <f>IF(ISERROR('[2]Most Recent Statements'!J15),"Insufficient data",IF('[2]Most Recent Statements'!J15="Unknown","Insufficient Data",(IF(ISNUMBER(SEARCH("Suppliers respect labour rights (wages, freedom of association etc) (direct / tier 1)",'[2]Most Recent Statements'!J15)),"Yes","No"))))</f>
        <v>No</v>
      </c>
      <c r="AM93" s="176" t="str">
        <f>IF(ISERROR('[2]Most Recent Statements'!J15),"Insufficient data",IF('[2]Most Recent Statements'!J15="Unknown","Insufficient Data",(IF(ISNUMBER(SEARCH("Suppliers respect labour rights (wages, freedom of association etc) (beyond tier 1)",'[2]Most Recent Statements'!J15)),"Yes","No"))))</f>
        <v>No</v>
      </c>
      <c r="AN93" s="176" t="str">
        <f>IF(ISERROR('[2]Most Recent Statements'!J15),"Insufficient data",IF('[2]Most Recent Statements'!J15="Unknown","Insufficient Data",(IF(ISNUMBER(SEARCH("Suppliers protect migrant workers (direct / tier 1)",'[2]Most Recent Statements'!J15)),"Yes","No"))))</f>
        <v>No</v>
      </c>
      <c r="AO93" s="176" t="str">
        <f>IF(ISERROR('[2]Most Recent Statements'!J15),"Insufficient data",IF('[2]Most Recent Statements'!J15="Unknown","Insufficient Data",(IF(ISNUMBER(SEARCH("Suppliers protect migrant workers (beyond tier 1)",'[2]Most Recent Statements'!J15)),"Yes","No"))))</f>
        <v>No</v>
      </c>
      <c r="AP93" s="177" t="str">
        <f>IF(ISERROR('[2]Most Recent Statements'!J15),"Insufficient data",IF('[2]Most Recent Statements'!J15="Unknown","Insufficient Data",(IF(ISNUMBER(SEARCH("migrant",'[2]Most Recent Statements'!J15)),"Yes","No"))))</f>
        <v>No</v>
      </c>
      <c r="AQ93" s="174" t="str">
        <f>IF(OR(ISERROR('[2]Most Recent Statements'!O15),ISERROR('[2]Most Recent Statements'!M15)),"Insufficient data",IF(OR('[2]Most Recent Statements'!O15="Unknown",'[2]Most Recent Statements'!M15="Unknown"),"Insufficient Data",(IF(OR((OR((ISNUMBER(SEARCH("Cancel contracts",'[2]Most Recent Statements'!O15))),(ISNUMBER(SEARCH("Corrective action plan",'[2]Most Recent Statements'!O15))),(ISNUMBER(SEARCH("Worker remediation",'[2]Most Recent Statements'!O15))),(ISNUMBER(SEARCH("Senior management",'[2]Most Recent Statements'!O15))))),(OR((ISNUMBER(SEARCH("Audits",'[2]Most Recent Statements'!M15))),(ISNUMBER(SEARCH("On-site visits",'[2]Most Recent Statements'!M15)))))),"Yes","No"))))</f>
        <v>No</v>
      </c>
      <c r="AR93" s="174" t="str">
        <f t="shared" si="11"/>
        <v>Yes</v>
      </c>
      <c r="AS93" s="175" t="str">
        <f>IF(ISERROR('[2]Most Recent Statements'!O15),"Insufficient data",IF('[2]Most Recent Statements'!O15="Unknown","Insufficient Data",(IF(ISNUMBER(SEARCH("Cancel contracts",'[2]Most Recent Statements'!O15)),"Yes","No"))))</f>
        <v>No</v>
      </c>
      <c r="AT93" s="176" t="str">
        <f>IF(ISERROR('[2]Most Recent Statements'!O15),"Insufficient data",IF('[2]Most Recent Statements'!O15="Unknown","Insufficient Data",(IF(ISNUMBER(SEARCH("Corrective action plan",'[2]Most Recent Statements'!O15)),"Yes","No"))))</f>
        <v>No</v>
      </c>
      <c r="AU93" s="176" t="str">
        <f>IF(ISERROR('[2]Most Recent Statements'!O15),"Insufficient data",IF('[2]Most Recent Statements'!O15="Unknown","Insufficient Data",(IF(ISNUMBER(SEARCH("Senior management",'[2]Most Recent Statements'!O15)),"Yes","No"))))</f>
        <v>No</v>
      </c>
      <c r="AV93" s="177" t="str">
        <f>IF(ISERROR('[2]Most Recent Statements'!O15),"Insufficient data",IF('[2]Most Recent Statements'!O15="Unknown","Insufficient Data",(IF(ISNUMBER(SEARCH("Worker remediation",'[2]Most Recent Statements'!O15)),"Yes","No"))))</f>
        <v>No</v>
      </c>
      <c r="AW93" s="176" t="str">
        <f t="shared" si="12"/>
        <v>No</v>
      </c>
      <c r="AX93" s="175" t="str">
        <f>IF(ISERROR('[2]Most Recent Statements'!M15),"Insufficient data",IF('[2]Most Recent Statements'!M15="Unknown","Insufficient Data",(IF(ISNUMBER(SEARCH("Audits",'[2]Most Recent Statements'!M15)),"Yes","No"))))</f>
        <v>No</v>
      </c>
      <c r="AY93" s="176" t="str">
        <f>IF(ISERROR('[2]Most Recent Statements'!M15),"Insufficient data",IF('[2]Most Recent Statements'!M15="Unknown","Insufficient Data",(IF(ISNUMBER(SEARCH("Audits of suppliers (self- reporting)",'[2]Most Recent Statements'!M15)),"Yes","No"))))</f>
        <v>No</v>
      </c>
      <c r="AZ93" s="176" t="str">
        <f>IF(ISERROR('[2]Most Recent Statements'!M15),"Insufficient data",IF('[2]Most Recent Statements'!M15="Unknown","Insufficient Data",(IF(ISNUMBER(SEARCH("Audits of suppliers (independent)",'[2]Most Recent Statements'!M15)),"Yes","No"))))</f>
        <v>No</v>
      </c>
      <c r="BA93" s="177" t="str">
        <f>IF(ISERROR('[2]Most Recent Statements'!M15),"Insufficient data",IF('[2]Most Recent Statements'!M15="Unknown","Insufficient Data",(IF(ISNUMBER(SEARCH("On-site visits",'[2]Most Recent Statements'!M15)),"Yes","No"))))</f>
        <v>No</v>
      </c>
      <c r="BB93" s="175" t="str">
        <f>IF(ISERROR('[2]Most Recent Statements'!P15),"Insufficient data",IF('[2]Most Recent Statements'!P15="Unknown","Insufficient Data",(IF(OR((ISNUMBER(SEARCH("Hotline",'[2]Most Recent Statements'!P15))),(ISNUMBER(SEARCH("Whistleblower protection",'[2]Most Recent Statements'!P15))),(ISNUMBER(SEARCH("Focal Point",'[2]Most Recent Statements'!P15)))),"Yes","No"))))</f>
        <v>Yes</v>
      </c>
      <c r="BC93" s="176" t="str">
        <f>IF(ISERROR('[2]Most Recent Statements'!P15),"Insufficient data",IF('[2]Most Recent Statements'!P15="Unknown","Insufficient Data",(IF(ISNUMBER(SEARCH("Hotline",'[2]Most Recent Statements'!P15)),"Yes","No"))))</f>
        <v>Yes</v>
      </c>
      <c r="BD93" s="176" t="str">
        <f>IF(ISERROR('[2]Most Recent Statements'!P15),"Insufficient data",IF('[2]Most Recent Statements'!P15="Unknown","Insufficient Data",(IF(ISNUMBER(SEARCH("Focal Point",'[2]Most Recent Statements'!P15)),"Yes","No"))))</f>
        <v>No</v>
      </c>
      <c r="BE93" s="177" t="str">
        <f>IF(ISERROR('[2]Most Recent Statements'!P15),"Insufficient data",IF('[2]Most Recent Statements'!P15="Unknown","Insufficient Data",(IF(ISNUMBER(SEARCH("Whistleblower protection",'[2]Most Recent Statements'!P15)),"Yes","No"))))</f>
        <v>No</v>
      </c>
      <c r="BF93" s="175" t="str">
        <f t="shared" si="13"/>
        <v>Yes</v>
      </c>
      <c r="BG93" s="176" t="str">
        <f>IF(ISERROR('[2]Most Recent Statements'!K15),"Insufficient data",IF('[2]Most Recent Statements'!K15="Unknown","Insufficient Data",(IF(ISNUMBER(SEARCH("Conducting research",'[2]Most Recent Statements'!K15)),"Yes","No"))))</f>
        <v>Yes</v>
      </c>
      <c r="BH93" s="176" t="str">
        <f>IF(ISERROR('[2]Most Recent Statements'!K15),"Insufficient data",IF('[2]Most Recent Statements'!K15="Unknown","Insufficient Data",(IF(ISNUMBER(SEARCH("Risk-based questionnaires",'[2]Most Recent Statements'!K15)),"Yes","No"))))</f>
        <v>No</v>
      </c>
      <c r="BI93" s="176" t="str">
        <f>IF(ISERROR('[2]Most Recent Statements'!K15),"Insufficient data",IF('[2]Most Recent Statements'!K15="Unknown","Insufficient Data",(IF(ISNUMBER(SEARCH("Use of risk management tool or software",'[2]Most Recent Statements'!K15)),"Yes","No"))))</f>
        <v>Yes</v>
      </c>
      <c r="BJ93" s="177" t="str">
        <f>IF(ISERROR('[2]Most Recent Statements'!K15),"Insufficient data",IF('[2]Most Recent Statements'!K15="Unknown","Insufficient Data",(IF(ISNUMBER(SEARCH("In Development",'[2]Most Recent Statements'!K15)),"Yes","No"))))</f>
        <v>No</v>
      </c>
      <c r="BK93" s="174" t="str">
        <f>IF(OR(ISERROR('[2]Most Recent Statements'!K15),ISERROR('[2]Most Recent Statements'!L15)),"Insufficient data",IF(OR('[2]Most Recent Statements'!K15="Unknown",'[2]Most Recent Statements'!L15="Unknown"),"Insufficient Data",(IF(AND((OR((ISNUMBER(SEARCH("Conducting research",'[2]Most Recent Statements'!K15))),(ISNUMBER(SEARCH("Risk-based questionnaires",'[2]Most Recent Statements'!K15))),(ISNUMBER(SEARCH("Use of risk management tool or software",'[2]Most Recent Statements'!K15))))),(OR((ISNUMBER(SEARCH("Geographic",'[2]Most Recent Statements'!L15))),(ISNUMBER(SEARCH("Industry",'[2]Most Recent Statements'!L15))),(ISNUMBER(SEARCH("Resource",'[2]Most Recent Statements'!L15))),(ISNUMBER(SEARCH("Workforce",'[2]Most Recent Statements'!L15)))))),"Yes","No"))))</f>
        <v>Yes</v>
      </c>
      <c r="BL93" s="175" t="str">
        <f>IF(ISERROR('[2]Most Recent Statements'!L15),"Insufficient data",IF('[2]Most Recent Statements'!L15="Unknown","Insufficient Data",(IF(OR((ISNUMBER(SEARCH("Geographic",'[2]Most Recent Statements'!L15))),(ISNUMBER(SEARCH("Industry",'[2]Most Recent Statements'!L15))),(ISNUMBER(SEARCH("Resource",'[2]Most Recent Statements'!L15))),(ISNUMBER(SEARCH("Workforce",'[2]Most Recent Statements'!L15)))),"Yes","No"))))</f>
        <v>Yes</v>
      </c>
      <c r="BM93" s="176" t="str">
        <f>IF(ISERROR('[2]Most Recent Statements'!L15),"Insufficient data",IF('[2]Most Recent Statements'!L15="Unknown","Insufficient Data",(IF(ISNUMBER(SEARCH("Geographic",'[2]Most Recent Statements'!L15)),"Yes","No"))))</f>
        <v>No</v>
      </c>
      <c r="BN93" s="176" t="str">
        <f>IF(ISERROR('[2]Most Recent Statements'!L15),"Insufficient data",IF('[2]Most Recent Statements'!L15="Unknown","Insufficient Data",(IF(ISNUMBER(SEARCH("Industry",'[2]Most Recent Statements'!L15)),"Yes","No"))))</f>
        <v>Yes</v>
      </c>
      <c r="BO93" s="176" t="str">
        <f>IF(ISERROR('[2]Most Recent Statements'!L15),"Insufficient data",IF('[2]Most Recent Statements'!L15="Unknown","Insufficient Data",(IF(ISNUMBER(SEARCH("Workforce",'[2]Most Recent Statements'!L15)),"Yes","No"))))</f>
        <v>No</v>
      </c>
      <c r="BP93" s="176" t="str">
        <f>IF(ISERROR('[2]Most Recent Statements'!L15),"Insufficient data",IF('[2]Most Recent Statements'!L15="Unknown","Insufficient Data",(IF(ISNUMBER(SEARCH("Resource",'[2]Most Recent Statements'!L15)),"Yes","No"))))</f>
        <v>No</v>
      </c>
      <c r="BQ93" s="177"/>
      <c r="BR93" s="176" t="str">
        <f>IF(ISERROR('[2]Most Recent Statements'!N15),"Insufficient data",IF('[2]Most Recent Statements'!N15="Unknown","Insufficient Data",(IF(ISNUMBER(SEARCH("Yes",'[2]Most Recent Statements'!N15)),"Yes","No"))))</f>
        <v>No</v>
      </c>
      <c r="BS93" s="175" t="str">
        <f>IF(ISERROR('[2]Most Recent Statements'!Q15),"Insufficient data",IF('[2]Most Recent Statements'!Q15="Unknown","Insufficient Data",(IF(ISNUMBER(SEARCH("Leadership",'[2]Most Recent Statements'!Q15)),"Yes","No"))))</f>
        <v>No</v>
      </c>
      <c r="BT93" s="176" t="str">
        <f>IF(ISERROR('[2]Most Recent Statements'!Q15),"Insufficient data",IF('[2]Most Recent Statements'!Q15="Unknown","Insufficient Data",(IF(ISNUMBER(SEARCH("Suppliers",'[2]Most Recent Statements'!Q15)),"Yes","No"))))</f>
        <v>No</v>
      </c>
      <c r="BU93" s="176" t="str">
        <f>IF(ISERROR('[2]Most Recent Statements'!Q15),"Insufficient data",IF('[2]Most Recent Statements'!Q15="Unknown","Insufficient Data",(IF(ISNUMBER(SEARCH("Recruitment / HR",'[2]Most Recent Statements'!Q15)),"Yes","No"))))</f>
        <v>No</v>
      </c>
      <c r="BV93" s="176" t="str">
        <f>IF(ISERROR('[2]Most Recent Statements'!Q15),"Insufficient data",IF('[2]Most Recent Statements'!Q15="Unknown","Insufficient Data",(IF(ISNUMBER(SEARCH("Procurement / purchasing",'[2]Most Recent Statements'!Q15)),"Yes","No"))))</f>
        <v>Yes</v>
      </c>
      <c r="BW93" s="176" t="str">
        <f>IF(ISERROR('[2]Most Recent Statements'!Q15),"Insufficient data",IF('[2]Most Recent Statements'!Q15="Unknown","Insufficient Data",(IF(ISNUMBER(SEARCH("Employees (all)",'[2]Most Recent Statements'!Q15)),"Yes","No"))))</f>
        <v>Yes</v>
      </c>
      <c r="BX93" s="176" t="str">
        <f>IF(ISERROR('[2]Most Recent Statements'!Q15),"Insufficient data",IF('[2]Most Recent Statements'!Q15="Unknown","Insufficient Data",(IF(ISNUMBER(SEARCH("Training provided - not specified",'[2]Most Recent Statements'!Q15)),"Yes","No"))))</f>
        <v>No</v>
      </c>
      <c r="BY93" s="176" t="str">
        <f>IF(ISERROR('[2]Most Recent Statements'!Q15),"Insufficient data",IF('[2]Most Recent Statements'!Q15="Unknown","Insufficient Data",(IF(ISNUMBER(SEARCH("In Development",'[2]Most Recent Statements'!Q15)),"Yes","No"))))</f>
        <v>No</v>
      </c>
      <c r="BZ93" s="177" t="str">
        <f t="shared" si="14"/>
        <v>Yes</v>
      </c>
      <c r="CA93" s="176" t="str">
        <f t="shared" si="15"/>
        <v>Yes</v>
      </c>
      <c r="CB93" s="176" t="str">
        <f t="shared" si="16"/>
        <v>Yes</v>
      </c>
      <c r="CC93" s="175" t="str">
        <f>IF(ISERROR('[2]Most Recent Statements'!R15),"Insufficient data",IF('[2]Most Recent Statements'!R15="Unknown","Insufficient Data",(IF(ISNUMBER(SEARCH("Yes",'[2]Most Recent Statements'!R15)),"Yes","No"))))</f>
        <v>No</v>
      </c>
      <c r="CD93" s="176" t="str">
        <f>IF(ISERROR('[2]Most Recent Statements'!S15),"Insufficient data",IF('[2]Most Recent Statements'!S15="Unknown","Insufficient Data",(IF(ISNUMBER(SEARCH("Yes",'[2]Most Recent Statements'!S15)),"Yes","No"))))</f>
        <v>No</v>
      </c>
      <c r="CE93" s="199" t="str">
        <f>IFERROR(VLOOKUP($A93,'[2]Sector Specific Research'!$B$3:$H$81,3,FALSE),"Insufficient Data")</f>
        <v>No</v>
      </c>
      <c r="CF93" s="200" t="str">
        <f>IFERROR(VLOOKUP($A93,'[2]Sector Specific Research'!$B$3:$H$81,4,FALSE),"Insufficient Data")</f>
        <v>No</v>
      </c>
      <c r="CG93" s="200" t="str">
        <f>IFERROR(VLOOKUP($A93,'[2]Sector Specific Research'!$B$3:$H$81,5,FALSE),"Insufficient Data")</f>
        <v>Yes</v>
      </c>
      <c r="CH93" s="200" t="str">
        <f>IFERROR(VLOOKUP($A93,'[2]Sector Specific Research'!$B$3:$H$81,6,FALSE),"Insufficient Data")</f>
        <v>Yes</v>
      </c>
      <c r="CI93" s="200" t="str">
        <f>IFERROR(VLOOKUP($A93,'[2]Sector Specific Research'!$B$3:$H$81,7,FALSE),"Insufficient Data")</f>
        <v>No</v>
      </c>
      <c r="CJ93" s="200" t="str">
        <f t="shared" si="17"/>
        <v>Yes</v>
      </c>
      <c r="CK93" s="175" t="str">
        <f t="shared" si="18"/>
        <v>No</v>
      </c>
      <c r="CL93" s="178" t="str">
        <f t="shared" si="19"/>
        <v>No</v>
      </c>
    </row>
    <row r="94" spans="1:90" ht="16" x14ac:dyDescent="0.2">
      <c r="A94" s="287" t="str">
        <f>TRIM('[2]Most Recent Statements'!A27)</f>
        <v>SEI Investments Company</v>
      </c>
      <c r="B94" s="197">
        <f>'[2]Most Recent Statements'!B27</f>
        <v>2020</v>
      </c>
      <c r="C94" s="197">
        <v>555600</v>
      </c>
      <c r="D94" s="198" t="str">
        <f>IF(ISNUMBER(SEARCH("Yes",'[2]Most Recent Statements'!C27)), "Yes", "No")</f>
        <v>Yes</v>
      </c>
      <c r="E94" s="198">
        <f>IFERROR(VLOOKUP(A94,'[2]Entity Coverage'!$C$2:$H$80, 6, FALSE), "Insufficient Data")</f>
        <v>1</v>
      </c>
      <c r="F94" s="198" t="str">
        <f>IF(ISERROR('[2]Most Recent Statements'!E27),"Insufficient data",IF('[2]Most Recent Statements'!E27="Unknown","Insufficient Data",(IF(ISNUMBER(SEARCH("Yes",'[2]Most Recent Statements'!E27)),"Yes","No"))))</f>
        <v>No</v>
      </c>
      <c r="G94" s="175" t="str">
        <f>IFERROR(IF(AND((OR('[2]Most Recent Statements'!F27="Signed by CEO",'[2]Most Recent Statements'!F27="Signed by Director",'[2]Most Recent Statements'!F27="Signed by Managing Director",'[2]Most Recent Statements'!F27="Signed by Chairman")),('[2]Most Recent Statements'!C27="Yes - UK Modern Slavery Act"),('[2]Most Recent Statements'!D27="Yes"),('[2]Most Recent Statements'!G27="Approved by Board")),"Yes","No"),"Insufficient data")</f>
        <v>Yes</v>
      </c>
      <c r="H94" s="176" t="str">
        <f>IF(ISERROR('[2]Most Recent Statements'!F27),"Insufficient data",IF('[2]Most Recent Statements'!F27="Unknown","Insufficient Data",(IF(OR((ISNUMBER(SEARCH("Signed by CEO",'[2]Most Recent Statements'!F27))),(ISNUMBER(SEARCH("Signed by Director",'[2]Most Recent Statements'!F27))),(ISNUMBER(SEARCH("Signed by Chairman",'[2]Most Recent Statements'!F27))),(ISNUMBER(SEARCH("Signed by Managing Director",'[2]Most Recent Statements'!F27)))),"Yes","No"))))</f>
        <v>Yes</v>
      </c>
      <c r="I94" s="176" t="str">
        <f>IF(ISERROR('[2]Most Recent Statements'!G27),"Insufficient data",IF('[2]Most Recent Statements'!G27="Unknown","Insufficient Data",(IF(ISNUMBER(SEARCH("Approved by Board",'[2]Most Recent Statements'!G27)),"Yes","No"))))</f>
        <v>Yes</v>
      </c>
      <c r="J94" s="177" t="str">
        <f>IF(ISERROR('[2]Most Recent Statements'!D27),"Insufficient data",IF('[2]Most Recent Statements'!D27="Unknown","Insufficient Data",(IF(ISNUMBER(SEARCH("Yes",'[2]Most Recent Statements'!D27)),"Yes","No"))))</f>
        <v>Yes</v>
      </c>
      <c r="K94" s="174" t="str">
        <f>IF(ISERROR('[2]Most Recent Statements'!T27),"Insufficient data",IF('[2]Most Recent Statements'!T27="Unknown","Insufficient Data",(IF(ISNUMBER(SEARCH("Yes",'[2]Most Recent Statements'!T27)),"Yes","No"))))</f>
        <v>Yes</v>
      </c>
      <c r="L94" s="174" t="str">
        <f>IF(ISERROR('[2]Most Recent Statements'!H27),"Insufficient data",IF('[2]Most Recent Statements'!H27="Unknown","Insufficient Data",(IF(ISNUMBER(SEARCH("Yes",'[2]Most Recent Statements'!H27)),"Yes","No"))))</f>
        <v>Yes</v>
      </c>
      <c r="M94" s="175" t="str">
        <f>IF(ISERROR('[2]Most Recent Statements'!I27),"Insufficient data",IF('[2]Most Recent Statements'!I27="Unknown","Insufficient Data",(IF(ISNUMBER(SEARCH("No",'[2]Most Recent Statements'!I27)),"No","Yes"))))</f>
        <v>No</v>
      </c>
      <c r="N94" s="176" t="str">
        <f>IF(ISERROR('[2]Most Recent Statements'!I27),"Insufficient data",IF('[2]Most Recent Statements'!I27="Unknown","Insufficient Data",(IF(ISNUMBER(SEARCH("Facility/Supplier",'[2]Most Recent Statements'!I27)),"Yes","No"))))</f>
        <v>No</v>
      </c>
      <c r="O94" s="177" t="str">
        <f>IF(ISERROR('[2]Most Recent Statements'!I27),"Insufficient data",IF('[2]Most Recent Statements'!I27="Unknown","Insufficient Data",(IF(ISNUMBER(SEARCH("Geographical",'[2]Most Recent Statements'!I27)),"Yes","No"))))</f>
        <v>No</v>
      </c>
      <c r="P94" s="175" t="str">
        <f>IF(ISERROR('[2]Most Recent Statements'!J27),"Insufficient data",IF('[2]Most Recent Statements'!J27="Unknown","Insufficient Data",(IF(OR((ISNUMBER(SEARCH("prohibit",'[2]Most Recent Statements'!J27))),(ISNUMBER(SEARCH("forced",'[2]Most Recent Statements'!J27))),(ISNUMBER(SEARCH("supplier",'[2]Most Recent Statements'!J27)))),"Yes","No"))))</f>
        <v>Yes</v>
      </c>
      <c r="Q94" s="176" t="str">
        <f>IF(ISERROR('[2]Most Recent Statements'!J27),"Insufficient data",IF('[2]Most Recent Statements'!J27="Unknown","Insufficient Data",(IF(ISNUMBER(SEARCH("No",'[2]Most Recent Statements'!J27)),"No","Yes"))))</f>
        <v>Yes</v>
      </c>
      <c r="R94" s="176" t="str">
        <f>IF(ISERROR('[2]Most Recent Statements'!J27),"Insufficient data",IF('[2]Most Recent Statements'!J27="Unknown","Insufficient Data",(IF(ISNUMBER(SEARCH("In Development",'[2]Most Recent Statements'!J27)),"Yes","No"))))</f>
        <v>No</v>
      </c>
      <c r="S94" s="176" t="str">
        <f>IF(ISERROR('[2]Most Recent Statements'!J27),"Insufficient data",IF('[2]Most Recent Statements'!J27="Unknown","Insufficient Data",(IF(OR((ISNUMBER(SEARCH("prohibit",'[2]Most Recent Statements'!J27))),(ISNUMBER(SEARCH("forced",'[2]Most Recent Statements'!J27))),(ISNUMBER(SEARCH("No",'[2]Most Recent Statements'!J27))),(ISNUMBER(SEARCH("supplier",'[2]Most Recent Statements'!J27)))),"No","Yes"))))</f>
        <v>No</v>
      </c>
      <c r="T94" s="176"/>
      <c r="U94" s="176" t="str">
        <f>IF(ISERROR('[2]Most Recent Statements'!J27),"Insufficient data",IF('[2]Most Recent Statements'!J27="Unknown","Insufficient Data",(IF(ISNUMBER(SEARCH("(beyond tier 1)",'[2]Most Recent Statements'!J27)),"Yes","No"))))</f>
        <v>No</v>
      </c>
      <c r="V94" s="176"/>
      <c r="W94" s="176" t="str">
        <f>IF(ISERROR('[2]Most Recent Statements'!J27),"Insufficient data",IF('[2]Most Recent Statements'!J27="Unknown","Insufficient Data",(IF(ISNUMBER(SEARCH("recruitment",'[2]Most Recent Statements'!J27)),"Yes","No"))))</f>
        <v>No</v>
      </c>
      <c r="X94" s="176" t="str">
        <f>IF(ISERROR('[2]Most Recent Statements'!J27),"Insufficient data",IF('[2]Most Recent Statements'!J27="Unknown","Insufficient Data",(IF(ISNUMBER(SEARCH("Prohibit charging of recruitment fees to employee (direct / tier 1)",'[2]Most Recent Statements'!J27)),"Yes","No"))))</f>
        <v>No</v>
      </c>
      <c r="Y94" s="176" t="str">
        <f>IF(ISERROR('[2]Most Recent Statements'!J27),"Insufficient data",IF('[2]Most Recent Statements'!J27="Unknown","Insufficient Data",(IF(ISNUMBER(SEARCH("Prohibit charging of recruitment fees to employee (beyond tier 1)",'[2]Most Recent Statements'!J27)),"Yes","No"))))</f>
        <v>No</v>
      </c>
      <c r="Z94" s="176" t="str">
        <f>IF(ISERROR('[2]Most Recent Statements'!J27),"Insufficient data",IF('[2]Most Recent Statements'!J27="Unknown","Insufficient Data",(IF(ISNUMBER(SEARCH("Suppliers comply with laws and company’s policies (direct / tier 1)",'[2]Most Recent Statements'!J27)),"Yes","No"))))</f>
        <v>No</v>
      </c>
      <c r="AA94" s="176" t="str">
        <f>IF(ISERROR('[2]Most Recent Statements'!J27),"Insufficient data",IF('[2]Most Recent Statements'!J27="Unknown","Insufficient Data",(IF(ISNUMBER(SEARCH("Suppliers comply with laws and company’s policies (beyond tier 1)",'[2]Most Recent Statements'!J27)),"Yes","No"))))</f>
        <v>No</v>
      </c>
      <c r="AB94" s="176" t="str">
        <f>IF(ISERROR('[2]Most Recent Statements'!J27),"Insufficient data",IF('[2]Most Recent Statements'!J27="Unknown","Insufficient Data",(IF(ISNUMBER(SEARCH("Prohibit use of forced labour (direct / tier 1)",'[2]Most Recent Statements'!J27)),"Yes","No"))))</f>
        <v>No</v>
      </c>
      <c r="AC94" s="176" t="str">
        <f>IF(ISERROR('[2]Most Recent Statements'!J27),"Insufficient data",IF('[2]Most Recent Statements'!J27="Unknown","Insufficient Data",(IF(ISNUMBER(SEARCH("Prohibit use of forced labour (beyond tier 1)",'[2]Most Recent Statements'!J27)),"Yes","No"))))</f>
        <v>No</v>
      </c>
      <c r="AD94" s="176" t="str">
        <f>IF(ISERROR('[2]Most Recent Statements'!J27),"Insufficient data",IF('[2]Most Recent Statements'!J27="Unknown","Insufficient Data",(IF(ISNUMBER(SEARCH("Prohibit use of child labour (direct / tier 1)",'[2]Most Recent Statements'!J27)),"Yes","No"))))</f>
        <v>No</v>
      </c>
      <c r="AE94" s="176" t="str">
        <f>IF(ISERROR('[2]Most Recent Statements'!J27),"Insufficient data",IF('[2]Most Recent Statements'!J27="Unknown","Insufficient Data",(IF(ISNUMBER(SEARCH("Prohibit use of child labour (beyond tier 1)",'[2]Most Recent Statements'!J27)),"Yes","No"))))</f>
        <v>No</v>
      </c>
      <c r="AF94" s="176" t="str">
        <f>IF(ISERROR('[2]Most Recent Statements'!J27),"Insufficient data",IF('[2]Most Recent Statements'!J27="Unknown","Insufficient Data",(IF(ISNUMBER(SEARCH("Code of conduct or supplier code includes clauses on slavery and human trafficking (direct / tier 1)",'[2]Most Recent Statements'!J27)),"Yes","No"))))</f>
        <v>No</v>
      </c>
      <c r="AG94" s="176" t="str">
        <f>IF(ISERROR('[2]Most Recent Statements'!J27),"Insufficient data",IF('[2]Most Recent Statements'!J27="Unknown","Insufficient Data",(IF(ISNUMBER(SEARCH("Code of conduct or supplier code includes clauses on slavery and human trafficking (beyond tier 1)",'[2]Most Recent Statements'!J27)),"Yes","No"))))</f>
        <v>No</v>
      </c>
      <c r="AH94" s="176" t="str">
        <f>IF(ISERROR('[2]Most Recent Statements'!J27),"Insufficient data",IF('[2]Most Recent Statements'!J27="Unknown","Insufficient Data",(IF(ISNUMBER(SEARCH("Contracts include clauses on forced labour (direct / tier 1)",'[2]Most Recent Statements'!J27)),"Yes","No"))))</f>
        <v>Yes</v>
      </c>
      <c r="AI94" s="176" t="str">
        <f>IF(ISERROR('[2]Most Recent Statements'!J27),"Insufficient data",IF('[2]Most Recent Statements'!J27="Unknown","Insufficient Data",(IF(ISNUMBER(SEARCH("Contracts include clauses on forced labour (beyond tier 1)",'[2]Most Recent Statements'!J27)),"Yes","No"))))</f>
        <v>No</v>
      </c>
      <c r="AJ94" s="176" t="str">
        <f>IF(ISERROR('[2]Most Recent Statements'!J27),"Insufficient data",IF('[2]Most Recent Statements'!J27="Unknown","Insufficient Data",(IF(ISNUMBER(SEARCH("Suppliers produce their own statement (direct / tier 1)",'[2]Most Recent Statements'!J27)),"Yes","No"))))</f>
        <v>No</v>
      </c>
      <c r="AK94" s="176" t="str">
        <f>IF(ISERROR('[2]Most Recent Statements'!J27),"Insufficient data",IF('[2]Most Recent Statements'!J27="Unknown","Insufficient Data",(IF(ISNUMBER(SEARCH("Suppliers produce their own statement (beyond tier 1)",'[2]Most Recent Statements'!J27)),"Yes","No"))))</f>
        <v>No</v>
      </c>
      <c r="AL94" s="176" t="str">
        <f>IF(ISERROR('[2]Most Recent Statements'!J27),"Insufficient data",IF('[2]Most Recent Statements'!J27="Unknown","Insufficient Data",(IF(ISNUMBER(SEARCH("Suppliers respect labour rights (wages, freedom of association etc) (direct / tier 1)",'[2]Most Recent Statements'!J27)),"Yes","No"))))</f>
        <v>No</v>
      </c>
      <c r="AM94" s="176" t="str">
        <f>IF(ISERROR('[2]Most Recent Statements'!J27),"Insufficient data",IF('[2]Most Recent Statements'!J27="Unknown","Insufficient Data",(IF(ISNUMBER(SEARCH("Suppliers respect labour rights (wages, freedom of association etc) (beyond tier 1)",'[2]Most Recent Statements'!J27)),"Yes","No"))))</f>
        <v>No</v>
      </c>
      <c r="AN94" s="176" t="str">
        <f>IF(ISERROR('[2]Most Recent Statements'!J27),"Insufficient data",IF('[2]Most Recent Statements'!J27="Unknown","Insufficient Data",(IF(ISNUMBER(SEARCH("Suppliers protect migrant workers (direct / tier 1)",'[2]Most Recent Statements'!J27)),"Yes","No"))))</f>
        <v>No</v>
      </c>
      <c r="AO94" s="176" t="str">
        <f>IF(ISERROR('[2]Most Recent Statements'!J27),"Insufficient data",IF('[2]Most Recent Statements'!J27="Unknown","Insufficient Data",(IF(ISNUMBER(SEARCH("Suppliers protect migrant workers (beyond tier 1)",'[2]Most Recent Statements'!J27)),"Yes","No"))))</f>
        <v>No</v>
      </c>
      <c r="AP94" s="177" t="str">
        <f>IF(ISERROR('[2]Most Recent Statements'!J27),"Insufficient data",IF('[2]Most Recent Statements'!J27="Unknown","Insufficient Data",(IF(ISNUMBER(SEARCH("migrant",'[2]Most Recent Statements'!J27)),"Yes","No"))))</f>
        <v>No</v>
      </c>
      <c r="AQ94" s="174" t="str">
        <f>IF(OR(ISERROR('[2]Most Recent Statements'!O27),ISERROR('[2]Most Recent Statements'!M27)),"Insufficient data",IF(OR('[2]Most Recent Statements'!O27="Unknown",'[2]Most Recent Statements'!M27="Unknown"),"Insufficient Data",(IF(OR((OR((ISNUMBER(SEARCH("Cancel contracts",'[2]Most Recent Statements'!O27))),(ISNUMBER(SEARCH("Corrective action plan",'[2]Most Recent Statements'!O27))),(ISNUMBER(SEARCH("Worker remediation",'[2]Most Recent Statements'!O27))),(ISNUMBER(SEARCH("Senior management",'[2]Most Recent Statements'!O27))))),(OR((ISNUMBER(SEARCH("Audits",'[2]Most Recent Statements'!M27))),(ISNUMBER(SEARCH("On-site visits",'[2]Most Recent Statements'!M27)))))),"Yes","No"))))</f>
        <v>No</v>
      </c>
      <c r="AR94" s="174" t="str">
        <f t="shared" si="11"/>
        <v>Yes</v>
      </c>
      <c r="AS94" s="175" t="str">
        <f>IF(ISERROR('[2]Most Recent Statements'!O27),"Insufficient data",IF('[2]Most Recent Statements'!O27="Unknown","Insufficient Data",(IF(ISNUMBER(SEARCH("Cancel contracts",'[2]Most Recent Statements'!O27)),"Yes","No"))))</f>
        <v>No</v>
      </c>
      <c r="AT94" s="176" t="str">
        <f>IF(ISERROR('[2]Most Recent Statements'!O27),"Insufficient data",IF('[2]Most Recent Statements'!O27="Unknown","Insufficient Data",(IF(ISNUMBER(SEARCH("Corrective action plan",'[2]Most Recent Statements'!O27)),"Yes","No"))))</f>
        <v>No</v>
      </c>
      <c r="AU94" s="176" t="str">
        <f>IF(ISERROR('[2]Most Recent Statements'!O27),"Insufficient data",IF('[2]Most Recent Statements'!O27="Unknown","Insufficient Data",(IF(ISNUMBER(SEARCH("Senior management",'[2]Most Recent Statements'!O27)),"Yes","No"))))</f>
        <v>No</v>
      </c>
      <c r="AV94" s="177" t="str">
        <f>IF(ISERROR('[2]Most Recent Statements'!O27),"Insufficient data",IF('[2]Most Recent Statements'!O27="Unknown","Insufficient Data",(IF(ISNUMBER(SEARCH("Worker remediation",'[2]Most Recent Statements'!O27)),"Yes","No"))))</f>
        <v>No</v>
      </c>
      <c r="AW94" s="176" t="str">
        <f t="shared" si="12"/>
        <v>No</v>
      </c>
      <c r="AX94" s="175" t="str">
        <f>IF(ISERROR('[2]Most Recent Statements'!M27),"Insufficient data",IF('[2]Most Recent Statements'!M27="Unknown","Insufficient Data",(IF(ISNUMBER(SEARCH("Audits",'[2]Most Recent Statements'!M27)),"Yes","No"))))</f>
        <v>No</v>
      </c>
      <c r="AY94" s="176" t="str">
        <f>IF(ISERROR('[2]Most Recent Statements'!M27),"Insufficient data",IF('[2]Most Recent Statements'!M27="Unknown","Insufficient Data",(IF(ISNUMBER(SEARCH("Audits of suppliers (self- reporting)",'[2]Most Recent Statements'!M27)),"Yes","No"))))</f>
        <v>No</v>
      </c>
      <c r="AZ94" s="176" t="str">
        <f>IF(ISERROR('[2]Most Recent Statements'!M27),"Insufficient data",IF('[2]Most Recent Statements'!M27="Unknown","Insufficient Data",(IF(ISNUMBER(SEARCH("Audits of suppliers (independent)",'[2]Most Recent Statements'!M27)),"Yes","No"))))</f>
        <v>No</v>
      </c>
      <c r="BA94" s="177" t="str">
        <f>IF(ISERROR('[2]Most Recent Statements'!M27),"Insufficient data",IF('[2]Most Recent Statements'!M27="Unknown","Insufficient Data",(IF(ISNUMBER(SEARCH("On-site visits",'[2]Most Recent Statements'!M27)),"Yes","No"))))</f>
        <v>No</v>
      </c>
      <c r="BB94" s="175" t="str">
        <f>IF(ISERROR('[2]Most Recent Statements'!P27),"Insufficient data",IF('[2]Most Recent Statements'!P27="Unknown","Insufficient Data",(IF(OR((ISNUMBER(SEARCH("Hotline",'[2]Most Recent Statements'!P27))),(ISNUMBER(SEARCH("Whistleblower protection",'[2]Most Recent Statements'!P27))),(ISNUMBER(SEARCH("Focal Point",'[2]Most Recent Statements'!P27)))),"Yes","No"))))</f>
        <v>No</v>
      </c>
      <c r="BC94" s="176" t="str">
        <f>IF(ISERROR('[2]Most Recent Statements'!P27),"Insufficient data",IF('[2]Most Recent Statements'!P27="Unknown","Insufficient Data",(IF(ISNUMBER(SEARCH("Hotline",'[2]Most Recent Statements'!P27)),"Yes","No"))))</f>
        <v>No</v>
      </c>
      <c r="BD94" s="176" t="str">
        <f>IF(ISERROR('[2]Most Recent Statements'!P27),"Insufficient data",IF('[2]Most Recent Statements'!P27="Unknown","Insufficient Data",(IF(ISNUMBER(SEARCH("Focal Point",'[2]Most Recent Statements'!P27)),"Yes","No"))))</f>
        <v>No</v>
      </c>
      <c r="BE94" s="177" t="str">
        <f>IF(ISERROR('[2]Most Recent Statements'!P27),"Insufficient data",IF('[2]Most Recent Statements'!P27="Unknown","Insufficient Data",(IF(ISNUMBER(SEARCH("Whistleblower protection",'[2]Most Recent Statements'!P27)),"Yes","No"))))</f>
        <v>No</v>
      </c>
      <c r="BF94" s="175" t="str">
        <f t="shared" si="13"/>
        <v>No</v>
      </c>
      <c r="BG94" s="176" t="str">
        <f>IF(ISERROR('[2]Most Recent Statements'!K27),"Insufficient data",IF('[2]Most Recent Statements'!K27="Unknown","Insufficient Data",(IF(ISNUMBER(SEARCH("Conducting research",'[2]Most Recent Statements'!K27)),"Yes","No"))))</f>
        <v>No</v>
      </c>
      <c r="BH94" s="176" t="str">
        <f>IF(ISERROR('[2]Most Recent Statements'!K27),"Insufficient data",IF('[2]Most Recent Statements'!K27="Unknown","Insufficient Data",(IF(ISNUMBER(SEARCH("Risk-based questionnaires",'[2]Most Recent Statements'!K27)),"Yes","No"))))</f>
        <v>No</v>
      </c>
      <c r="BI94" s="176" t="str">
        <f>IF(ISERROR('[2]Most Recent Statements'!K27),"Insufficient data",IF('[2]Most Recent Statements'!K27="Unknown","Insufficient Data",(IF(ISNUMBER(SEARCH("Use of risk management tool or software",'[2]Most Recent Statements'!K27)),"Yes","No"))))</f>
        <v>No</v>
      </c>
      <c r="BJ94" s="177" t="str">
        <f>IF(ISERROR('[2]Most Recent Statements'!K27),"Insufficient data",IF('[2]Most Recent Statements'!K27="Unknown","Insufficient Data",(IF(ISNUMBER(SEARCH("In Development",'[2]Most Recent Statements'!K27)),"Yes","No"))))</f>
        <v>No</v>
      </c>
      <c r="BK94" s="174" t="str">
        <f>IF(OR(ISERROR('[2]Most Recent Statements'!K27),ISERROR('[2]Most Recent Statements'!L27)),"Insufficient data",IF(OR('[2]Most Recent Statements'!K27="Unknown",'[2]Most Recent Statements'!L27="Unknown"),"Insufficient Data",(IF(AND((OR((ISNUMBER(SEARCH("Conducting research",'[2]Most Recent Statements'!K27))),(ISNUMBER(SEARCH("Risk-based questionnaires",'[2]Most Recent Statements'!K27))),(ISNUMBER(SEARCH("Use of risk management tool or software",'[2]Most Recent Statements'!K27))))),(OR((ISNUMBER(SEARCH("Geographic",'[2]Most Recent Statements'!L27))),(ISNUMBER(SEARCH("Industry",'[2]Most Recent Statements'!L27))),(ISNUMBER(SEARCH("Resource",'[2]Most Recent Statements'!L27))),(ISNUMBER(SEARCH("Workforce",'[2]Most Recent Statements'!L27)))))),"Yes","No"))))</f>
        <v>No</v>
      </c>
      <c r="BL94" s="175" t="str">
        <f>IF(ISERROR('[2]Most Recent Statements'!L27),"Insufficient data",IF('[2]Most Recent Statements'!L27="Unknown","Insufficient Data",(IF(OR((ISNUMBER(SEARCH("Geographic",'[2]Most Recent Statements'!L27))),(ISNUMBER(SEARCH("Industry",'[2]Most Recent Statements'!L27))),(ISNUMBER(SEARCH("Resource",'[2]Most Recent Statements'!L27))),(ISNUMBER(SEARCH("Workforce",'[2]Most Recent Statements'!L27)))),"Yes","No"))))</f>
        <v>No</v>
      </c>
      <c r="BM94" s="176" t="str">
        <f>IF(ISERROR('[2]Most Recent Statements'!L27),"Insufficient data",IF('[2]Most Recent Statements'!L27="Unknown","Insufficient Data",(IF(ISNUMBER(SEARCH("Geographic",'[2]Most Recent Statements'!L27)),"Yes","No"))))</f>
        <v>No</v>
      </c>
      <c r="BN94" s="176" t="str">
        <f>IF(ISERROR('[2]Most Recent Statements'!L27),"Insufficient data",IF('[2]Most Recent Statements'!L27="Unknown","Insufficient Data",(IF(ISNUMBER(SEARCH("Industry",'[2]Most Recent Statements'!L27)),"Yes","No"))))</f>
        <v>No</v>
      </c>
      <c r="BO94" s="176" t="str">
        <f>IF(ISERROR('[2]Most Recent Statements'!L27),"Insufficient data",IF('[2]Most Recent Statements'!L27="Unknown","Insufficient Data",(IF(ISNUMBER(SEARCH("Workforce",'[2]Most Recent Statements'!L27)),"Yes","No"))))</f>
        <v>No</v>
      </c>
      <c r="BP94" s="176" t="str">
        <f>IF(ISERROR('[2]Most Recent Statements'!L27),"Insufficient data",IF('[2]Most Recent Statements'!L27="Unknown","Insufficient Data",(IF(ISNUMBER(SEARCH("Resource",'[2]Most Recent Statements'!L27)),"Yes","No"))))</f>
        <v>No</v>
      </c>
      <c r="BQ94" s="177"/>
      <c r="BR94" s="176" t="str">
        <f>IF(ISERROR('[2]Most Recent Statements'!N27),"Insufficient data",IF('[2]Most Recent Statements'!N27="Unknown","Insufficient Data",(IF(ISNUMBER(SEARCH("Yes",'[2]Most Recent Statements'!N27)),"Yes","No"))))</f>
        <v>No</v>
      </c>
      <c r="BS94" s="175" t="str">
        <f>IF(ISERROR('[2]Most Recent Statements'!Q27),"Insufficient data",IF('[2]Most Recent Statements'!Q27="Unknown","Insufficient Data",(IF(ISNUMBER(SEARCH("Leadership",'[2]Most Recent Statements'!Q27)),"Yes","No"))))</f>
        <v>No</v>
      </c>
      <c r="BT94" s="176" t="str">
        <f>IF(ISERROR('[2]Most Recent Statements'!Q27),"Insufficient data",IF('[2]Most Recent Statements'!Q27="Unknown","Insufficient Data",(IF(ISNUMBER(SEARCH("Suppliers",'[2]Most Recent Statements'!Q27)),"Yes","No"))))</f>
        <v>No</v>
      </c>
      <c r="BU94" s="176" t="str">
        <f>IF(ISERROR('[2]Most Recent Statements'!Q27),"Insufficient data",IF('[2]Most Recent Statements'!Q27="Unknown","Insufficient Data",(IF(ISNUMBER(SEARCH("Recruitment / HR",'[2]Most Recent Statements'!Q27)),"Yes","No"))))</f>
        <v>No</v>
      </c>
      <c r="BV94" s="176" t="str">
        <f>IF(ISERROR('[2]Most Recent Statements'!Q27),"Insufficient data",IF('[2]Most Recent Statements'!Q27="Unknown","Insufficient Data",(IF(ISNUMBER(SEARCH("Procurement / purchasing",'[2]Most Recent Statements'!Q27)),"Yes","No"))))</f>
        <v>No</v>
      </c>
      <c r="BW94" s="176" t="str">
        <f>IF(ISERROR('[2]Most Recent Statements'!Q27),"Insufficient data",IF('[2]Most Recent Statements'!Q27="Unknown","Insufficient Data",(IF(ISNUMBER(SEARCH("Employees (all)",'[2]Most Recent Statements'!Q27)),"Yes","No"))))</f>
        <v>No</v>
      </c>
      <c r="BX94" s="176" t="str">
        <f>IF(ISERROR('[2]Most Recent Statements'!Q27),"Insufficient data",IF('[2]Most Recent Statements'!Q27="Unknown","Insufficient Data",(IF(ISNUMBER(SEARCH("Training provided - not specified",'[2]Most Recent Statements'!Q27)),"Yes","No"))))</f>
        <v>No</v>
      </c>
      <c r="BY94" s="176" t="str">
        <f>IF(ISERROR('[2]Most Recent Statements'!Q27),"Insufficient data",IF('[2]Most Recent Statements'!Q27="Unknown","Insufficient Data",(IF(ISNUMBER(SEARCH("In Development",'[2]Most Recent Statements'!Q27)),"Yes","No"))))</f>
        <v>Yes</v>
      </c>
      <c r="BZ94" s="177" t="str">
        <f t="shared" si="14"/>
        <v>No</v>
      </c>
      <c r="CA94" s="176" t="str">
        <f t="shared" si="15"/>
        <v>Yes</v>
      </c>
      <c r="CB94" s="176" t="str">
        <f t="shared" si="16"/>
        <v>No</v>
      </c>
      <c r="CC94" s="175" t="str">
        <f>IF(ISERROR('[2]Most Recent Statements'!R27),"Insufficient data",IF('[2]Most Recent Statements'!R27="Unknown","Insufficient Data",(IF(ISNUMBER(SEARCH("Yes",'[2]Most Recent Statements'!R27)),"Yes","No"))))</f>
        <v>No</v>
      </c>
      <c r="CD94" s="176" t="str">
        <f>IF(ISERROR('[2]Most Recent Statements'!S27),"Insufficient data",IF('[2]Most Recent Statements'!S27="Unknown","Insufficient Data",(IF(ISNUMBER(SEARCH("Yes",'[2]Most Recent Statements'!S27)),"Yes","No"))))</f>
        <v>No</v>
      </c>
      <c r="CE94" s="199" t="str">
        <f>IFERROR(VLOOKUP($A94,'[2]Sector Specific Research'!$B$3:$H$81,3,FALSE),"Insufficient Data")</f>
        <v>No</v>
      </c>
      <c r="CF94" s="200" t="str">
        <f>IFERROR(VLOOKUP($A94,'[2]Sector Specific Research'!$B$3:$H$81,4,FALSE),"Insufficient Data")</f>
        <v>No</v>
      </c>
      <c r="CG94" s="200" t="str">
        <f>IFERROR(VLOOKUP($A94,'[2]Sector Specific Research'!$B$3:$H$81,5,FALSE),"Insufficient Data")</f>
        <v>No</v>
      </c>
      <c r="CH94" s="200" t="str">
        <f>IFERROR(VLOOKUP($A94,'[2]Sector Specific Research'!$B$3:$H$81,6,FALSE),"Insufficient Data")</f>
        <v>No</v>
      </c>
      <c r="CI94" s="200" t="str">
        <f>IFERROR(VLOOKUP($A94,'[2]Sector Specific Research'!$B$3:$H$81,7,FALSE),"Insufficient Data")</f>
        <v>No</v>
      </c>
      <c r="CJ94" s="200" t="str">
        <f t="shared" si="17"/>
        <v>No</v>
      </c>
      <c r="CK94" s="175" t="str">
        <f t="shared" si="18"/>
        <v>No</v>
      </c>
      <c r="CL94" s="178" t="str">
        <f t="shared" si="19"/>
        <v>No</v>
      </c>
    </row>
    <row r="95" spans="1:90" ht="16" x14ac:dyDescent="0.2">
      <c r="A95" s="287" t="str">
        <f>TRIM('[2]Most Recent Statements'!A86)</f>
        <v>St James's Place plc</v>
      </c>
      <c r="B95" s="197">
        <f>'[2]Most Recent Statements'!B86</f>
        <v>2019</v>
      </c>
      <c r="C95" s="197">
        <v>144416</v>
      </c>
      <c r="D95" s="198" t="str">
        <f>IF(ISNUMBER(SEARCH("Yes",'[2]Most Recent Statements'!C86)), "Yes", "No")</f>
        <v>Yes</v>
      </c>
      <c r="E95" s="198">
        <f>IFERROR(VLOOKUP(A95,'[2]Entity Coverage'!$C$2:$H$80, 6, FALSE), "Insufficient Data")</f>
        <v>8</v>
      </c>
      <c r="F95" s="198" t="str">
        <f>IF(ISERROR('[2]Most Recent Statements'!E86),"Insufficient data",IF('[2]Most Recent Statements'!E86="Unknown","Insufficient Data",(IF(ISNUMBER(SEARCH("Yes",'[2]Most Recent Statements'!E86)),"Yes","No"))))</f>
        <v>No</v>
      </c>
      <c r="G95" s="175" t="str">
        <f>IFERROR(IF(AND((OR('[2]Most Recent Statements'!F86="Signed by CEO",'[2]Most Recent Statements'!F86="Signed by Director",'[2]Most Recent Statements'!F86="Signed by Managing Director",'[2]Most Recent Statements'!F86="Signed by Chairman")),('[2]Most Recent Statements'!C86="Yes - UK Modern Slavery Act"),('[2]Most Recent Statements'!D86="Yes"),('[2]Most Recent Statements'!G86="Approved by Board")),"Yes","No"),"Insufficient data")</f>
        <v>No</v>
      </c>
      <c r="H95" s="176" t="str">
        <f>IF(ISERROR('[2]Most Recent Statements'!F86),"Insufficient data",IF('[2]Most Recent Statements'!F86="Unknown","Insufficient Data",(IF(OR((ISNUMBER(SEARCH("Signed by CEO",'[2]Most Recent Statements'!F86))),(ISNUMBER(SEARCH("Signed by Director",'[2]Most Recent Statements'!F86))),(ISNUMBER(SEARCH("Signed by Chairman",'[2]Most Recent Statements'!F86))),(ISNUMBER(SEARCH("Signed by Managing Director",'[2]Most Recent Statements'!F86)))),"Yes","No"))))</f>
        <v>No</v>
      </c>
      <c r="I95" s="176" t="str">
        <f>IF(ISERROR('[2]Most Recent Statements'!G86),"Insufficient data",IF('[2]Most Recent Statements'!G86="Unknown","Insufficient Data",(IF(ISNUMBER(SEARCH("Approved by Board",'[2]Most Recent Statements'!G86)),"Yes","No"))))</f>
        <v>Yes</v>
      </c>
      <c r="J95" s="177" t="str">
        <f>IF(ISERROR('[2]Most Recent Statements'!D86),"Insufficient data",IF('[2]Most Recent Statements'!D86="Unknown","Insufficient Data",(IF(ISNUMBER(SEARCH("Yes",'[2]Most Recent Statements'!D86)),"Yes","No"))))</f>
        <v>Yes</v>
      </c>
      <c r="K95" s="174" t="str">
        <f>IF(ISERROR('[2]Most Recent Statements'!T86),"Insufficient data",IF('[2]Most Recent Statements'!T86="Unknown","Insufficient Data",(IF(ISNUMBER(SEARCH("Yes",'[2]Most Recent Statements'!T86)),"Yes","No"))))</f>
        <v>Yes</v>
      </c>
      <c r="L95" s="174" t="str">
        <f>IF(ISERROR('[2]Most Recent Statements'!H86),"Insufficient data",IF('[2]Most Recent Statements'!H86="Unknown","Insufficient Data",(IF(ISNUMBER(SEARCH("Yes",'[2]Most Recent Statements'!H86)),"Yes","No"))))</f>
        <v>No</v>
      </c>
      <c r="M95" s="175" t="str">
        <f>IF(ISERROR('[2]Most Recent Statements'!I86),"Insufficient data",IF('[2]Most Recent Statements'!I86="Unknown","Insufficient Data",(IF(ISNUMBER(SEARCH("No",'[2]Most Recent Statements'!I86)),"No","Yes"))))</f>
        <v>Yes</v>
      </c>
      <c r="N95" s="176" t="str">
        <f>IF(ISERROR('[2]Most Recent Statements'!I86),"Insufficient data",IF('[2]Most Recent Statements'!I86="Unknown","Insufficient Data",(IF(ISNUMBER(SEARCH("Facility/Supplier",'[2]Most Recent Statements'!I86)),"Yes","No"))))</f>
        <v>No</v>
      </c>
      <c r="O95" s="177" t="str">
        <f>IF(ISERROR('[2]Most Recent Statements'!I86),"Insufficient data",IF('[2]Most Recent Statements'!I86="Unknown","Insufficient Data",(IF(ISNUMBER(SEARCH("Geographical",'[2]Most Recent Statements'!I86)),"Yes","No"))))</f>
        <v>Yes</v>
      </c>
      <c r="P95" s="175" t="str">
        <f>IF(ISERROR('[2]Most Recent Statements'!J86),"Insufficient data",IF('[2]Most Recent Statements'!J86="Unknown","Insufficient Data",(IF(OR((ISNUMBER(SEARCH("prohibit",'[2]Most Recent Statements'!J86))),(ISNUMBER(SEARCH("forced",'[2]Most Recent Statements'!J86))),(ISNUMBER(SEARCH("supplier",'[2]Most Recent Statements'!J86)))),"Yes","No"))))</f>
        <v>Yes</v>
      </c>
      <c r="Q95" s="176" t="str">
        <f>IF(ISERROR('[2]Most Recent Statements'!J86),"Insufficient data",IF('[2]Most Recent Statements'!J86="Unknown","Insufficient Data",(IF(ISNUMBER(SEARCH("No",'[2]Most Recent Statements'!J86)),"No","Yes"))))</f>
        <v>Yes</v>
      </c>
      <c r="R95" s="176" t="str">
        <f>IF(ISERROR('[2]Most Recent Statements'!J86),"Insufficient data",IF('[2]Most Recent Statements'!J86="Unknown","Insufficient Data",(IF(ISNUMBER(SEARCH("In Development",'[2]Most Recent Statements'!J86)),"Yes","No"))))</f>
        <v>Yes</v>
      </c>
      <c r="S95" s="176" t="str">
        <f>IF(ISERROR('[2]Most Recent Statements'!J86),"Insufficient data",IF('[2]Most Recent Statements'!J86="Unknown","Insufficient Data",(IF(OR((ISNUMBER(SEARCH("prohibit",'[2]Most Recent Statements'!J86))),(ISNUMBER(SEARCH("forced",'[2]Most Recent Statements'!J86))),(ISNUMBER(SEARCH("No",'[2]Most Recent Statements'!J86))),(ISNUMBER(SEARCH("supplier",'[2]Most Recent Statements'!J86)))),"No","Yes"))))</f>
        <v>No</v>
      </c>
      <c r="T95" s="174"/>
      <c r="U95" s="176" t="str">
        <f>IF(ISERROR('[2]Most Recent Statements'!J86),"Insufficient data",IF('[2]Most Recent Statements'!J86="Unknown","Insufficient Data",(IF(ISNUMBER(SEARCH("(beyond tier 1)",'[2]Most Recent Statements'!J86)),"Yes","No"))))</f>
        <v>No</v>
      </c>
      <c r="V95" s="174"/>
      <c r="W95" s="176" t="str">
        <f>IF(ISERROR('[2]Most Recent Statements'!J86),"Insufficient data",IF('[2]Most Recent Statements'!J86="Unknown","Insufficient Data",(IF(ISNUMBER(SEARCH("recruitment",'[2]Most Recent Statements'!J86)),"Yes","No"))))</f>
        <v>No</v>
      </c>
      <c r="X95" s="176" t="str">
        <f>IF(ISERROR('[2]Most Recent Statements'!J86),"Insufficient data",IF('[2]Most Recent Statements'!J86="Unknown","Insufficient Data",(IF(ISNUMBER(SEARCH("Prohibit charging of recruitment fees to employee (direct / tier 1)",'[2]Most Recent Statements'!J86)),"Yes","No"))))</f>
        <v>No</v>
      </c>
      <c r="Y95" s="176" t="str">
        <f>IF(ISERROR('[2]Most Recent Statements'!J86),"Insufficient data",IF('[2]Most Recent Statements'!J86="Unknown","Insufficient Data",(IF(ISNUMBER(SEARCH("Prohibit charging of recruitment fees to employee (beyond tier 1)",'[2]Most Recent Statements'!J86)),"Yes","No"))))</f>
        <v>No</v>
      </c>
      <c r="Z95" s="176" t="str">
        <f>IF(ISERROR('[2]Most Recent Statements'!J86),"Insufficient data",IF('[2]Most Recent Statements'!J86="Unknown","Insufficient Data",(IF(ISNUMBER(SEARCH("Suppliers comply with laws and company’s policies (direct / tier 1)",'[2]Most Recent Statements'!J86)),"Yes","No"))))</f>
        <v>Yes</v>
      </c>
      <c r="AA95" s="176" t="str">
        <f>IF(ISERROR('[2]Most Recent Statements'!J86),"Insufficient data",IF('[2]Most Recent Statements'!J86="Unknown","Insufficient Data",(IF(ISNUMBER(SEARCH("Suppliers comply with laws and company’s policies (beyond tier 1)",'[2]Most Recent Statements'!J86)),"Yes","No"))))</f>
        <v>No</v>
      </c>
      <c r="AB95" s="176" t="str">
        <f>IF(ISERROR('[2]Most Recent Statements'!J86),"Insufficient data",IF('[2]Most Recent Statements'!J86="Unknown","Insufficient Data",(IF(ISNUMBER(SEARCH("Prohibit use of forced labour (direct / tier 1)",'[2]Most Recent Statements'!J86)),"Yes","No"))))</f>
        <v>No</v>
      </c>
      <c r="AC95" s="176" t="str">
        <f>IF(ISERROR('[2]Most Recent Statements'!J86),"Insufficient data",IF('[2]Most Recent Statements'!J86="Unknown","Insufficient Data",(IF(ISNUMBER(SEARCH("Prohibit use of forced labour (beyond tier 1)",'[2]Most Recent Statements'!J86)),"Yes","No"))))</f>
        <v>No</v>
      </c>
      <c r="AD95" s="176" t="str">
        <f>IF(ISERROR('[2]Most Recent Statements'!J86),"Insufficient data",IF('[2]Most Recent Statements'!J86="Unknown","Insufficient Data",(IF(ISNUMBER(SEARCH("Prohibit use of child labour (direct / tier 1)",'[2]Most Recent Statements'!J86)),"Yes","No"))))</f>
        <v>No</v>
      </c>
      <c r="AE95" s="176" t="str">
        <f>IF(ISERROR('[2]Most Recent Statements'!J86),"Insufficient data",IF('[2]Most Recent Statements'!J86="Unknown","Insufficient Data",(IF(ISNUMBER(SEARCH("Prohibit use of child labour (beyond tier 1)",'[2]Most Recent Statements'!J86)),"Yes","No"))))</f>
        <v>No</v>
      </c>
      <c r="AF95" s="176" t="str">
        <f>IF(ISERROR('[2]Most Recent Statements'!J86),"Insufficient data",IF('[2]Most Recent Statements'!J86="Unknown","Insufficient Data",(IF(ISNUMBER(SEARCH("Code of conduct or supplier code includes clauses on slavery and human trafficking (direct / tier 1)",'[2]Most Recent Statements'!J86)),"Yes","No"))))</f>
        <v>No</v>
      </c>
      <c r="AG95" s="176" t="str">
        <f>IF(ISERROR('[2]Most Recent Statements'!J86),"Insufficient data",IF('[2]Most Recent Statements'!J86="Unknown","Insufficient Data",(IF(ISNUMBER(SEARCH("Code of conduct or supplier code includes clauses on slavery and human trafficking (beyond tier 1)",'[2]Most Recent Statements'!J86)),"Yes","No"))))</f>
        <v>No</v>
      </c>
      <c r="AH95" s="176" t="str">
        <f>IF(ISERROR('[2]Most Recent Statements'!J86),"Insufficient data",IF('[2]Most Recent Statements'!J86="Unknown","Insufficient Data",(IF(ISNUMBER(SEARCH("Contracts include clauses on forced labour (direct / tier 1)",'[2]Most Recent Statements'!J86)),"Yes","No"))))</f>
        <v>Yes</v>
      </c>
      <c r="AI95" s="176" t="str">
        <f>IF(ISERROR('[2]Most Recent Statements'!J86),"Insufficient data",IF('[2]Most Recent Statements'!J86="Unknown","Insufficient Data",(IF(ISNUMBER(SEARCH("Contracts include clauses on forced labour (beyond tier 1)",'[2]Most Recent Statements'!J86)),"Yes","No"))))</f>
        <v>No</v>
      </c>
      <c r="AJ95" s="176" t="str">
        <f>IF(ISERROR('[2]Most Recent Statements'!J86),"Insufficient data",IF('[2]Most Recent Statements'!J86="Unknown","Insufficient Data",(IF(ISNUMBER(SEARCH("Suppliers produce their own statement (direct / tier 1)",'[2]Most Recent Statements'!J86)),"Yes","No"))))</f>
        <v>No</v>
      </c>
      <c r="AK95" s="176" t="str">
        <f>IF(ISERROR('[2]Most Recent Statements'!J86),"Insufficient data",IF('[2]Most Recent Statements'!J86="Unknown","Insufficient Data",(IF(ISNUMBER(SEARCH("Suppliers produce their own statement (beyond tier 1)",'[2]Most Recent Statements'!J86)),"Yes","No"))))</f>
        <v>No</v>
      </c>
      <c r="AL95" s="176" t="str">
        <f>IF(ISERROR('[2]Most Recent Statements'!J86),"Insufficient data",IF('[2]Most Recent Statements'!J86="Unknown","Insufficient Data",(IF(ISNUMBER(SEARCH("Suppliers respect labour rights (wages, freedom of association etc) (direct / tier 1)",'[2]Most Recent Statements'!J86)),"Yes","No"))))</f>
        <v>No</v>
      </c>
      <c r="AM95" s="176" t="str">
        <f>IF(ISERROR('[2]Most Recent Statements'!J86),"Insufficient data",IF('[2]Most Recent Statements'!J86="Unknown","Insufficient Data",(IF(ISNUMBER(SEARCH("Suppliers respect labour rights (wages, freedom of association etc) (beyond tier 1)",'[2]Most Recent Statements'!J86)),"Yes","No"))))</f>
        <v>No</v>
      </c>
      <c r="AN95" s="176" t="str">
        <f>IF(ISERROR('[2]Most Recent Statements'!J86),"Insufficient data",IF('[2]Most Recent Statements'!J86="Unknown","Insufficient Data",(IF(ISNUMBER(SEARCH("Suppliers protect migrant workers (direct / tier 1)",'[2]Most Recent Statements'!J86)),"Yes","No"))))</f>
        <v>No</v>
      </c>
      <c r="AO95" s="176" t="str">
        <f>IF(ISERROR('[2]Most Recent Statements'!J86),"Insufficient data",IF('[2]Most Recent Statements'!J86="Unknown","Insufficient Data",(IF(ISNUMBER(SEARCH("Suppliers protect migrant workers (beyond tier 1)",'[2]Most Recent Statements'!J86)),"Yes","No"))))</f>
        <v>No</v>
      </c>
      <c r="AP95" s="177" t="str">
        <f>IF(ISERROR('[2]Most Recent Statements'!J86),"Insufficient data",IF('[2]Most Recent Statements'!J86="Unknown","Insufficient Data",(IF(ISNUMBER(SEARCH("migrant",'[2]Most Recent Statements'!J86)),"Yes","No"))))</f>
        <v>No</v>
      </c>
      <c r="AQ95" s="174" t="str">
        <f>IF(OR(ISERROR('[2]Most Recent Statements'!O86),ISERROR('[2]Most Recent Statements'!M86)),"Insufficient data",IF(OR('[2]Most Recent Statements'!O86="Unknown",'[2]Most Recent Statements'!M86="Unknown"),"Insufficient Data",(IF(OR((OR((ISNUMBER(SEARCH("Cancel contracts",'[2]Most Recent Statements'!O86))),(ISNUMBER(SEARCH("Corrective action plan",'[2]Most Recent Statements'!O86))),(ISNUMBER(SEARCH("Worker remediation",'[2]Most Recent Statements'!O86))),(ISNUMBER(SEARCH("Senior management",'[2]Most Recent Statements'!O86))))),(OR((ISNUMBER(SEARCH("Audits",'[2]Most Recent Statements'!M86))),(ISNUMBER(SEARCH("On-site visits",'[2]Most Recent Statements'!M86)))))),"Yes","No"))))</f>
        <v>No</v>
      </c>
      <c r="AR95" s="174" t="str">
        <f t="shared" si="11"/>
        <v>Yes</v>
      </c>
      <c r="AS95" s="175" t="str">
        <f>IF(ISERROR('[2]Most Recent Statements'!O86),"Insufficient data",IF('[2]Most Recent Statements'!O86="Unknown","Insufficient Data",(IF(ISNUMBER(SEARCH("Cancel contracts",'[2]Most Recent Statements'!O86)),"Yes","No"))))</f>
        <v>No</v>
      </c>
      <c r="AT95" s="176" t="str">
        <f>IF(ISERROR('[2]Most Recent Statements'!O86),"Insufficient data",IF('[2]Most Recent Statements'!O86="Unknown","Insufficient Data",(IF(ISNUMBER(SEARCH("Corrective action plan",'[2]Most Recent Statements'!O86)),"Yes","No"))))</f>
        <v>No</v>
      </c>
      <c r="AU95" s="176" t="str">
        <f>IF(ISERROR('[2]Most Recent Statements'!O86),"Insufficient data",IF('[2]Most Recent Statements'!O86="Unknown","Insufficient Data",(IF(ISNUMBER(SEARCH("Senior management",'[2]Most Recent Statements'!O86)),"Yes","No"))))</f>
        <v>No</v>
      </c>
      <c r="AV95" s="177" t="str">
        <f>IF(ISERROR('[2]Most Recent Statements'!O86),"Insufficient data",IF('[2]Most Recent Statements'!O86="Unknown","Insufficient Data",(IF(ISNUMBER(SEARCH("Worker remediation",'[2]Most Recent Statements'!O86)),"Yes","No"))))</f>
        <v>No</v>
      </c>
      <c r="AW95" s="176" t="str">
        <f t="shared" si="12"/>
        <v>No</v>
      </c>
      <c r="AX95" s="175" t="str">
        <f>IF(ISERROR('[2]Most Recent Statements'!M86),"Insufficient data",IF('[2]Most Recent Statements'!M86="Unknown","Insufficient Data",(IF(ISNUMBER(SEARCH("Audits",'[2]Most Recent Statements'!M86)),"Yes","No"))))</f>
        <v>No</v>
      </c>
      <c r="AY95" s="176" t="str">
        <f>IF(ISERROR('[2]Most Recent Statements'!M86),"Insufficient data",IF('[2]Most Recent Statements'!M86="Unknown","Insufficient Data",(IF(ISNUMBER(SEARCH("Audits of suppliers (self- reporting)",'[2]Most Recent Statements'!M86)),"Yes","No"))))</f>
        <v>No</v>
      </c>
      <c r="AZ95" s="176" t="str">
        <f>IF(ISERROR('[2]Most Recent Statements'!M86),"Insufficient data",IF('[2]Most Recent Statements'!M86="Unknown","Insufficient Data",(IF(ISNUMBER(SEARCH("Audits of suppliers (independent)",'[2]Most Recent Statements'!M86)),"Yes","No"))))</f>
        <v>No</v>
      </c>
      <c r="BA95" s="177" t="str">
        <f>IF(ISERROR('[2]Most Recent Statements'!M86),"Insufficient data",IF('[2]Most Recent Statements'!M86="Unknown","Insufficient Data",(IF(ISNUMBER(SEARCH("On-site visits",'[2]Most Recent Statements'!M86)),"Yes","No"))))</f>
        <v>No</v>
      </c>
      <c r="BB95" s="175" t="str">
        <f>IF(ISERROR('[2]Most Recent Statements'!P86),"Insufficient data",IF('[2]Most Recent Statements'!P86="Unknown","Insufficient Data",(IF(OR((ISNUMBER(SEARCH("Hotline",'[2]Most Recent Statements'!P86))),(ISNUMBER(SEARCH("Whistleblower protection",'[2]Most Recent Statements'!P86))),(ISNUMBER(SEARCH("Focal Point",'[2]Most Recent Statements'!P86)))),"Yes","No"))))</f>
        <v>Yes</v>
      </c>
      <c r="BC95" s="176" t="str">
        <f>IF(ISERROR('[2]Most Recent Statements'!P86),"Insufficient data",IF('[2]Most Recent Statements'!P86="Unknown","Insufficient Data",(IF(ISNUMBER(SEARCH("Hotline",'[2]Most Recent Statements'!P86)),"Yes","No"))))</f>
        <v>Yes</v>
      </c>
      <c r="BD95" s="176" t="str">
        <f>IF(ISERROR('[2]Most Recent Statements'!P86),"Insufficient data",IF('[2]Most Recent Statements'!P86="Unknown","Insufficient Data",(IF(ISNUMBER(SEARCH("Focal Point",'[2]Most Recent Statements'!P86)),"Yes","No"))))</f>
        <v>Yes</v>
      </c>
      <c r="BE95" s="177" t="str">
        <f>IF(ISERROR('[2]Most Recent Statements'!P86),"Insufficient data",IF('[2]Most Recent Statements'!P86="Unknown","Insufficient Data",(IF(ISNUMBER(SEARCH("Whistleblower protection",'[2]Most Recent Statements'!P86)),"Yes","No"))))</f>
        <v>Yes</v>
      </c>
      <c r="BF95" s="175" t="str">
        <f t="shared" si="13"/>
        <v>Yes</v>
      </c>
      <c r="BG95" s="176" t="str">
        <f>IF(ISERROR('[2]Most Recent Statements'!K86),"Insufficient data",IF('[2]Most Recent Statements'!K86="Unknown","Insufficient Data",(IF(ISNUMBER(SEARCH("Conducting research",'[2]Most Recent Statements'!K86)),"Yes","No"))))</f>
        <v>Yes</v>
      </c>
      <c r="BH95" s="176" t="str">
        <f>IF(ISERROR('[2]Most Recent Statements'!K86),"Insufficient data",IF('[2]Most Recent Statements'!K86="Unknown","Insufficient Data",(IF(ISNUMBER(SEARCH("Risk-based questionnaires",'[2]Most Recent Statements'!K86)),"Yes","No"))))</f>
        <v>Yes</v>
      </c>
      <c r="BI95" s="176" t="str">
        <f>IF(ISERROR('[2]Most Recent Statements'!K86),"Insufficient data",IF('[2]Most Recent Statements'!K86="Unknown","Insufficient Data",(IF(ISNUMBER(SEARCH("Use of risk management tool or software",'[2]Most Recent Statements'!K86)),"Yes","No"))))</f>
        <v>No</v>
      </c>
      <c r="BJ95" s="177" t="str">
        <f>IF(ISERROR('[2]Most Recent Statements'!K86),"Insufficient data",IF('[2]Most Recent Statements'!K86="Unknown","Insufficient Data",(IF(ISNUMBER(SEARCH("In Development",'[2]Most Recent Statements'!K86)),"Yes","No"))))</f>
        <v>Yes</v>
      </c>
      <c r="BK95" s="174" t="str">
        <f>IF(OR(ISERROR('[2]Most Recent Statements'!K86),ISERROR('[2]Most Recent Statements'!L86)),"Insufficient data",IF(OR('[2]Most Recent Statements'!K86="Unknown",'[2]Most Recent Statements'!L86="Unknown"),"Insufficient Data",(IF(AND((OR((ISNUMBER(SEARCH("Conducting research",'[2]Most Recent Statements'!K86))),(ISNUMBER(SEARCH("Risk-based questionnaires",'[2]Most Recent Statements'!K86))),(ISNUMBER(SEARCH("Use of risk management tool or software",'[2]Most Recent Statements'!K86))))),(OR((ISNUMBER(SEARCH("Geographic",'[2]Most Recent Statements'!L86))),(ISNUMBER(SEARCH("Industry",'[2]Most Recent Statements'!L86))),(ISNUMBER(SEARCH("Resource",'[2]Most Recent Statements'!L86))),(ISNUMBER(SEARCH("Workforce",'[2]Most Recent Statements'!L86)))))),"Yes","No"))))</f>
        <v>Yes</v>
      </c>
      <c r="BL95" s="175" t="str">
        <f>IF(ISERROR('[2]Most Recent Statements'!L86),"Insufficient data",IF('[2]Most Recent Statements'!L86="Unknown","Insufficient Data",(IF(OR((ISNUMBER(SEARCH("Geographic",'[2]Most Recent Statements'!L86))),(ISNUMBER(SEARCH("Industry",'[2]Most Recent Statements'!L86))),(ISNUMBER(SEARCH("Resource",'[2]Most Recent Statements'!L86))),(ISNUMBER(SEARCH("Workforce",'[2]Most Recent Statements'!L86)))),"Yes","No"))))</f>
        <v>Yes</v>
      </c>
      <c r="BM95" s="176" t="str">
        <f>IF(ISERROR('[2]Most Recent Statements'!L86),"Insufficient data",IF('[2]Most Recent Statements'!L86="Unknown","Insufficient Data",(IF(ISNUMBER(SEARCH("Geographic",'[2]Most Recent Statements'!L86)),"Yes","No"))))</f>
        <v>No</v>
      </c>
      <c r="BN95" s="176" t="str">
        <f>IF(ISERROR('[2]Most Recent Statements'!L86),"Insufficient data",IF('[2]Most Recent Statements'!L86="Unknown","Insufficient Data",(IF(ISNUMBER(SEARCH("Industry",'[2]Most Recent Statements'!L86)),"Yes","No"))))</f>
        <v>Yes</v>
      </c>
      <c r="BO95" s="176" t="str">
        <f>IF(ISERROR('[2]Most Recent Statements'!L86),"Insufficient data",IF('[2]Most Recent Statements'!L86="Unknown","Insufficient Data",(IF(ISNUMBER(SEARCH("Workforce",'[2]Most Recent Statements'!L86)),"Yes","No"))))</f>
        <v>No</v>
      </c>
      <c r="BP95" s="176" t="str">
        <f>IF(ISERROR('[2]Most Recent Statements'!L86),"Insufficient data",IF('[2]Most Recent Statements'!L86="Unknown","Insufficient Data",(IF(ISNUMBER(SEARCH("Resource",'[2]Most Recent Statements'!L86)),"Yes","No"))))</f>
        <v>No</v>
      </c>
      <c r="BQ95" s="194"/>
      <c r="BR95" s="176" t="str">
        <f>IF(ISERROR('[2]Most Recent Statements'!N86),"Insufficient data",IF('[2]Most Recent Statements'!N86="Unknown","Insufficient Data",(IF(ISNUMBER(SEARCH("Yes",'[2]Most Recent Statements'!N86)),"Yes","No"))))</f>
        <v>No</v>
      </c>
      <c r="BS95" s="175" t="str">
        <f>IF(ISERROR('[2]Most Recent Statements'!Q86),"Insufficient data",IF('[2]Most Recent Statements'!Q86="Unknown","Insufficient Data",(IF(ISNUMBER(SEARCH("Leadership",'[2]Most Recent Statements'!Q86)),"Yes","No"))))</f>
        <v>No</v>
      </c>
      <c r="BT95" s="176" t="str">
        <f>IF(ISERROR('[2]Most Recent Statements'!Q86),"Insufficient data",IF('[2]Most Recent Statements'!Q86="Unknown","Insufficient Data",(IF(ISNUMBER(SEARCH("Suppliers",'[2]Most Recent Statements'!Q86)),"Yes","No"))))</f>
        <v>No</v>
      </c>
      <c r="BU95" s="176" t="str">
        <f>IF(ISERROR('[2]Most Recent Statements'!Q86),"Insufficient data",IF('[2]Most Recent Statements'!Q86="Unknown","Insufficient Data",(IF(ISNUMBER(SEARCH("Recruitment / HR",'[2]Most Recent Statements'!Q86)),"Yes","No"))))</f>
        <v>No</v>
      </c>
      <c r="BV95" s="176" t="str">
        <f>IF(ISERROR('[2]Most Recent Statements'!Q86),"Insufficient data",IF('[2]Most Recent Statements'!Q86="Unknown","Insufficient Data",(IF(ISNUMBER(SEARCH("Procurement / purchasing",'[2]Most Recent Statements'!Q86)),"Yes","No"))))</f>
        <v>No</v>
      </c>
      <c r="BW95" s="176" t="str">
        <f>IF(ISERROR('[2]Most Recent Statements'!Q86),"Insufficient data",IF('[2]Most Recent Statements'!Q86="Unknown","Insufficient Data",(IF(ISNUMBER(SEARCH("Employees (all)",'[2]Most Recent Statements'!Q86)),"Yes","No"))))</f>
        <v>No</v>
      </c>
      <c r="BX95" s="176" t="str">
        <f>IF(ISERROR('[2]Most Recent Statements'!Q86),"Insufficient data",IF('[2]Most Recent Statements'!Q86="Unknown","Insufficient Data",(IF(ISNUMBER(SEARCH("Training provided - not specified",'[2]Most Recent Statements'!Q86)),"Yes","No"))))</f>
        <v>Yes</v>
      </c>
      <c r="BY95" s="176" t="str">
        <f>IF(ISERROR('[2]Most Recent Statements'!Q86),"Insufficient data",IF('[2]Most Recent Statements'!Q86="Unknown","Insufficient Data",(IF(ISNUMBER(SEARCH("In Development",'[2]Most Recent Statements'!Q86)),"Yes","No"))))</f>
        <v>No</v>
      </c>
      <c r="BZ95" s="177" t="str">
        <f t="shared" si="14"/>
        <v>Yes</v>
      </c>
      <c r="CA95" s="176" t="str">
        <f t="shared" si="15"/>
        <v>Yes</v>
      </c>
      <c r="CB95" s="176" t="str">
        <f t="shared" si="16"/>
        <v>Yes</v>
      </c>
      <c r="CC95" s="175" t="str">
        <f>IF(ISERROR('[2]Most Recent Statements'!R86),"Insufficient data",IF('[2]Most Recent Statements'!R86="Unknown","Insufficient Data",(IF(ISNUMBER(SEARCH("Yes",'[2]Most Recent Statements'!R86)),"Yes","No"))))</f>
        <v>No</v>
      </c>
      <c r="CD95" s="176" t="str">
        <f>IF(ISERROR('[2]Most Recent Statements'!S86),"Insufficient data",IF('[2]Most Recent Statements'!S86="Unknown","Insufficient Data",(IF(ISNUMBER(SEARCH("Yes",'[2]Most Recent Statements'!S86)),"Yes","No"))))</f>
        <v>No</v>
      </c>
      <c r="CE95" s="199" t="str">
        <f>IFERROR(VLOOKUP($A95,'[2]Sector Specific Research'!$B$3:$H$81,3,FALSE),"Insufficient Data")</f>
        <v>No</v>
      </c>
      <c r="CF95" s="200" t="str">
        <f>IFERROR(VLOOKUP($A95,'[2]Sector Specific Research'!$B$3:$H$81,4,FALSE),"Insufficient Data")</f>
        <v>No</v>
      </c>
      <c r="CG95" s="200" t="str">
        <f>IFERROR(VLOOKUP($A95,'[2]Sector Specific Research'!$B$3:$H$81,5,FALSE),"Insufficient Data")</f>
        <v>No</v>
      </c>
      <c r="CH95" s="200" t="str">
        <f>IFERROR(VLOOKUP($A95,'[2]Sector Specific Research'!$B$3:$H$81,6,FALSE),"Insufficient Data")</f>
        <v>No</v>
      </c>
      <c r="CI95" s="200" t="str">
        <f>IFERROR(VLOOKUP($A95,'[2]Sector Specific Research'!$B$3:$H$81,7,FALSE),"Insufficient Data")</f>
        <v>Yes</v>
      </c>
      <c r="CJ95" s="200" t="str">
        <f t="shared" si="17"/>
        <v>No</v>
      </c>
      <c r="CK95" s="175" t="str">
        <f t="shared" si="18"/>
        <v>No</v>
      </c>
      <c r="CL95" s="178" t="str">
        <f t="shared" si="19"/>
        <v>No</v>
      </c>
    </row>
    <row r="96" spans="1:90" ht="16" x14ac:dyDescent="0.2">
      <c r="A96" s="287" t="str">
        <f>TRIM('[2]Most Recent Statements'!A18)</f>
        <v>Standard Life Aberdeen plc</v>
      </c>
      <c r="B96" s="197">
        <f>'[2]Most Recent Statements'!B18</f>
        <v>2019</v>
      </c>
      <c r="C96" s="197">
        <v>699103</v>
      </c>
      <c r="D96" s="198" t="str">
        <f>IF(ISNUMBER(SEARCH("Yes",'[2]Most Recent Statements'!C18)), "Yes", "No")</f>
        <v>Yes</v>
      </c>
      <c r="E96" s="198">
        <f>IFERROR(VLOOKUP(A96,'[2]Entity Coverage'!$C$2:$H$80, 6, FALSE), "Insufficient Data")</f>
        <v>1</v>
      </c>
      <c r="F96" s="198" t="str">
        <f>IF(ISERROR('[2]Most Recent Statements'!E18),"Insufficient data",IF('[2]Most Recent Statements'!E18="Unknown","Insufficient Data",(IF(ISNUMBER(SEARCH("Yes",'[2]Most Recent Statements'!E18)),"Yes","No"))))</f>
        <v>Yes</v>
      </c>
      <c r="G96" s="175" t="str">
        <f>IFERROR(IF(AND((OR('[2]Most Recent Statements'!F18="Signed by CEO",'[2]Most Recent Statements'!F18="Signed by Director",'[2]Most Recent Statements'!F18="Signed by Managing Director",'[2]Most Recent Statements'!F18="Signed by Chairman")),('[2]Most Recent Statements'!C18="Yes - UK Modern Slavery Act"),('[2]Most Recent Statements'!D18="Yes"),('[2]Most Recent Statements'!G18="Approved by Board")),"Yes","No"),"Insufficient data")</f>
        <v>Yes</v>
      </c>
      <c r="H96" s="176" t="str">
        <f>IF(ISERROR('[2]Most Recent Statements'!F18),"Insufficient data",IF('[2]Most Recent Statements'!F18="Unknown","Insufficient Data",(IF(OR((ISNUMBER(SEARCH("Signed by CEO",'[2]Most Recent Statements'!F18))),(ISNUMBER(SEARCH("Signed by Director",'[2]Most Recent Statements'!F18))),(ISNUMBER(SEARCH("Signed by Chairman",'[2]Most Recent Statements'!F18))),(ISNUMBER(SEARCH("Signed by Managing Director",'[2]Most Recent Statements'!F18)))),"Yes","No"))))</f>
        <v>Yes</v>
      </c>
      <c r="I96" s="176" t="str">
        <f>IF(ISERROR('[2]Most Recent Statements'!G18),"Insufficient data",IF('[2]Most Recent Statements'!G18="Unknown","Insufficient Data",(IF(ISNUMBER(SEARCH("Approved by Board",'[2]Most Recent Statements'!G18)),"Yes","No"))))</f>
        <v>Yes</v>
      </c>
      <c r="J96" s="177" t="str">
        <f>IF(ISERROR('[2]Most Recent Statements'!D18),"Insufficient data",IF('[2]Most Recent Statements'!D18="Unknown","Insufficient Data",(IF(ISNUMBER(SEARCH("Yes",'[2]Most Recent Statements'!D18)),"Yes","No"))))</f>
        <v>Yes</v>
      </c>
      <c r="K96" s="174" t="str">
        <f>IF(ISERROR('[2]Most Recent Statements'!T18),"Insufficient data",IF('[2]Most Recent Statements'!T18="Unknown","Insufficient Data",(IF(ISNUMBER(SEARCH("Yes",'[2]Most Recent Statements'!T18)),"Yes","No"))))</f>
        <v>Yes</v>
      </c>
      <c r="L96" s="174" t="str">
        <f>IF(ISERROR('[2]Most Recent Statements'!H18),"Insufficient data",IF('[2]Most Recent Statements'!H18="Unknown","Insufficient Data",(IF(ISNUMBER(SEARCH("Yes",'[2]Most Recent Statements'!H18)),"Yes","No"))))</f>
        <v>Yes</v>
      </c>
      <c r="M96" s="175" t="str">
        <f>IF(ISERROR('[2]Most Recent Statements'!I18),"Insufficient data",IF('[2]Most Recent Statements'!I18="Unknown","Insufficient Data",(IF(ISNUMBER(SEARCH("No",'[2]Most Recent Statements'!I18)),"No","Yes"))))</f>
        <v>No</v>
      </c>
      <c r="N96" s="176" t="str">
        <f>IF(ISERROR('[2]Most Recent Statements'!I18),"Insufficient data",IF('[2]Most Recent Statements'!I18="Unknown","Insufficient Data",(IF(ISNUMBER(SEARCH("Facility/Supplier",'[2]Most Recent Statements'!I18)),"Yes","No"))))</f>
        <v>No</v>
      </c>
      <c r="O96" s="177" t="str">
        <f>IF(ISERROR('[2]Most Recent Statements'!I18),"Insufficient data",IF('[2]Most Recent Statements'!I18="Unknown","Insufficient Data",(IF(ISNUMBER(SEARCH("Geographical",'[2]Most Recent Statements'!I18)),"Yes","No"))))</f>
        <v>No</v>
      </c>
      <c r="P96" s="175" t="str">
        <f>IF(ISERROR('[2]Most Recent Statements'!J18),"Insufficient data",IF('[2]Most Recent Statements'!J18="Unknown","Insufficient Data",(IF(OR((ISNUMBER(SEARCH("prohibit",'[2]Most Recent Statements'!J18))),(ISNUMBER(SEARCH("forced",'[2]Most Recent Statements'!J18))),(ISNUMBER(SEARCH("supplier",'[2]Most Recent Statements'!J18)))),"Yes","No"))))</f>
        <v>Yes</v>
      </c>
      <c r="Q96" s="176" t="str">
        <f>IF(ISERROR('[2]Most Recent Statements'!J18),"Insufficient data",IF('[2]Most Recent Statements'!J18="Unknown","Insufficient Data",(IF(ISNUMBER(SEARCH("No",'[2]Most Recent Statements'!J18)),"No","Yes"))))</f>
        <v>Yes</v>
      </c>
      <c r="R96" s="176" t="str">
        <f>IF(ISERROR('[2]Most Recent Statements'!J18),"Insufficient data",IF('[2]Most Recent Statements'!J18="Unknown","Insufficient Data",(IF(ISNUMBER(SEARCH("In Development",'[2]Most Recent Statements'!J18)),"Yes","No"))))</f>
        <v>No</v>
      </c>
      <c r="S96" s="176" t="str">
        <f>IF(ISERROR('[2]Most Recent Statements'!J18),"Insufficient data",IF('[2]Most Recent Statements'!J18="Unknown","Insufficient Data",(IF(OR((ISNUMBER(SEARCH("prohibit",'[2]Most Recent Statements'!J18))),(ISNUMBER(SEARCH("forced",'[2]Most Recent Statements'!J18))),(ISNUMBER(SEARCH("No",'[2]Most Recent Statements'!J18))),(ISNUMBER(SEARCH("supplier",'[2]Most Recent Statements'!J18)))),"No","Yes"))))</f>
        <v>No</v>
      </c>
      <c r="T96" s="176"/>
      <c r="U96" s="176" t="str">
        <f>IF(ISERROR('[2]Most Recent Statements'!J18),"Insufficient data",IF('[2]Most Recent Statements'!J18="Unknown","Insufficient Data",(IF(ISNUMBER(SEARCH("(beyond tier 1)",'[2]Most Recent Statements'!J18)),"Yes","No"))))</f>
        <v>No</v>
      </c>
      <c r="V96" s="176"/>
      <c r="W96" s="176" t="str">
        <f>IF(ISERROR('[2]Most Recent Statements'!J18),"Insufficient data",IF('[2]Most Recent Statements'!J18="Unknown","Insufficient Data",(IF(ISNUMBER(SEARCH("recruitment",'[2]Most Recent Statements'!J18)),"Yes","No"))))</f>
        <v>No</v>
      </c>
      <c r="X96" s="176" t="str">
        <f>IF(ISERROR('[2]Most Recent Statements'!J18),"Insufficient data",IF('[2]Most Recent Statements'!J18="Unknown","Insufficient Data",(IF(ISNUMBER(SEARCH("Prohibit charging of recruitment fees to employee (direct / tier 1)",'[2]Most Recent Statements'!J18)),"Yes","No"))))</f>
        <v>No</v>
      </c>
      <c r="Y96" s="176" t="str">
        <f>IF(ISERROR('[2]Most Recent Statements'!J18),"Insufficient data",IF('[2]Most Recent Statements'!J18="Unknown","Insufficient Data",(IF(ISNUMBER(SEARCH("Prohibit charging of recruitment fees to employee (beyond tier 1)",'[2]Most Recent Statements'!J18)),"Yes","No"))))</f>
        <v>No</v>
      </c>
      <c r="Z96" s="176" t="str">
        <f>IF(ISERROR('[2]Most Recent Statements'!J18),"Insufficient data",IF('[2]Most Recent Statements'!J18="Unknown","Insufficient Data",(IF(ISNUMBER(SEARCH("Suppliers comply with laws and company’s policies (direct / tier 1)",'[2]Most Recent Statements'!J18)),"Yes","No"))))</f>
        <v>Yes</v>
      </c>
      <c r="AA96" s="176" t="str">
        <f>IF(ISERROR('[2]Most Recent Statements'!J18),"Insufficient data",IF('[2]Most Recent Statements'!J18="Unknown","Insufficient Data",(IF(ISNUMBER(SEARCH("Suppliers comply with laws and company’s policies (beyond tier 1)",'[2]Most Recent Statements'!J18)),"Yes","No"))))</f>
        <v>No</v>
      </c>
      <c r="AB96" s="176" t="str">
        <f>IF(ISERROR('[2]Most Recent Statements'!J18),"Insufficient data",IF('[2]Most Recent Statements'!J18="Unknown","Insufficient Data",(IF(ISNUMBER(SEARCH("Prohibit use of forced labour (direct / tier 1)",'[2]Most Recent Statements'!J18)),"Yes","No"))))</f>
        <v>No</v>
      </c>
      <c r="AC96" s="176" t="str">
        <f>IF(ISERROR('[2]Most Recent Statements'!J18),"Insufficient data",IF('[2]Most Recent Statements'!J18="Unknown","Insufficient Data",(IF(ISNUMBER(SEARCH("Prohibit use of forced labour (beyond tier 1)",'[2]Most Recent Statements'!J18)),"Yes","No"))))</f>
        <v>No</v>
      </c>
      <c r="AD96" s="176" t="str">
        <f>IF(ISERROR('[2]Most Recent Statements'!J18),"Insufficient data",IF('[2]Most Recent Statements'!J18="Unknown","Insufficient Data",(IF(ISNUMBER(SEARCH("Prohibit use of child labour (direct / tier 1)",'[2]Most Recent Statements'!J18)),"Yes","No"))))</f>
        <v>No</v>
      </c>
      <c r="AE96" s="176" t="str">
        <f>IF(ISERROR('[2]Most Recent Statements'!J18),"Insufficient data",IF('[2]Most Recent Statements'!J18="Unknown","Insufficient Data",(IF(ISNUMBER(SEARCH("Prohibit use of child labour (beyond tier 1)",'[2]Most Recent Statements'!J18)),"Yes","No"))))</f>
        <v>No</v>
      </c>
      <c r="AF96" s="176" t="str">
        <f>IF(ISERROR('[2]Most Recent Statements'!J18),"Insufficient data",IF('[2]Most Recent Statements'!J18="Unknown","Insufficient Data",(IF(ISNUMBER(SEARCH("Code of conduct or supplier code includes clauses on slavery and human trafficking (direct / tier 1)",'[2]Most Recent Statements'!J18)),"Yes","No"))))</f>
        <v>Yes</v>
      </c>
      <c r="AG96" s="176" t="str">
        <f>IF(ISERROR('[2]Most Recent Statements'!J18),"Insufficient data",IF('[2]Most Recent Statements'!J18="Unknown","Insufficient Data",(IF(ISNUMBER(SEARCH("Code of conduct or supplier code includes clauses on slavery and human trafficking (beyond tier 1)",'[2]Most Recent Statements'!J18)),"Yes","No"))))</f>
        <v>No</v>
      </c>
      <c r="AH96" s="176" t="str">
        <f>IF(ISERROR('[2]Most Recent Statements'!J18),"Insufficient data",IF('[2]Most Recent Statements'!J18="Unknown","Insufficient Data",(IF(ISNUMBER(SEARCH("Contracts include clauses on forced labour (direct / tier 1)",'[2]Most Recent Statements'!J18)),"Yes","No"))))</f>
        <v>No</v>
      </c>
      <c r="AI96" s="176" t="str">
        <f>IF(ISERROR('[2]Most Recent Statements'!J18),"Insufficient data",IF('[2]Most Recent Statements'!J18="Unknown","Insufficient Data",(IF(ISNUMBER(SEARCH("Contracts include clauses on forced labour (beyond tier 1)",'[2]Most Recent Statements'!J18)),"Yes","No"))))</f>
        <v>No</v>
      </c>
      <c r="AJ96" s="176" t="str">
        <f>IF(ISERROR('[2]Most Recent Statements'!J18),"Insufficient data",IF('[2]Most Recent Statements'!J18="Unknown","Insufficient Data",(IF(ISNUMBER(SEARCH("Suppliers produce their own statement (direct / tier 1)",'[2]Most Recent Statements'!J18)),"Yes","No"))))</f>
        <v>No</v>
      </c>
      <c r="AK96" s="176" t="str">
        <f>IF(ISERROR('[2]Most Recent Statements'!J18),"Insufficient data",IF('[2]Most Recent Statements'!J18="Unknown","Insufficient Data",(IF(ISNUMBER(SEARCH("Suppliers produce their own statement (beyond tier 1)",'[2]Most Recent Statements'!J18)),"Yes","No"))))</f>
        <v>No</v>
      </c>
      <c r="AL96" s="176" t="str">
        <f>IF(ISERROR('[2]Most Recent Statements'!J18),"Insufficient data",IF('[2]Most Recent Statements'!J18="Unknown","Insufficient Data",(IF(ISNUMBER(SEARCH("Suppliers respect labour rights (wages, freedom of association etc) (direct / tier 1)",'[2]Most Recent Statements'!J18)),"Yes","No"))))</f>
        <v>No</v>
      </c>
      <c r="AM96" s="176" t="str">
        <f>IF(ISERROR('[2]Most Recent Statements'!J18),"Insufficient data",IF('[2]Most Recent Statements'!J18="Unknown","Insufficient Data",(IF(ISNUMBER(SEARCH("Suppliers respect labour rights (wages, freedom of association etc) (beyond tier 1)",'[2]Most Recent Statements'!J18)),"Yes","No"))))</f>
        <v>No</v>
      </c>
      <c r="AN96" s="176" t="str">
        <f>IF(ISERROR('[2]Most Recent Statements'!J18),"Insufficient data",IF('[2]Most Recent Statements'!J18="Unknown","Insufficient Data",(IF(ISNUMBER(SEARCH("Suppliers protect migrant workers (direct / tier 1)",'[2]Most Recent Statements'!J18)),"Yes","No"))))</f>
        <v>No</v>
      </c>
      <c r="AO96" s="176" t="str">
        <f>IF(ISERROR('[2]Most Recent Statements'!J18),"Insufficient data",IF('[2]Most Recent Statements'!J18="Unknown","Insufficient Data",(IF(ISNUMBER(SEARCH("Suppliers protect migrant workers (beyond tier 1)",'[2]Most Recent Statements'!J18)),"Yes","No"))))</f>
        <v>No</v>
      </c>
      <c r="AP96" s="177" t="str">
        <f>IF(ISERROR('[2]Most Recent Statements'!J18),"Insufficient data",IF('[2]Most Recent Statements'!J18="Unknown","Insufficient Data",(IF(ISNUMBER(SEARCH("migrant",'[2]Most Recent Statements'!J18)),"Yes","No"))))</f>
        <v>No</v>
      </c>
      <c r="AQ96" s="174" t="str">
        <f>IF(OR(ISERROR('[2]Most Recent Statements'!O18),ISERROR('[2]Most Recent Statements'!M18)),"Insufficient data",IF(OR('[2]Most Recent Statements'!O18="Unknown",'[2]Most Recent Statements'!M18="Unknown"),"Insufficient Data",(IF(OR((OR((ISNUMBER(SEARCH("Cancel contracts",'[2]Most Recent Statements'!O18))),(ISNUMBER(SEARCH("Corrective action plan",'[2]Most Recent Statements'!O18))),(ISNUMBER(SEARCH("Worker remediation",'[2]Most Recent Statements'!O18))),(ISNUMBER(SEARCH("Senior management",'[2]Most Recent Statements'!O18))))),(OR((ISNUMBER(SEARCH("Audits",'[2]Most Recent Statements'!M18))),(ISNUMBER(SEARCH("On-site visits",'[2]Most Recent Statements'!M18)))))),"Yes","No"))))</f>
        <v>Yes</v>
      </c>
      <c r="AR96" s="174" t="str">
        <f t="shared" si="11"/>
        <v>Yes</v>
      </c>
      <c r="AS96" s="175" t="str">
        <f>IF(ISERROR('[2]Most Recent Statements'!O18),"Insufficient data",IF('[2]Most Recent Statements'!O18="Unknown","Insufficient Data",(IF(ISNUMBER(SEARCH("Cancel contracts",'[2]Most Recent Statements'!O18)),"Yes","No"))))</f>
        <v>Yes</v>
      </c>
      <c r="AT96" s="176" t="str">
        <f>IF(ISERROR('[2]Most Recent Statements'!O18),"Insufficient data",IF('[2]Most Recent Statements'!O18="Unknown","Insufficient Data",(IF(ISNUMBER(SEARCH("Corrective action plan",'[2]Most Recent Statements'!O18)),"Yes","No"))))</f>
        <v>No</v>
      </c>
      <c r="AU96" s="176" t="str">
        <f>IF(ISERROR('[2]Most Recent Statements'!O18),"Insufficient data",IF('[2]Most Recent Statements'!O18="Unknown","Insufficient Data",(IF(ISNUMBER(SEARCH("Senior management",'[2]Most Recent Statements'!O18)),"Yes","No"))))</f>
        <v>Yes</v>
      </c>
      <c r="AV96" s="177" t="str">
        <f>IF(ISERROR('[2]Most Recent Statements'!O18),"Insufficient data",IF('[2]Most Recent Statements'!O18="Unknown","Insufficient Data",(IF(ISNUMBER(SEARCH("Worker remediation",'[2]Most Recent Statements'!O18)),"Yes","No"))))</f>
        <v>No</v>
      </c>
      <c r="AW96" s="176" t="str">
        <f t="shared" si="12"/>
        <v>Yes</v>
      </c>
      <c r="AX96" s="175" t="str">
        <f>IF(ISERROR('[2]Most Recent Statements'!M18),"Insufficient data",IF('[2]Most Recent Statements'!M18="Unknown","Insufficient Data",(IF(ISNUMBER(SEARCH("Audits",'[2]Most Recent Statements'!M18)),"Yes","No"))))</f>
        <v>No</v>
      </c>
      <c r="AY96" s="176" t="str">
        <f>IF(ISERROR('[2]Most Recent Statements'!M18),"Insufficient data",IF('[2]Most Recent Statements'!M18="Unknown","Insufficient Data",(IF(ISNUMBER(SEARCH("Audits of suppliers (self- reporting)",'[2]Most Recent Statements'!M18)),"Yes","No"))))</f>
        <v>No</v>
      </c>
      <c r="AZ96" s="176" t="str">
        <f>IF(ISERROR('[2]Most Recent Statements'!M18),"Insufficient data",IF('[2]Most Recent Statements'!M18="Unknown","Insufficient Data",(IF(ISNUMBER(SEARCH("Audits of suppliers (independent)",'[2]Most Recent Statements'!M18)),"Yes","No"))))</f>
        <v>No</v>
      </c>
      <c r="BA96" s="177" t="str">
        <f>IF(ISERROR('[2]Most Recent Statements'!M18),"Insufficient data",IF('[2]Most Recent Statements'!M18="Unknown","Insufficient Data",(IF(ISNUMBER(SEARCH("On-site visits",'[2]Most Recent Statements'!M18)),"Yes","No"))))</f>
        <v>No</v>
      </c>
      <c r="BB96" s="175" t="str">
        <f>IF(ISERROR('[2]Most Recent Statements'!P18),"Insufficient data",IF('[2]Most Recent Statements'!P18="Unknown","Insufficient Data",(IF(OR((ISNUMBER(SEARCH("Hotline",'[2]Most Recent Statements'!P18))),(ISNUMBER(SEARCH("Whistleblower protection",'[2]Most Recent Statements'!P18))),(ISNUMBER(SEARCH("Focal Point",'[2]Most Recent Statements'!P18)))),"Yes","No"))))</f>
        <v>Yes</v>
      </c>
      <c r="BC96" s="176" t="str">
        <f>IF(ISERROR('[2]Most Recent Statements'!P18),"Insufficient data",IF('[2]Most Recent Statements'!P18="Unknown","Insufficient Data",(IF(ISNUMBER(SEARCH("Hotline",'[2]Most Recent Statements'!P18)),"Yes","No"))))</f>
        <v>Yes</v>
      </c>
      <c r="BD96" s="176" t="str">
        <f>IF(ISERROR('[2]Most Recent Statements'!P18),"Insufficient data",IF('[2]Most Recent Statements'!P18="Unknown","Insufficient Data",(IF(ISNUMBER(SEARCH("Focal Point",'[2]Most Recent Statements'!P18)),"Yes","No"))))</f>
        <v>Yes</v>
      </c>
      <c r="BE96" s="177" t="str">
        <f>IF(ISERROR('[2]Most Recent Statements'!P18),"Insufficient data",IF('[2]Most Recent Statements'!P18="Unknown","Insufficient Data",(IF(ISNUMBER(SEARCH("Whistleblower protection",'[2]Most Recent Statements'!P18)),"Yes","No"))))</f>
        <v>Yes</v>
      </c>
      <c r="BF96" s="175" t="str">
        <f t="shared" si="13"/>
        <v>Yes</v>
      </c>
      <c r="BG96" s="176" t="str">
        <f>IF(ISERROR('[2]Most Recent Statements'!K18),"Insufficient data",IF('[2]Most Recent Statements'!K18="Unknown","Insufficient Data",(IF(ISNUMBER(SEARCH("Conducting research",'[2]Most Recent Statements'!K18)),"Yes","No"))))</f>
        <v>No</v>
      </c>
      <c r="BH96" s="176" t="str">
        <f>IF(ISERROR('[2]Most Recent Statements'!K18),"Insufficient data",IF('[2]Most Recent Statements'!K18="Unknown","Insufficient Data",(IF(ISNUMBER(SEARCH("Risk-based questionnaires",'[2]Most Recent Statements'!K18)),"Yes","No"))))</f>
        <v>No</v>
      </c>
      <c r="BI96" s="176" t="str">
        <f>IF(ISERROR('[2]Most Recent Statements'!K18),"Insufficient data",IF('[2]Most Recent Statements'!K18="Unknown","Insufficient Data",(IF(ISNUMBER(SEARCH("Use of risk management tool or software",'[2]Most Recent Statements'!K18)),"Yes","No"))))</f>
        <v>Yes</v>
      </c>
      <c r="BJ96" s="177" t="str">
        <f>IF(ISERROR('[2]Most Recent Statements'!K18),"Insufficient data",IF('[2]Most Recent Statements'!K18="Unknown","Insufficient Data",(IF(ISNUMBER(SEARCH("In Development",'[2]Most Recent Statements'!K18)),"Yes","No"))))</f>
        <v>Yes</v>
      </c>
      <c r="BK96" s="174" t="str">
        <f>IF(OR(ISERROR('[2]Most Recent Statements'!K18),ISERROR('[2]Most Recent Statements'!L18)),"Insufficient data",IF(OR('[2]Most Recent Statements'!K18="Unknown",'[2]Most Recent Statements'!L18="Unknown"),"Insufficient Data",(IF(AND((OR((ISNUMBER(SEARCH("Conducting research",'[2]Most Recent Statements'!K18))),(ISNUMBER(SEARCH("Risk-based questionnaires",'[2]Most Recent Statements'!K18))),(ISNUMBER(SEARCH("Use of risk management tool or software",'[2]Most Recent Statements'!K18))))),(OR((ISNUMBER(SEARCH("Geographic",'[2]Most Recent Statements'!L18))),(ISNUMBER(SEARCH("Industry",'[2]Most Recent Statements'!L18))),(ISNUMBER(SEARCH("Resource",'[2]Most Recent Statements'!L18))),(ISNUMBER(SEARCH("Workforce",'[2]Most Recent Statements'!L18)))))),"Yes","No"))))</f>
        <v>No</v>
      </c>
      <c r="BL96" s="175" t="str">
        <f>IF(ISERROR('[2]Most Recent Statements'!L18),"Insufficient data",IF('[2]Most Recent Statements'!L18="Unknown","Insufficient Data",(IF(OR((ISNUMBER(SEARCH("Geographic",'[2]Most Recent Statements'!L18))),(ISNUMBER(SEARCH("Industry",'[2]Most Recent Statements'!L18))),(ISNUMBER(SEARCH("Resource",'[2]Most Recent Statements'!L18))),(ISNUMBER(SEARCH("Workforce",'[2]Most Recent Statements'!L18)))),"Yes","No"))))</f>
        <v>No</v>
      </c>
      <c r="BM96" s="176" t="str">
        <f>IF(ISERROR('[2]Most Recent Statements'!L18),"Insufficient data",IF('[2]Most Recent Statements'!L18="Unknown","Insufficient Data",(IF(ISNUMBER(SEARCH("Geographic",'[2]Most Recent Statements'!L18)),"Yes","No"))))</f>
        <v>No</v>
      </c>
      <c r="BN96" s="176" t="str">
        <f>IF(ISERROR('[2]Most Recent Statements'!L18),"Insufficient data",IF('[2]Most Recent Statements'!L18="Unknown","Insufficient Data",(IF(ISNUMBER(SEARCH("Industry",'[2]Most Recent Statements'!L18)),"Yes","No"))))</f>
        <v>No</v>
      </c>
      <c r="BO96" s="176" t="str">
        <f>IF(ISERROR('[2]Most Recent Statements'!L18),"Insufficient data",IF('[2]Most Recent Statements'!L18="Unknown","Insufficient Data",(IF(ISNUMBER(SEARCH("Workforce",'[2]Most Recent Statements'!L18)),"Yes","No"))))</f>
        <v>No</v>
      </c>
      <c r="BP96" s="176" t="str">
        <f>IF(ISERROR('[2]Most Recent Statements'!L18),"Insufficient data",IF('[2]Most Recent Statements'!L18="Unknown","Insufficient Data",(IF(ISNUMBER(SEARCH("Resource",'[2]Most Recent Statements'!L18)),"Yes","No"))))</f>
        <v>No</v>
      </c>
      <c r="BQ96" s="177"/>
      <c r="BR96" s="176" t="str">
        <f>IF(ISERROR('[2]Most Recent Statements'!N18),"Insufficient data",IF('[2]Most Recent Statements'!N18="Unknown","Insufficient Data",(IF(ISNUMBER(SEARCH("Yes",'[2]Most Recent Statements'!N18)),"Yes","No"))))</f>
        <v>No</v>
      </c>
      <c r="BS96" s="175" t="str">
        <f>IF(ISERROR('[2]Most Recent Statements'!Q18),"Insufficient data",IF('[2]Most Recent Statements'!Q18="Unknown","Insufficient Data",(IF(ISNUMBER(SEARCH("Leadership",'[2]Most Recent Statements'!Q18)),"Yes","No"))))</f>
        <v>No</v>
      </c>
      <c r="BT96" s="176" t="str">
        <f>IF(ISERROR('[2]Most Recent Statements'!Q18),"Insufficient data",IF('[2]Most Recent Statements'!Q18="Unknown","Insufficient Data",(IF(ISNUMBER(SEARCH("Suppliers",'[2]Most Recent Statements'!Q18)),"Yes","No"))))</f>
        <v>No</v>
      </c>
      <c r="BU96" s="176" t="str">
        <f>IF(ISERROR('[2]Most Recent Statements'!Q18),"Insufficient data",IF('[2]Most Recent Statements'!Q18="Unknown","Insufficient Data",(IF(ISNUMBER(SEARCH("Recruitment / HR",'[2]Most Recent Statements'!Q18)),"Yes","No"))))</f>
        <v>No</v>
      </c>
      <c r="BV96" s="176" t="str">
        <f>IF(ISERROR('[2]Most Recent Statements'!Q18),"Insufficient data",IF('[2]Most Recent Statements'!Q18="Unknown","Insufficient Data",(IF(ISNUMBER(SEARCH("Procurement / purchasing",'[2]Most Recent Statements'!Q18)),"Yes","No"))))</f>
        <v>No</v>
      </c>
      <c r="BW96" s="176" t="str">
        <f>IF(ISERROR('[2]Most Recent Statements'!Q18),"Insufficient data",IF('[2]Most Recent Statements'!Q18="Unknown","Insufficient Data",(IF(ISNUMBER(SEARCH("Employees (all)",'[2]Most Recent Statements'!Q18)),"Yes","No"))))</f>
        <v>Yes</v>
      </c>
      <c r="BX96" s="176" t="str">
        <f>IF(ISERROR('[2]Most Recent Statements'!Q18),"Insufficient data",IF('[2]Most Recent Statements'!Q18="Unknown","Insufficient Data",(IF(ISNUMBER(SEARCH("Training provided - not specified",'[2]Most Recent Statements'!Q18)),"Yes","No"))))</f>
        <v>No</v>
      </c>
      <c r="BY96" s="176" t="str">
        <f>IF(ISERROR('[2]Most Recent Statements'!Q18),"Insufficient data",IF('[2]Most Recent Statements'!Q18="Unknown","Insufficient Data",(IF(ISNUMBER(SEARCH("In Development",'[2]Most Recent Statements'!Q18)),"Yes","No"))))</f>
        <v>No</v>
      </c>
      <c r="BZ96" s="177" t="str">
        <f t="shared" si="14"/>
        <v>Yes</v>
      </c>
      <c r="CA96" s="176" t="str">
        <f t="shared" si="15"/>
        <v>Yes</v>
      </c>
      <c r="CB96" s="176" t="str">
        <f t="shared" si="16"/>
        <v>Yes</v>
      </c>
      <c r="CC96" s="175" t="str">
        <f>IF(ISERROR('[2]Most Recent Statements'!R18),"Insufficient data",IF('[2]Most Recent Statements'!R18="Unknown","Insufficient Data",(IF(ISNUMBER(SEARCH("Yes",'[2]Most Recent Statements'!R18)),"Yes","No"))))</f>
        <v>Yes</v>
      </c>
      <c r="CD96" s="176" t="str">
        <f>IF(ISERROR('[2]Most Recent Statements'!S18),"Insufficient data",IF('[2]Most Recent Statements'!S18="Unknown","Insufficient Data",(IF(ISNUMBER(SEARCH("Yes",'[2]Most Recent Statements'!S18)),"Yes","No"))))</f>
        <v>No</v>
      </c>
      <c r="CE96" s="199" t="str">
        <f>IFERROR(VLOOKUP($A96,'[2]Sector Specific Research'!$B$3:$H$81,3,FALSE),"Insufficient Data")</f>
        <v>No</v>
      </c>
      <c r="CF96" s="200" t="str">
        <f>IFERROR(VLOOKUP($A96,'[2]Sector Specific Research'!$B$3:$H$81,4,FALSE),"Insufficient Data")</f>
        <v>No</v>
      </c>
      <c r="CG96" s="200" t="str">
        <f>IFERROR(VLOOKUP($A96,'[2]Sector Specific Research'!$B$3:$H$81,5,FALSE),"Insufficient Data")</f>
        <v>No</v>
      </c>
      <c r="CH96" s="200" t="str">
        <f>IFERROR(VLOOKUP($A96,'[2]Sector Specific Research'!$B$3:$H$81,6,FALSE),"Insufficient Data")</f>
        <v>Yes</v>
      </c>
      <c r="CI96" s="200" t="str">
        <f>IFERROR(VLOOKUP($A96,'[2]Sector Specific Research'!$B$3:$H$81,7,FALSE),"Insufficient Data")</f>
        <v>Yes</v>
      </c>
      <c r="CJ96" s="200" t="str">
        <f t="shared" si="17"/>
        <v>Yes</v>
      </c>
      <c r="CK96" s="175" t="str">
        <f t="shared" si="18"/>
        <v>Yes</v>
      </c>
      <c r="CL96" s="178" t="str">
        <f t="shared" si="19"/>
        <v>No</v>
      </c>
    </row>
    <row r="97" spans="1:90" ht="16" x14ac:dyDescent="0.2">
      <c r="A97" s="287" t="str">
        <f>TRIM('[2]Most Recent Statements'!A39)</f>
        <v>State Street Global Advisors</v>
      </c>
      <c r="B97" s="197">
        <f>'[2]Most Recent Statements'!B39</f>
        <v>2019</v>
      </c>
      <c r="C97" s="202">
        <v>3150000</v>
      </c>
      <c r="D97" s="198" t="str">
        <f>IF(ISNUMBER(SEARCH("Yes",'[2]Most Recent Statements'!C39)), "Yes", "No")</f>
        <v>Yes</v>
      </c>
      <c r="E97" s="198">
        <f>IFERROR(VLOOKUP(A97,'[2]Entity Coverage'!$C$2:$H$80, 6, FALSE), "Insufficient Data")</f>
        <v>4</v>
      </c>
      <c r="F97" s="198" t="str">
        <f>IF(ISERROR('[2]Most Recent Statements'!E39),"Insufficient data",IF('[2]Most Recent Statements'!E39="Unknown","Insufficient Data",(IF(ISNUMBER(SEARCH("Yes",'[2]Most Recent Statements'!E39)),"Yes","No"))))</f>
        <v>Yes</v>
      </c>
      <c r="G97" s="175" t="str">
        <f>IFERROR(IF(AND((OR('[2]Most Recent Statements'!F39="Signed by CEO",'[2]Most Recent Statements'!F39="Signed by Director",'[2]Most Recent Statements'!F39="Signed by Managing Director",'[2]Most Recent Statements'!F39="Signed by Chairman")),('[2]Most Recent Statements'!C39="Yes - UK Modern Slavery Act"),('[2]Most Recent Statements'!D39="Yes"),('[2]Most Recent Statements'!G39="Approved by Board")),"Yes","No"),"Insufficient data")</f>
        <v>Yes</v>
      </c>
      <c r="H97" s="176" t="str">
        <f>IF(ISERROR('[2]Most Recent Statements'!F39),"Insufficient data",IF('[2]Most Recent Statements'!F39="Unknown","Insufficient Data",(IF(OR((ISNUMBER(SEARCH("Signed by CEO",'[2]Most Recent Statements'!F39))),(ISNUMBER(SEARCH("Signed by Director",'[2]Most Recent Statements'!F39))),(ISNUMBER(SEARCH("Signed by Chairman",'[2]Most Recent Statements'!F39))),(ISNUMBER(SEARCH("Signed by Managing Director",'[2]Most Recent Statements'!F39)))),"Yes","No"))))</f>
        <v>Yes</v>
      </c>
      <c r="I97" s="176" t="str">
        <f>IF(ISERROR('[2]Most Recent Statements'!G39),"Insufficient data",IF('[2]Most Recent Statements'!G39="Unknown","Insufficient Data",(IF(ISNUMBER(SEARCH("Approved by Board",'[2]Most Recent Statements'!G39)),"Yes","No"))))</f>
        <v>Yes</v>
      </c>
      <c r="J97" s="177" t="str">
        <f>IF(ISERROR('[2]Most Recent Statements'!D39),"Insufficient data",IF('[2]Most Recent Statements'!D39="Unknown","Insufficient Data",(IF(ISNUMBER(SEARCH("Yes",'[2]Most Recent Statements'!D39)),"Yes","No"))))</f>
        <v>Yes</v>
      </c>
      <c r="K97" s="174" t="str">
        <f>IF(ISERROR('[2]Most Recent Statements'!T39),"Insufficient data",IF('[2]Most Recent Statements'!T39="Unknown","Insufficient Data",(IF(ISNUMBER(SEARCH("Yes",'[2]Most Recent Statements'!T39)),"Yes","No"))))</f>
        <v>No</v>
      </c>
      <c r="L97" s="174" t="str">
        <f>IF(ISERROR('[2]Most Recent Statements'!H39),"Insufficient data",IF('[2]Most Recent Statements'!H39="Unknown","Insufficient Data",(IF(ISNUMBER(SEARCH("Yes",'[2]Most Recent Statements'!H39)),"Yes","No"))))</f>
        <v>Yes</v>
      </c>
      <c r="M97" s="175" t="str">
        <f>IF(ISERROR('[2]Most Recent Statements'!I39),"Insufficient data",IF('[2]Most Recent Statements'!I39="Unknown","Insufficient Data",(IF(ISNUMBER(SEARCH("No",'[2]Most Recent Statements'!I39)),"No","Yes"))))</f>
        <v>No</v>
      </c>
      <c r="N97" s="176" t="str">
        <f>IF(ISERROR('[2]Most Recent Statements'!I39),"Insufficient data",IF('[2]Most Recent Statements'!I39="Unknown","Insufficient Data",(IF(ISNUMBER(SEARCH("Facility/Supplier",'[2]Most Recent Statements'!I39)),"Yes","No"))))</f>
        <v>No</v>
      </c>
      <c r="O97" s="177" t="str">
        <f>IF(ISERROR('[2]Most Recent Statements'!I39),"Insufficient data",IF('[2]Most Recent Statements'!I39="Unknown","Insufficient Data",(IF(ISNUMBER(SEARCH("Geographical",'[2]Most Recent Statements'!I39)),"Yes","No"))))</f>
        <v>No</v>
      </c>
      <c r="P97" s="175" t="str">
        <f>IF(ISERROR('[2]Most Recent Statements'!J39),"Insufficient data",IF('[2]Most Recent Statements'!J39="Unknown","Insufficient Data",(IF(OR((ISNUMBER(SEARCH("prohibit",'[2]Most Recent Statements'!J39))),(ISNUMBER(SEARCH("forced",'[2]Most Recent Statements'!J39))),(ISNUMBER(SEARCH("supplier",'[2]Most Recent Statements'!J39)))),"Yes","No"))))</f>
        <v>Yes</v>
      </c>
      <c r="Q97" s="176" t="str">
        <f>IF(ISERROR('[2]Most Recent Statements'!J39),"Insufficient data",IF('[2]Most Recent Statements'!J39="Unknown","Insufficient Data",(IF(ISNUMBER(SEARCH("No",'[2]Most Recent Statements'!J39)),"No","Yes"))))</f>
        <v>Yes</v>
      </c>
      <c r="R97" s="176" t="str">
        <f>IF(ISERROR('[2]Most Recent Statements'!J39),"Insufficient data",IF('[2]Most Recent Statements'!J39="Unknown","Insufficient Data",(IF(ISNUMBER(SEARCH("In Development",'[2]Most Recent Statements'!J39)),"Yes","No"))))</f>
        <v>No</v>
      </c>
      <c r="S97" s="176" t="str">
        <f>IF(ISERROR('[2]Most Recent Statements'!J39),"Insufficient data",IF('[2]Most Recent Statements'!J39="Unknown","Insufficient Data",(IF(OR((ISNUMBER(SEARCH("prohibit",'[2]Most Recent Statements'!J39))),(ISNUMBER(SEARCH("forced",'[2]Most Recent Statements'!J39))),(ISNUMBER(SEARCH("No",'[2]Most Recent Statements'!J39))),(ISNUMBER(SEARCH("supplier",'[2]Most Recent Statements'!J39)))),"No","Yes"))))</f>
        <v>No</v>
      </c>
      <c r="T97" s="176"/>
      <c r="U97" s="176" t="str">
        <f>IF(ISERROR('[2]Most Recent Statements'!J39),"Insufficient data",IF('[2]Most Recent Statements'!J39="Unknown","Insufficient Data",(IF(ISNUMBER(SEARCH("(beyond tier 1)",'[2]Most Recent Statements'!J39)),"Yes","No"))))</f>
        <v>Yes</v>
      </c>
      <c r="V97" s="176"/>
      <c r="W97" s="176" t="str">
        <f>IF(ISERROR('[2]Most Recent Statements'!J39),"Insufficient data",IF('[2]Most Recent Statements'!J39="Unknown","Insufficient Data",(IF(ISNUMBER(SEARCH("recruitment",'[2]Most Recent Statements'!J39)),"Yes","No"))))</f>
        <v>No</v>
      </c>
      <c r="X97" s="176" t="str">
        <f>IF(ISERROR('[2]Most Recent Statements'!J39),"Insufficient data",IF('[2]Most Recent Statements'!J39="Unknown","Insufficient Data",(IF(ISNUMBER(SEARCH("Prohibit charging of recruitment fees to employee (direct / tier 1)",'[2]Most Recent Statements'!J39)),"Yes","No"))))</f>
        <v>No</v>
      </c>
      <c r="Y97" s="176" t="str">
        <f>IF(ISERROR('[2]Most Recent Statements'!J39),"Insufficient data",IF('[2]Most Recent Statements'!J39="Unknown","Insufficient Data",(IF(ISNUMBER(SEARCH("Prohibit charging of recruitment fees to employee (beyond tier 1)",'[2]Most Recent Statements'!J39)),"Yes","No"))))</f>
        <v>No</v>
      </c>
      <c r="Z97" s="176" t="str">
        <f>IF(ISERROR('[2]Most Recent Statements'!J39),"Insufficient data",IF('[2]Most Recent Statements'!J39="Unknown","Insufficient Data",(IF(ISNUMBER(SEARCH("Suppliers comply with laws and company’s policies (direct / tier 1)",'[2]Most Recent Statements'!J39)),"Yes","No"))))</f>
        <v>Yes</v>
      </c>
      <c r="AA97" s="176" t="str">
        <f>IF(ISERROR('[2]Most Recent Statements'!J39),"Insufficient data",IF('[2]Most Recent Statements'!J39="Unknown","Insufficient Data",(IF(ISNUMBER(SEARCH("Suppliers comply with laws and company’s policies (beyond tier 1)",'[2]Most Recent Statements'!J39)),"Yes","No"))))</f>
        <v>Yes</v>
      </c>
      <c r="AB97" s="176" t="str">
        <f>IF(ISERROR('[2]Most Recent Statements'!J39),"Insufficient data",IF('[2]Most Recent Statements'!J39="Unknown","Insufficient Data",(IF(ISNUMBER(SEARCH("Prohibit use of forced labour (direct / tier 1)",'[2]Most Recent Statements'!J39)),"Yes","No"))))</f>
        <v>Yes</v>
      </c>
      <c r="AC97" s="176" t="str">
        <f>IF(ISERROR('[2]Most Recent Statements'!J39),"Insufficient data",IF('[2]Most Recent Statements'!J39="Unknown","Insufficient Data",(IF(ISNUMBER(SEARCH("Prohibit use of forced labour (beyond tier 1)",'[2]Most Recent Statements'!J39)),"Yes","No"))))</f>
        <v>Yes</v>
      </c>
      <c r="AD97" s="176" t="str">
        <f>IF(ISERROR('[2]Most Recent Statements'!J39),"Insufficient data",IF('[2]Most Recent Statements'!J39="Unknown","Insufficient Data",(IF(ISNUMBER(SEARCH("Prohibit use of child labour (direct / tier 1)",'[2]Most Recent Statements'!J39)),"Yes","No"))))</f>
        <v>Yes</v>
      </c>
      <c r="AE97" s="176" t="str">
        <f>IF(ISERROR('[2]Most Recent Statements'!J39),"Insufficient data",IF('[2]Most Recent Statements'!J39="Unknown","Insufficient Data",(IF(ISNUMBER(SEARCH("Prohibit use of child labour (beyond tier 1)",'[2]Most Recent Statements'!J39)),"Yes","No"))))</f>
        <v>Yes</v>
      </c>
      <c r="AF97" s="176" t="str">
        <f>IF(ISERROR('[2]Most Recent Statements'!J39),"Insufficient data",IF('[2]Most Recent Statements'!J39="Unknown","Insufficient Data",(IF(ISNUMBER(SEARCH("Code of conduct or supplier code includes clauses on slavery and human trafficking (direct / tier 1)",'[2]Most Recent Statements'!J39)),"Yes","No"))))</f>
        <v>No</v>
      </c>
      <c r="AG97" s="176" t="str">
        <f>IF(ISERROR('[2]Most Recent Statements'!J39),"Insufficient data",IF('[2]Most Recent Statements'!J39="Unknown","Insufficient Data",(IF(ISNUMBER(SEARCH("Code of conduct or supplier code includes clauses on slavery and human trafficking (beyond tier 1)",'[2]Most Recent Statements'!J39)),"Yes","No"))))</f>
        <v>No</v>
      </c>
      <c r="AH97" s="176" t="str">
        <f>IF(ISERROR('[2]Most Recent Statements'!J39),"Insufficient data",IF('[2]Most Recent Statements'!J39="Unknown","Insufficient Data",(IF(ISNUMBER(SEARCH("Contracts include clauses on forced labour (direct / tier 1)",'[2]Most Recent Statements'!J39)),"Yes","No"))))</f>
        <v>Yes</v>
      </c>
      <c r="AI97" s="176" t="str">
        <f>IF(ISERROR('[2]Most Recent Statements'!J39),"Insufficient data",IF('[2]Most Recent Statements'!J39="Unknown","Insufficient Data",(IF(ISNUMBER(SEARCH("Contracts include clauses on forced labour (beyond tier 1)",'[2]Most Recent Statements'!J39)),"Yes","No"))))</f>
        <v>No</v>
      </c>
      <c r="AJ97" s="176" t="str">
        <f>IF(ISERROR('[2]Most Recent Statements'!J39),"Insufficient data",IF('[2]Most Recent Statements'!J39="Unknown","Insufficient Data",(IF(ISNUMBER(SEARCH("Suppliers produce their own statement (direct / tier 1)",'[2]Most Recent Statements'!J39)),"Yes","No"))))</f>
        <v>No</v>
      </c>
      <c r="AK97" s="176" t="str">
        <f>IF(ISERROR('[2]Most Recent Statements'!J39),"Insufficient data",IF('[2]Most Recent Statements'!J39="Unknown","Insufficient Data",(IF(ISNUMBER(SEARCH("Suppliers produce their own statement (beyond tier 1)",'[2]Most Recent Statements'!J39)),"Yes","No"))))</f>
        <v>No</v>
      </c>
      <c r="AL97" s="176" t="str">
        <f>IF(ISERROR('[2]Most Recent Statements'!J39),"Insufficient data",IF('[2]Most Recent Statements'!J39="Unknown","Insufficient Data",(IF(ISNUMBER(SEARCH("Suppliers respect labour rights (wages, freedom of association etc) (direct / tier 1)",'[2]Most Recent Statements'!J39)),"Yes","No"))))</f>
        <v>No</v>
      </c>
      <c r="AM97" s="176" t="str">
        <f>IF(ISERROR('[2]Most Recent Statements'!J39),"Insufficient data",IF('[2]Most Recent Statements'!J39="Unknown","Insufficient Data",(IF(ISNUMBER(SEARCH("Suppliers respect labour rights (wages, freedom of association etc) (beyond tier 1)",'[2]Most Recent Statements'!J39)),"Yes","No"))))</f>
        <v>No</v>
      </c>
      <c r="AN97" s="176" t="str">
        <f>IF(ISERROR('[2]Most Recent Statements'!J39),"Insufficient data",IF('[2]Most Recent Statements'!J39="Unknown","Insufficient Data",(IF(ISNUMBER(SEARCH("Suppliers protect migrant workers (direct / tier 1)",'[2]Most Recent Statements'!J39)),"Yes","No"))))</f>
        <v>No</v>
      </c>
      <c r="AO97" s="176" t="str">
        <f>IF(ISERROR('[2]Most Recent Statements'!J39),"Insufficient data",IF('[2]Most Recent Statements'!J39="Unknown","Insufficient Data",(IF(ISNUMBER(SEARCH("Suppliers protect migrant workers (beyond tier 1)",'[2]Most Recent Statements'!J39)),"Yes","No"))))</f>
        <v>No</v>
      </c>
      <c r="AP97" s="177" t="str">
        <f>IF(ISERROR('[2]Most Recent Statements'!J39),"Insufficient data",IF('[2]Most Recent Statements'!J39="Unknown","Insufficient Data",(IF(ISNUMBER(SEARCH("migrant",'[2]Most Recent Statements'!J39)),"Yes","No"))))</f>
        <v>No</v>
      </c>
      <c r="AQ97" s="174" t="str">
        <f>IF(OR(ISERROR('[2]Most Recent Statements'!O39),ISERROR('[2]Most Recent Statements'!M39)),"Insufficient data",IF(OR('[2]Most Recent Statements'!O39="Unknown",'[2]Most Recent Statements'!M39="Unknown"),"Insufficient Data",(IF(OR((OR((ISNUMBER(SEARCH("Cancel contracts",'[2]Most Recent Statements'!O39))),(ISNUMBER(SEARCH("Corrective action plan",'[2]Most Recent Statements'!O39))),(ISNUMBER(SEARCH("Worker remediation",'[2]Most Recent Statements'!O39))),(ISNUMBER(SEARCH("Senior management",'[2]Most Recent Statements'!O39))))),(OR((ISNUMBER(SEARCH("Audits",'[2]Most Recent Statements'!M39))),(ISNUMBER(SEARCH("On-site visits",'[2]Most Recent Statements'!M39)))))),"Yes","No"))))</f>
        <v>No</v>
      </c>
      <c r="AR97" s="174" t="str">
        <f t="shared" si="11"/>
        <v>Yes</v>
      </c>
      <c r="AS97" s="175" t="str">
        <f>IF(ISERROR('[2]Most Recent Statements'!O39),"Insufficient data",IF('[2]Most Recent Statements'!O39="Unknown","Insufficient Data",(IF(ISNUMBER(SEARCH("Cancel contracts",'[2]Most Recent Statements'!O39)),"Yes","No"))))</f>
        <v>No</v>
      </c>
      <c r="AT97" s="176" t="str">
        <f>IF(ISERROR('[2]Most Recent Statements'!O39),"Insufficient data",IF('[2]Most Recent Statements'!O39="Unknown","Insufficient Data",(IF(ISNUMBER(SEARCH("Corrective action plan",'[2]Most Recent Statements'!O39)),"Yes","No"))))</f>
        <v>No</v>
      </c>
      <c r="AU97" s="176" t="str">
        <f>IF(ISERROR('[2]Most Recent Statements'!O39),"Insufficient data",IF('[2]Most Recent Statements'!O39="Unknown","Insufficient Data",(IF(ISNUMBER(SEARCH("Senior management",'[2]Most Recent Statements'!O39)),"Yes","No"))))</f>
        <v>No</v>
      </c>
      <c r="AV97" s="177" t="str">
        <f>IF(ISERROR('[2]Most Recent Statements'!O39),"Insufficient data",IF('[2]Most Recent Statements'!O39="Unknown","Insufficient Data",(IF(ISNUMBER(SEARCH("Worker remediation",'[2]Most Recent Statements'!O39)),"Yes","No"))))</f>
        <v>No</v>
      </c>
      <c r="AW97" s="176" t="str">
        <f t="shared" si="12"/>
        <v>No</v>
      </c>
      <c r="AX97" s="175" t="str">
        <f>IF(ISERROR('[2]Most Recent Statements'!M39),"Insufficient data",IF('[2]Most Recent Statements'!M39="Unknown","Insufficient Data",(IF(ISNUMBER(SEARCH("Audits",'[2]Most Recent Statements'!M39)),"Yes","No"))))</f>
        <v>No</v>
      </c>
      <c r="AY97" s="176" t="str">
        <f>IF(ISERROR('[2]Most Recent Statements'!M39),"Insufficient data",IF('[2]Most Recent Statements'!M39="Unknown","Insufficient Data",(IF(ISNUMBER(SEARCH("Audits of suppliers (self- reporting)",'[2]Most Recent Statements'!M39)),"Yes","No"))))</f>
        <v>No</v>
      </c>
      <c r="AZ97" s="176" t="str">
        <f>IF(ISERROR('[2]Most Recent Statements'!M39),"Insufficient data",IF('[2]Most Recent Statements'!M39="Unknown","Insufficient Data",(IF(ISNUMBER(SEARCH("Audits of suppliers (independent)",'[2]Most Recent Statements'!M39)),"Yes","No"))))</f>
        <v>No</v>
      </c>
      <c r="BA97" s="177" t="str">
        <f>IF(ISERROR('[2]Most Recent Statements'!M39),"Insufficient data",IF('[2]Most Recent Statements'!M39="Unknown","Insufficient Data",(IF(ISNUMBER(SEARCH("On-site visits",'[2]Most Recent Statements'!M39)),"Yes","No"))))</f>
        <v>No</v>
      </c>
      <c r="BB97" s="175" t="str">
        <f>IF(ISERROR('[2]Most Recent Statements'!P39),"Insufficient data",IF('[2]Most Recent Statements'!P39="Unknown","Insufficient Data",(IF(OR((ISNUMBER(SEARCH("Hotline",'[2]Most Recent Statements'!P39))),(ISNUMBER(SEARCH("Whistleblower protection",'[2]Most Recent Statements'!P39))),(ISNUMBER(SEARCH("Focal Point",'[2]Most Recent Statements'!P39)))),"Yes","No"))))</f>
        <v>No</v>
      </c>
      <c r="BC97" s="176" t="str">
        <f>IF(ISERROR('[2]Most Recent Statements'!P39),"Insufficient data",IF('[2]Most Recent Statements'!P39="Unknown","Insufficient Data",(IF(ISNUMBER(SEARCH("Hotline",'[2]Most Recent Statements'!P39)),"Yes","No"))))</f>
        <v>No</v>
      </c>
      <c r="BD97" s="176" t="str">
        <f>IF(ISERROR('[2]Most Recent Statements'!P39),"Insufficient data",IF('[2]Most Recent Statements'!P39="Unknown","Insufficient Data",(IF(ISNUMBER(SEARCH("Focal Point",'[2]Most Recent Statements'!P39)),"Yes","No"))))</f>
        <v>No</v>
      </c>
      <c r="BE97" s="177" t="str">
        <f>IF(ISERROR('[2]Most Recent Statements'!P39),"Insufficient data",IF('[2]Most Recent Statements'!P39="Unknown","Insufficient Data",(IF(ISNUMBER(SEARCH("Whistleblower protection",'[2]Most Recent Statements'!P39)),"Yes","No"))))</f>
        <v>No</v>
      </c>
      <c r="BF97" s="175" t="str">
        <f t="shared" si="13"/>
        <v>Yes</v>
      </c>
      <c r="BG97" s="176" t="str">
        <f>IF(ISERROR('[2]Most Recent Statements'!K39),"Insufficient data",IF('[2]Most Recent Statements'!K39="Unknown","Insufficient Data",(IF(ISNUMBER(SEARCH("Conducting research",'[2]Most Recent Statements'!K39)),"Yes","No"))))</f>
        <v>No</v>
      </c>
      <c r="BH97" s="176" t="str">
        <f>IF(ISERROR('[2]Most Recent Statements'!K39),"Insufficient data",IF('[2]Most Recent Statements'!K39="Unknown","Insufficient Data",(IF(ISNUMBER(SEARCH("Risk-based questionnaires",'[2]Most Recent Statements'!K39)),"Yes","No"))))</f>
        <v>Yes</v>
      </c>
      <c r="BI97" s="176" t="str">
        <f>IF(ISERROR('[2]Most Recent Statements'!K39),"Insufficient data",IF('[2]Most Recent Statements'!K39="Unknown","Insufficient Data",(IF(ISNUMBER(SEARCH("Use of risk management tool or software",'[2]Most Recent Statements'!K39)),"Yes","No"))))</f>
        <v>No</v>
      </c>
      <c r="BJ97" s="177" t="str">
        <f>IF(ISERROR('[2]Most Recent Statements'!K39),"Insufficient data",IF('[2]Most Recent Statements'!K39="Unknown","Insufficient Data",(IF(ISNUMBER(SEARCH("In Development",'[2]Most Recent Statements'!K39)),"Yes","No"))))</f>
        <v>No</v>
      </c>
      <c r="BK97" s="174" t="str">
        <f>IF(OR(ISERROR('[2]Most Recent Statements'!K39),ISERROR('[2]Most Recent Statements'!L39)),"Insufficient data",IF(OR('[2]Most Recent Statements'!K39="Unknown",'[2]Most Recent Statements'!L39="Unknown"),"Insufficient Data",(IF(AND((OR((ISNUMBER(SEARCH("Conducting research",'[2]Most Recent Statements'!K39))),(ISNUMBER(SEARCH("Risk-based questionnaires",'[2]Most Recent Statements'!K39))),(ISNUMBER(SEARCH("Use of risk management tool or software",'[2]Most Recent Statements'!K39))))),(OR((ISNUMBER(SEARCH("Geographic",'[2]Most Recent Statements'!L39))),(ISNUMBER(SEARCH("Industry",'[2]Most Recent Statements'!L39))),(ISNUMBER(SEARCH("Resource",'[2]Most Recent Statements'!L39))),(ISNUMBER(SEARCH("Workforce",'[2]Most Recent Statements'!L39)))))),"Yes","No"))))</f>
        <v>No</v>
      </c>
      <c r="BL97" s="175" t="str">
        <f>IF(ISERROR('[2]Most Recent Statements'!L39),"Insufficient data",IF('[2]Most Recent Statements'!L39="Unknown","Insufficient Data",(IF(OR((ISNUMBER(SEARCH("Geographic",'[2]Most Recent Statements'!L39))),(ISNUMBER(SEARCH("Industry",'[2]Most Recent Statements'!L39))),(ISNUMBER(SEARCH("Resource",'[2]Most Recent Statements'!L39))),(ISNUMBER(SEARCH("Workforce",'[2]Most Recent Statements'!L39)))),"Yes","No"))))</f>
        <v>No</v>
      </c>
      <c r="BM97" s="176" t="str">
        <f>IF(ISERROR('[2]Most Recent Statements'!L39),"Insufficient data",IF('[2]Most Recent Statements'!L39="Unknown","Insufficient Data",(IF(ISNUMBER(SEARCH("Geographic",'[2]Most Recent Statements'!L39)),"Yes","No"))))</f>
        <v>No</v>
      </c>
      <c r="BN97" s="176" t="str">
        <f>IF(ISERROR('[2]Most Recent Statements'!L39),"Insufficient data",IF('[2]Most Recent Statements'!L39="Unknown","Insufficient Data",(IF(ISNUMBER(SEARCH("Industry",'[2]Most Recent Statements'!L39)),"Yes","No"))))</f>
        <v>No</v>
      </c>
      <c r="BO97" s="176" t="str">
        <f>IF(ISERROR('[2]Most Recent Statements'!L39),"Insufficient data",IF('[2]Most Recent Statements'!L39="Unknown","Insufficient Data",(IF(ISNUMBER(SEARCH("Workforce",'[2]Most Recent Statements'!L39)),"Yes","No"))))</f>
        <v>No</v>
      </c>
      <c r="BP97" s="176" t="str">
        <f>IF(ISERROR('[2]Most Recent Statements'!L39),"Insufficient data",IF('[2]Most Recent Statements'!L39="Unknown","Insufficient Data",(IF(ISNUMBER(SEARCH("Resource",'[2]Most Recent Statements'!L39)),"Yes","No"))))</f>
        <v>No</v>
      </c>
      <c r="BQ97" s="177"/>
      <c r="BR97" s="176" t="str">
        <f>IF(ISERROR('[2]Most Recent Statements'!N39),"Insufficient data",IF('[2]Most Recent Statements'!N39="Unknown","Insufficient Data",(IF(ISNUMBER(SEARCH("Yes",'[2]Most Recent Statements'!N39)),"Yes","No"))))</f>
        <v>No</v>
      </c>
      <c r="BS97" s="175" t="str">
        <f>IF(ISERROR('[2]Most Recent Statements'!Q39),"Insufficient data",IF('[2]Most Recent Statements'!Q39="Unknown","Insufficient Data",(IF(ISNUMBER(SEARCH("Leadership",'[2]Most Recent Statements'!Q39)),"Yes","No"))))</f>
        <v>No</v>
      </c>
      <c r="BT97" s="176" t="str">
        <f>IF(ISERROR('[2]Most Recent Statements'!Q39),"Insufficient data",IF('[2]Most Recent Statements'!Q39="Unknown","Insufficient Data",(IF(ISNUMBER(SEARCH("Suppliers",'[2]Most Recent Statements'!Q39)),"Yes","No"))))</f>
        <v>No</v>
      </c>
      <c r="BU97" s="176" t="str">
        <f>IF(ISERROR('[2]Most Recent Statements'!Q39),"Insufficient data",IF('[2]Most Recent Statements'!Q39="Unknown","Insufficient Data",(IF(ISNUMBER(SEARCH("Recruitment / HR",'[2]Most Recent Statements'!Q39)),"Yes","No"))))</f>
        <v>No</v>
      </c>
      <c r="BV97" s="176" t="str">
        <f>IF(ISERROR('[2]Most Recent Statements'!Q39),"Insufficient data",IF('[2]Most Recent Statements'!Q39="Unknown","Insufficient Data",(IF(ISNUMBER(SEARCH("Procurement / purchasing",'[2]Most Recent Statements'!Q39)),"Yes","No"))))</f>
        <v>No</v>
      </c>
      <c r="BW97" s="176" t="str">
        <f>IF(ISERROR('[2]Most Recent Statements'!Q39),"Insufficient data",IF('[2]Most Recent Statements'!Q39="Unknown","Insufficient Data",(IF(ISNUMBER(SEARCH("Employees (all)",'[2]Most Recent Statements'!Q39)),"Yes","No"))))</f>
        <v>Yes</v>
      </c>
      <c r="BX97" s="176" t="str">
        <f>IF(ISERROR('[2]Most Recent Statements'!Q39),"Insufficient data",IF('[2]Most Recent Statements'!Q39="Unknown","Insufficient Data",(IF(ISNUMBER(SEARCH("Training provided - not specified",'[2]Most Recent Statements'!Q39)),"Yes","No"))))</f>
        <v>No</v>
      </c>
      <c r="BY97" s="176" t="str">
        <f>IF(ISERROR('[2]Most Recent Statements'!Q39),"Insufficient data",IF('[2]Most Recent Statements'!Q39="Unknown","Insufficient Data",(IF(ISNUMBER(SEARCH("In Development",'[2]Most Recent Statements'!Q39)),"Yes","No"))))</f>
        <v>No</v>
      </c>
      <c r="BZ97" s="177" t="str">
        <f t="shared" si="14"/>
        <v>Yes</v>
      </c>
      <c r="CA97" s="176" t="str">
        <f t="shared" si="15"/>
        <v>Yes</v>
      </c>
      <c r="CB97" s="176" t="str">
        <f t="shared" si="16"/>
        <v>Yes</v>
      </c>
      <c r="CC97" s="175" t="str">
        <f>IF(ISERROR('[2]Most Recent Statements'!R39),"Insufficient data",IF('[2]Most Recent Statements'!R39="Unknown","Insufficient Data",(IF(ISNUMBER(SEARCH("Yes",'[2]Most Recent Statements'!R39)),"Yes","No"))))</f>
        <v>No</v>
      </c>
      <c r="CD97" s="176" t="str">
        <f>IF(ISERROR('[2]Most Recent Statements'!S39),"Insufficient data",IF('[2]Most Recent Statements'!S39="Unknown","Insufficient Data",(IF(ISNUMBER(SEARCH("Yes",'[2]Most Recent Statements'!S39)),"Yes","No"))))</f>
        <v>No</v>
      </c>
      <c r="CE97" s="199" t="str">
        <f>IFERROR(VLOOKUP($A97,'[2]Sector Specific Research'!$B$3:$H$81,3,FALSE),"Insufficient Data")</f>
        <v>No</v>
      </c>
      <c r="CF97" s="200" t="str">
        <f>IFERROR(VLOOKUP($A97,'[2]Sector Specific Research'!$B$3:$H$81,4,FALSE),"Insufficient Data")</f>
        <v>No</v>
      </c>
      <c r="CG97" s="200" t="str">
        <f>IFERROR(VLOOKUP($A97,'[2]Sector Specific Research'!$B$3:$H$81,5,FALSE),"Insufficient Data")</f>
        <v>No</v>
      </c>
      <c r="CH97" s="200" t="str">
        <f>IFERROR(VLOOKUP($A97,'[2]Sector Specific Research'!$B$3:$H$81,6,FALSE),"Insufficient Data")</f>
        <v>No</v>
      </c>
      <c r="CI97" s="200" t="str">
        <f>IFERROR(VLOOKUP($A97,'[2]Sector Specific Research'!$B$3:$H$81,7,FALSE),"Insufficient Data")</f>
        <v>Yes</v>
      </c>
      <c r="CJ97" s="200" t="str">
        <f t="shared" si="17"/>
        <v>No</v>
      </c>
      <c r="CK97" s="175" t="str">
        <f t="shared" si="18"/>
        <v>No</v>
      </c>
      <c r="CL97" s="178" t="str">
        <f t="shared" si="19"/>
        <v>No</v>
      </c>
    </row>
    <row r="98" spans="1:90" ht="16" x14ac:dyDescent="0.2">
      <c r="A98" s="287" t="str">
        <f>TRIM('[2]Most Recent Statements'!A24)</f>
        <v>Stifel Financial Corporation</v>
      </c>
      <c r="B98" s="197">
        <f>'[2]Most Recent Statements'!B24</f>
        <v>2020</v>
      </c>
      <c r="C98" s="197">
        <v>330000</v>
      </c>
      <c r="D98" s="198" t="str">
        <f>IF(ISNUMBER(SEARCH("Yes",'[2]Most Recent Statements'!C24)), "Yes", "No")</f>
        <v>Yes</v>
      </c>
      <c r="E98" s="198">
        <f>IFERROR(VLOOKUP(A98,'[2]Entity Coverage'!$C$2:$H$80, 6, FALSE), "Insufficient Data")</f>
        <v>1</v>
      </c>
      <c r="F98" s="198" t="str">
        <f>IF(ISERROR('[2]Most Recent Statements'!E24),"Insufficient data",IF('[2]Most Recent Statements'!E24="Unknown","Insufficient Data",(IF(ISNUMBER(SEARCH("Yes",'[2]Most Recent Statements'!E24)),"Yes","No"))))</f>
        <v>No</v>
      </c>
      <c r="G98" s="175" t="str">
        <f>IFERROR(IF(AND((OR('[2]Most Recent Statements'!F24="Signed by CEO",'[2]Most Recent Statements'!F24="Signed by Director",'[2]Most Recent Statements'!F24="Signed by Managing Director",'[2]Most Recent Statements'!F24="Signed by Chairman")),('[2]Most Recent Statements'!C24="Yes - UK Modern Slavery Act"),('[2]Most Recent Statements'!D24="Yes"),('[2]Most Recent Statements'!G24="Approved by Board")),"Yes","No"),"Insufficient data")</f>
        <v>No</v>
      </c>
      <c r="H98" s="176" t="str">
        <f>IF(ISERROR('[2]Most Recent Statements'!F24),"Insufficient data",IF('[2]Most Recent Statements'!F24="Unknown","Insufficient Data",(IF(OR((ISNUMBER(SEARCH("Signed by CEO",'[2]Most Recent Statements'!F24))),(ISNUMBER(SEARCH("Signed by Director",'[2]Most Recent Statements'!F24))),(ISNUMBER(SEARCH("Signed by Chairman",'[2]Most Recent Statements'!F24))),(ISNUMBER(SEARCH("Signed by Managing Director",'[2]Most Recent Statements'!F24)))),"Yes","No"))))</f>
        <v>No</v>
      </c>
      <c r="I98" s="176" t="str">
        <f>IF(ISERROR('[2]Most Recent Statements'!G24),"Insufficient data",IF('[2]Most Recent Statements'!G24="Unknown","Insufficient Data",(IF(ISNUMBER(SEARCH("Approved by Board",'[2]Most Recent Statements'!G24)),"Yes","No"))))</f>
        <v>No</v>
      </c>
      <c r="J98" s="177" t="str">
        <f>IF(ISERROR('[2]Most Recent Statements'!D24),"Insufficient data",IF('[2]Most Recent Statements'!D24="Unknown","Insufficient Data",(IF(ISNUMBER(SEARCH("Yes",'[2]Most Recent Statements'!D24)),"Yes","No"))))</f>
        <v>No</v>
      </c>
      <c r="K98" s="174" t="str">
        <f>IF(ISERROR('[2]Most Recent Statements'!T24),"Insufficient data",IF('[2]Most Recent Statements'!T24="Unknown","Insufficient Data",(IF(ISNUMBER(SEARCH("Yes",'[2]Most Recent Statements'!T24)),"Yes","No"))))</f>
        <v>No</v>
      </c>
      <c r="L98" s="174" t="str">
        <f>IF(ISERROR('[2]Most Recent Statements'!H24),"Insufficient data",IF('[2]Most Recent Statements'!H24="Unknown","Insufficient Data",(IF(ISNUMBER(SEARCH("Yes",'[2]Most Recent Statements'!H24)),"Yes","No"))))</f>
        <v>No</v>
      </c>
      <c r="M98" s="175" t="str">
        <f>IF(ISERROR('[2]Most Recent Statements'!I24),"Insufficient data",IF('[2]Most Recent Statements'!I24="Unknown","Insufficient Data",(IF(ISNUMBER(SEARCH("No",'[2]Most Recent Statements'!I24)),"No","Yes"))))</f>
        <v>No</v>
      </c>
      <c r="N98" s="176" t="str">
        <f>IF(ISERROR('[2]Most Recent Statements'!I24),"Insufficient data",IF('[2]Most Recent Statements'!I24="Unknown","Insufficient Data",(IF(ISNUMBER(SEARCH("Facility/Supplier",'[2]Most Recent Statements'!I24)),"Yes","No"))))</f>
        <v>No</v>
      </c>
      <c r="O98" s="177" t="str">
        <f>IF(ISERROR('[2]Most Recent Statements'!I24),"Insufficient data",IF('[2]Most Recent Statements'!I24="Unknown","Insufficient Data",(IF(ISNUMBER(SEARCH("Geographical",'[2]Most Recent Statements'!I24)),"Yes","No"))))</f>
        <v>No</v>
      </c>
      <c r="P98" s="175" t="str">
        <f>IF(ISERROR('[2]Most Recent Statements'!J24),"Insufficient data",IF('[2]Most Recent Statements'!J24="Unknown","Insufficient Data",(IF(OR((ISNUMBER(SEARCH("prohibit",'[2]Most Recent Statements'!J24))),(ISNUMBER(SEARCH("forced",'[2]Most Recent Statements'!J24))),(ISNUMBER(SEARCH("supplier",'[2]Most Recent Statements'!J24)))),"Yes","No"))))</f>
        <v>No</v>
      </c>
      <c r="Q98" s="176" t="str">
        <f>IF(ISERROR('[2]Most Recent Statements'!J24),"Insufficient data",IF('[2]Most Recent Statements'!J24="Unknown","Insufficient Data",(IF(ISNUMBER(SEARCH("No",'[2]Most Recent Statements'!J24)),"No","Yes"))))</f>
        <v>No</v>
      </c>
      <c r="R98" s="176" t="str">
        <f>IF(ISERROR('[2]Most Recent Statements'!J24),"Insufficient data",IF('[2]Most Recent Statements'!J24="Unknown","Insufficient Data",(IF(ISNUMBER(SEARCH("In Development",'[2]Most Recent Statements'!J24)),"Yes","No"))))</f>
        <v>No</v>
      </c>
      <c r="S98" s="176" t="str">
        <f>IF(ISERROR('[2]Most Recent Statements'!J24),"Insufficient data",IF('[2]Most Recent Statements'!J24="Unknown","Insufficient Data",(IF(OR((ISNUMBER(SEARCH("prohibit",'[2]Most Recent Statements'!J24))),(ISNUMBER(SEARCH("forced",'[2]Most Recent Statements'!J24))),(ISNUMBER(SEARCH("No",'[2]Most Recent Statements'!J24))),(ISNUMBER(SEARCH("supplier",'[2]Most Recent Statements'!J24)))),"No","Yes"))))</f>
        <v>No</v>
      </c>
      <c r="T98" s="172"/>
      <c r="U98" s="176" t="str">
        <f>IF(ISERROR('[2]Most Recent Statements'!J24),"Insufficient data",IF('[2]Most Recent Statements'!J24="Unknown","Insufficient Data",(IF(ISNUMBER(SEARCH("(beyond tier 1)",'[2]Most Recent Statements'!J24)),"Yes","No"))))</f>
        <v>No</v>
      </c>
      <c r="V98" s="176"/>
      <c r="W98" s="176" t="str">
        <f>IF(ISERROR('[2]Most Recent Statements'!J24),"Insufficient data",IF('[2]Most Recent Statements'!J24="Unknown","Insufficient Data",(IF(ISNUMBER(SEARCH("recruitment",'[2]Most Recent Statements'!J24)),"Yes","No"))))</f>
        <v>No</v>
      </c>
      <c r="X98" s="176" t="str">
        <f>IF(ISERROR('[2]Most Recent Statements'!J24),"Insufficient data",IF('[2]Most Recent Statements'!J24="Unknown","Insufficient Data",(IF(ISNUMBER(SEARCH("Prohibit charging of recruitment fees to employee (direct / tier 1)",'[2]Most Recent Statements'!J24)),"Yes","No"))))</f>
        <v>No</v>
      </c>
      <c r="Y98" s="176" t="str">
        <f>IF(ISERROR('[2]Most Recent Statements'!J24),"Insufficient data",IF('[2]Most Recent Statements'!J24="Unknown","Insufficient Data",(IF(ISNUMBER(SEARCH("Prohibit charging of recruitment fees to employee (beyond tier 1)",'[2]Most Recent Statements'!J24)),"Yes","No"))))</f>
        <v>No</v>
      </c>
      <c r="Z98" s="176" t="str">
        <f>IF(ISERROR('[2]Most Recent Statements'!J24),"Insufficient data",IF('[2]Most Recent Statements'!J24="Unknown","Insufficient Data",(IF(ISNUMBER(SEARCH("Suppliers comply with laws and company’s policies (direct / tier 1)",'[2]Most Recent Statements'!J24)),"Yes","No"))))</f>
        <v>No</v>
      </c>
      <c r="AA98" s="176" t="str">
        <f>IF(ISERROR('[2]Most Recent Statements'!J24),"Insufficient data",IF('[2]Most Recent Statements'!J24="Unknown","Insufficient Data",(IF(ISNUMBER(SEARCH("Suppliers comply with laws and company’s policies (beyond tier 1)",'[2]Most Recent Statements'!J24)),"Yes","No"))))</f>
        <v>No</v>
      </c>
      <c r="AB98" s="176" t="str">
        <f>IF(ISERROR('[2]Most Recent Statements'!J24),"Insufficient data",IF('[2]Most Recent Statements'!J24="Unknown","Insufficient Data",(IF(ISNUMBER(SEARCH("Prohibit use of forced labour (direct / tier 1)",'[2]Most Recent Statements'!J24)),"Yes","No"))))</f>
        <v>No</v>
      </c>
      <c r="AC98" s="176" t="str">
        <f>IF(ISERROR('[2]Most Recent Statements'!J24),"Insufficient data",IF('[2]Most Recent Statements'!J24="Unknown","Insufficient Data",(IF(ISNUMBER(SEARCH("Prohibit use of forced labour (beyond tier 1)",'[2]Most Recent Statements'!J24)),"Yes","No"))))</f>
        <v>No</v>
      </c>
      <c r="AD98" s="176" t="str">
        <f>IF(ISERROR('[2]Most Recent Statements'!J24),"Insufficient data",IF('[2]Most Recent Statements'!J24="Unknown","Insufficient Data",(IF(ISNUMBER(SEARCH("Prohibit use of child labour (direct / tier 1)",'[2]Most Recent Statements'!J24)),"Yes","No"))))</f>
        <v>No</v>
      </c>
      <c r="AE98" s="176" t="str">
        <f>IF(ISERROR('[2]Most Recent Statements'!J24),"Insufficient data",IF('[2]Most Recent Statements'!J24="Unknown","Insufficient Data",(IF(ISNUMBER(SEARCH("Prohibit use of child labour (beyond tier 1)",'[2]Most Recent Statements'!J24)),"Yes","No"))))</f>
        <v>No</v>
      </c>
      <c r="AF98" s="176" t="str">
        <f>IF(ISERROR('[2]Most Recent Statements'!J24),"Insufficient data",IF('[2]Most Recent Statements'!J24="Unknown","Insufficient Data",(IF(ISNUMBER(SEARCH("Code of conduct or supplier code includes clauses on slavery and human trafficking (direct / tier 1)",'[2]Most Recent Statements'!J24)),"Yes","No"))))</f>
        <v>No</v>
      </c>
      <c r="AG98" s="176" t="str">
        <f>IF(ISERROR('[2]Most Recent Statements'!J24),"Insufficient data",IF('[2]Most Recent Statements'!J24="Unknown","Insufficient Data",(IF(ISNUMBER(SEARCH("Code of conduct or supplier code includes clauses on slavery and human trafficking (beyond tier 1)",'[2]Most Recent Statements'!J24)),"Yes","No"))))</f>
        <v>No</v>
      </c>
      <c r="AH98" s="176" t="str">
        <f>IF(ISERROR('[2]Most Recent Statements'!J24),"Insufficient data",IF('[2]Most Recent Statements'!J24="Unknown","Insufficient Data",(IF(ISNUMBER(SEARCH("Contracts include clauses on forced labour (direct / tier 1)",'[2]Most Recent Statements'!J24)),"Yes","No"))))</f>
        <v>No</v>
      </c>
      <c r="AI98" s="176" t="str">
        <f>IF(ISERROR('[2]Most Recent Statements'!J24),"Insufficient data",IF('[2]Most Recent Statements'!J24="Unknown","Insufficient Data",(IF(ISNUMBER(SEARCH("Contracts include clauses on forced labour (beyond tier 1)",'[2]Most Recent Statements'!J24)),"Yes","No"))))</f>
        <v>No</v>
      </c>
      <c r="AJ98" s="176" t="str">
        <f>IF(ISERROR('[2]Most Recent Statements'!J24),"Insufficient data",IF('[2]Most Recent Statements'!J24="Unknown","Insufficient Data",(IF(ISNUMBER(SEARCH("Suppliers produce their own statement (direct / tier 1)",'[2]Most Recent Statements'!J24)),"Yes","No"))))</f>
        <v>No</v>
      </c>
      <c r="AK98" s="176" t="str">
        <f>IF(ISERROR('[2]Most Recent Statements'!J24),"Insufficient data",IF('[2]Most Recent Statements'!J24="Unknown","Insufficient Data",(IF(ISNUMBER(SEARCH("Suppliers produce their own statement (beyond tier 1)",'[2]Most Recent Statements'!J24)),"Yes","No"))))</f>
        <v>No</v>
      </c>
      <c r="AL98" s="176" t="str">
        <f>IF(ISERROR('[2]Most Recent Statements'!J24),"Insufficient data",IF('[2]Most Recent Statements'!J24="Unknown","Insufficient Data",(IF(ISNUMBER(SEARCH("Suppliers respect labour rights (wages, freedom of association etc) (direct / tier 1)",'[2]Most Recent Statements'!J24)),"Yes","No"))))</f>
        <v>No</v>
      </c>
      <c r="AM98" s="176" t="str">
        <f>IF(ISERROR('[2]Most Recent Statements'!J24),"Insufficient data",IF('[2]Most Recent Statements'!J24="Unknown","Insufficient Data",(IF(ISNUMBER(SEARCH("Suppliers respect labour rights (wages, freedom of association etc) (beyond tier 1)",'[2]Most Recent Statements'!J24)),"Yes","No"))))</f>
        <v>No</v>
      </c>
      <c r="AN98" s="176" t="str">
        <f>IF(ISERROR('[2]Most Recent Statements'!J24),"Insufficient data",IF('[2]Most Recent Statements'!J24="Unknown","Insufficient Data",(IF(ISNUMBER(SEARCH("Suppliers protect migrant workers (direct / tier 1)",'[2]Most Recent Statements'!J24)),"Yes","No"))))</f>
        <v>No</v>
      </c>
      <c r="AO98" s="176" t="str">
        <f>IF(ISERROR('[2]Most Recent Statements'!J24),"Insufficient data",IF('[2]Most Recent Statements'!J24="Unknown","Insufficient Data",(IF(ISNUMBER(SEARCH("Suppliers protect migrant workers (beyond tier 1)",'[2]Most Recent Statements'!J24)),"Yes","No"))))</f>
        <v>No</v>
      </c>
      <c r="AP98" s="177" t="str">
        <f>IF(ISERROR('[2]Most Recent Statements'!J24),"Insufficient data",IF('[2]Most Recent Statements'!J24="Unknown","Insufficient Data",(IF(ISNUMBER(SEARCH("migrant",'[2]Most Recent Statements'!J24)),"Yes","No"))))</f>
        <v>No</v>
      </c>
      <c r="AQ98" s="174" t="str">
        <f>IF(OR(ISERROR('[2]Most Recent Statements'!O24),ISERROR('[2]Most Recent Statements'!M24)),"Insufficient data",IF(OR('[2]Most Recent Statements'!O24="Unknown",'[2]Most Recent Statements'!M24="Unknown"),"Insufficient Data",(IF(OR((OR((ISNUMBER(SEARCH("Cancel contracts",'[2]Most Recent Statements'!O24))),(ISNUMBER(SEARCH("Corrective action plan",'[2]Most Recent Statements'!O24))),(ISNUMBER(SEARCH("Worker remediation",'[2]Most Recent Statements'!O24))),(ISNUMBER(SEARCH("Senior management",'[2]Most Recent Statements'!O24))))),(OR((ISNUMBER(SEARCH("Audits",'[2]Most Recent Statements'!M24))),(ISNUMBER(SEARCH("On-site visits",'[2]Most Recent Statements'!M24)))))),"Yes","No"))))</f>
        <v>No</v>
      </c>
      <c r="AR98" s="174" t="str">
        <f t="shared" si="11"/>
        <v>No</v>
      </c>
      <c r="AS98" s="175" t="str">
        <f>IF(ISERROR('[2]Most Recent Statements'!O24),"Insufficient data",IF('[2]Most Recent Statements'!O24="Unknown","Insufficient Data",(IF(ISNUMBER(SEARCH("Cancel contracts",'[2]Most Recent Statements'!O24)),"Yes","No"))))</f>
        <v>No</v>
      </c>
      <c r="AT98" s="176" t="str">
        <f>IF(ISERROR('[2]Most Recent Statements'!O24),"Insufficient data",IF('[2]Most Recent Statements'!O24="Unknown","Insufficient Data",(IF(ISNUMBER(SEARCH("Corrective action plan",'[2]Most Recent Statements'!O24)),"Yes","No"))))</f>
        <v>No</v>
      </c>
      <c r="AU98" s="176" t="str">
        <f>IF(ISERROR('[2]Most Recent Statements'!O24),"Insufficient data",IF('[2]Most Recent Statements'!O24="Unknown","Insufficient Data",(IF(ISNUMBER(SEARCH("Senior management",'[2]Most Recent Statements'!O24)),"Yes","No"))))</f>
        <v>No</v>
      </c>
      <c r="AV98" s="177" t="str">
        <f>IF(ISERROR('[2]Most Recent Statements'!O24),"Insufficient data",IF('[2]Most Recent Statements'!O24="Unknown","Insufficient Data",(IF(ISNUMBER(SEARCH("Worker remediation",'[2]Most Recent Statements'!O24)),"Yes","No"))))</f>
        <v>No</v>
      </c>
      <c r="AW98" s="176" t="str">
        <f t="shared" si="12"/>
        <v>No</v>
      </c>
      <c r="AX98" s="175" t="str">
        <f>IF(ISERROR('[2]Most Recent Statements'!M24),"Insufficient data",IF('[2]Most Recent Statements'!M24="Unknown","Insufficient Data",(IF(ISNUMBER(SEARCH("Audits",'[2]Most Recent Statements'!M24)),"Yes","No"))))</f>
        <v>No</v>
      </c>
      <c r="AY98" s="176" t="str">
        <f>IF(ISERROR('[2]Most Recent Statements'!M24),"Insufficient data",IF('[2]Most Recent Statements'!M24="Unknown","Insufficient Data",(IF(ISNUMBER(SEARCH("Audits of suppliers (self- reporting)",'[2]Most Recent Statements'!M24)),"Yes","No"))))</f>
        <v>No</v>
      </c>
      <c r="AZ98" s="176" t="str">
        <f>IF(ISERROR('[2]Most Recent Statements'!M24),"Insufficient data",IF('[2]Most Recent Statements'!M24="Unknown","Insufficient Data",(IF(ISNUMBER(SEARCH("Audits of suppliers (independent)",'[2]Most Recent Statements'!M24)),"Yes","No"))))</f>
        <v>No</v>
      </c>
      <c r="BA98" s="177" t="str">
        <f>IF(ISERROR('[2]Most Recent Statements'!M24),"Insufficient data",IF('[2]Most Recent Statements'!M24="Unknown","Insufficient Data",(IF(ISNUMBER(SEARCH("On-site visits",'[2]Most Recent Statements'!M24)),"Yes","No"))))</f>
        <v>No</v>
      </c>
      <c r="BB98" s="175" t="str">
        <f>IF(ISERROR('[2]Most Recent Statements'!P24),"Insufficient data",IF('[2]Most Recent Statements'!P24="Unknown","Insufficient Data",(IF(OR((ISNUMBER(SEARCH("Hotline",'[2]Most Recent Statements'!P24))),(ISNUMBER(SEARCH("Whistleblower protection",'[2]Most Recent Statements'!P24))),(ISNUMBER(SEARCH("Focal Point",'[2]Most Recent Statements'!P24)))),"Yes","No"))))</f>
        <v>No</v>
      </c>
      <c r="BC98" s="176" t="str">
        <f>IF(ISERROR('[2]Most Recent Statements'!P24),"Insufficient data",IF('[2]Most Recent Statements'!P24="Unknown","Insufficient Data",(IF(ISNUMBER(SEARCH("Hotline",'[2]Most Recent Statements'!P24)),"Yes","No"))))</f>
        <v>No</v>
      </c>
      <c r="BD98" s="176" t="str">
        <f>IF(ISERROR('[2]Most Recent Statements'!P24),"Insufficient data",IF('[2]Most Recent Statements'!P24="Unknown","Insufficient Data",(IF(ISNUMBER(SEARCH("Focal Point",'[2]Most Recent Statements'!P24)),"Yes","No"))))</f>
        <v>No</v>
      </c>
      <c r="BE98" s="177" t="str">
        <f>IF(ISERROR('[2]Most Recent Statements'!P24),"Insufficient data",IF('[2]Most Recent Statements'!P24="Unknown","Insufficient Data",(IF(ISNUMBER(SEARCH("Whistleblower protection",'[2]Most Recent Statements'!P24)),"Yes","No"))))</f>
        <v>No</v>
      </c>
      <c r="BF98" s="175" t="str">
        <f t="shared" si="13"/>
        <v>No</v>
      </c>
      <c r="BG98" s="176" t="str">
        <f>IF(ISERROR('[2]Most Recent Statements'!K24),"Insufficient data",IF('[2]Most Recent Statements'!K24="Unknown","Insufficient Data",(IF(ISNUMBER(SEARCH("Conducting research",'[2]Most Recent Statements'!K24)),"Yes","No"))))</f>
        <v>No</v>
      </c>
      <c r="BH98" s="176" t="str">
        <f>IF(ISERROR('[2]Most Recent Statements'!K24),"Insufficient data",IF('[2]Most Recent Statements'!K24="Unknown","Insufficient Data",(IF(ISNUMBER(SEARCH("Risk-based questionnaires",'[2]Most Recent Statements'!K24)),"Yes","No"))))</f>
        <v>No</v>
      </c>
      <c r="BI98" s="176" t="str">
        <f>IF(ISERROR('[2]Most Recent Statements'!K24),"Insufficient data",IF('[2]Most Recent Statements'!K24="Unknown","Insufficient Data",(IF(ISNUMBER(SEARCH("Use of risk management tool or software",'[2]Most Recent Statements'!K24)),"Yes","No"))))</f>
        <v>No</v>
      </c>
      <c r="BJ98" s="177" t="str">
        <f>IF(ISERROR('[2]Most Recent Statements'!K24),"Insufficient data",IF('[2]Most Recent Statements'!K24="Unknown","Insufficient Data",(IF(ISNUMBER(SEARCH("In Development",'[2]Most Recent Statements'!K24)),"Yes","No"))))</f>
        <v>No</v>
      </c>
      <c r="BK98" s="174" t="str">
        <f>IF(OR(ISERROR('[2]Most Recent Statements'!K24),ISERROR('[2]Most Recent Statements'!L24)),"Insufficient data",IF(OR('[2]Most Recent Statements'!K24="Unknown",'[2]Most Recent Statements'!L24="Unknown"),"Insufficient Data",(IF(AND((OR((ISNUMBER(SEARCH("Conducting research",'[2]Most Recent Statements'!K24))),(ISNUMBER(SEARCH("Risk-based questionnaires",'[2]Most Recent Statements'!K24))),(ISNUMBER(SEARCH("Use of risk management tool or software",'[2]Most Recent Statements'!K24))))),(OR((ISNUMBER(SEARCH("Geographic",'[2]Most Recent Statements'!L24))),(ISNUMBER(SEARCH("Industry",'[2]Most Recent Statements'!L24))),(ISNUMBER(SEARCH("Resource",'[2]Most Recent Statements'!L24))),(ISNUMBER(SEARCH("Workforce",'[2]Most Recent Statements'!L24)))))),"Yes","No"))))</f>
        <v>No</v>
      </c>
      <c r="BL98" s="175" t="str">
        <f>IF(ISERROR('[2]Most Recent Statements'!L24),"Insufficient data",IF('[2]Most Recent Statements'!L24="Unknown","Insufficient Data",(IF(OR((ISNUMBER(SEARCH("Geographic",'[2]Most Recent Statements'!L24))),(ISNUMBER(SEARCH("Industry",'[2]Most Recent Statements'!L24))),(ISNUMBER(SEARCH("Resource",'[2]Most Recent Statements'!L24))),(ISNUMBER(SEARCH("Workforce",'[2]Most Recent Statements'!L24)))),"Yes","No"))))</f>
        <v>No</v>
      </c>
      <c r="BM98" s="176" t="str">
        <f>IF(ISERROR('[2]Most Recent Statements'!L24),"Insufficient data",IF('[2]Most Recent Statements'!L24="Unknown","Insufficient Data",(IF(ISNUMBER(SEARCH("Geographic",'[2]Most Recent Statements'!L24)),"Yes","No"))))</f>
        <v>No</v>
      </c>
      <c r="BN98" s="176" t="str">
        <f>IF(ISERROR('[2]Most Recent Statements'!L24),"Insufficient data",IF('[2]Most Recent Statements'!L24="Unknown","Insufficient Data",(IF(ISNUMBER(SEARCH("Industry",'[2]Most Recent Statements'!L24)),"Yes","No"))))</f>
        <v>No</v>
      </c>
      <c r="BO98" s="176" t="str">
        <f>IF(ISERROR('[2]Most Recent Statements'!L24),"Insufficient data",IF('[2]Most Recent Statements'!L24="Unknown","Insufficient Data",(IF(ISNUMBER(SEARCH("Workforce",'[2]Most Recent Statements'!L24)),"Yes","No"))))</f>
        <v>No</v>
      </c>
      <c r="BP98" s="176" t="str">
        <f>IF(ISERROR('[2]Most Recent Statements'!L24),"Insufficient data",IF('[2]Most Recent Statements'!L24="Unknown","Insufficient Data",(IF(ISNUMBER(SEARCH("Resource",'[2]Most Recent Statements'!L24)),"Yes","No"))))</f>
        <v>No</v>
      </c>
      <c r="BQ98" s="176"/>
      <c r="BR98" s="176" t="str">
        <f>IF(ISERROR('[2]Most Recent Statements'!N24),"Insufficient data",IF('[2]Most Recent Statements'!N24="Unknown","Insufficient Data",(IF(ISNUMBER(SEARCH("Yes",'[2]Most Recent Statements'!N24)),"Yes","No"))))</f>
        <v>No</v>
      </c>
      <c r="BS98" s="175" t="str">
        <f>IF(ISERROR('[2]Most Recent Statements'!Q24),"Insufficient data",IF('[2]Most Recent Statements'!Q24="Unknown","Insufficient Data",(IF(ISNUMBER(SEARCH("Leadership",'[2]Most Recent Statements'!Q24)),"Yes","No"))))</f>
        <v>No</v>
      </c>
      <c r="BT98" s="176" t="str">
        <f>IF(ISERROR('[2]Most Recent Statements'!Q24),"Insufficient data",IF('[2]Most Recent Statements'!Q24="Unknown","Insufficient Data",(IF(ISNUMBER(SEARCH("Suppliers",'[2]Most Recent Statements'!Q24)),"Yes","No"))))</f>
        <v>No</v>
      </c>
      <c r="BU98" s="176" t="str">
        <f>IF(ISERROR('[2]Most Recent Statements'!Q24),"Insufficient data",IF('[2]Most Recent Statements'!Q24="Unknown","Insufficient Data",(IF(ISNUMBER(SEARCH("Recruitment / HR",'[2]Most Recent Statements'!Q24)),"Yes","No"))))</f>
        <v>No</v>
      </c>
      <c r="BV98" s="176" t="str">
        <f>IF(ISERROR('[2]Most Recent Statements'!Q24),"Insufficient data",IF('[2]Most Recent Statements'!Q24="Unknown","Insufficient Data",(IF(ISNUMBER(SEARCH("Procurement / purchasing",'[2]Most Recent Statements'!Q24)),"Yes","No"))))</f>
        <v>No</v>
      </c>
      <c r="BW98" s="176" t="str">
        <f>IF(ISERROR('[2]Most Recent Statements'!Q24),"Insufficient data",IF('[2]Most Recent Statements'!Q24="Unknown","Insufficient Data",(IF(ISNUMBER(SEARCH("Employees (all)",'[2]Most Recent Statements'!Q24)),"Yes","No"))))</f>
        <v>No</v>
      </c>
      <c r="BX98" s="176" t="str">
        <f>IF(ISERROR('[2]Most Recent Statements'!Q24),"Insufficient data",IF('[2]Most Recent Statements'!Q24="Unknown","Insufficient Data",(IF(ISNUMBER(SEARCH("Training provided - not specified",'[2]Most Recent Statements'!Q24)),"Yes","No"))))</f>
        <v>No</v>
      </c>
      <c r="BY98" s="176" t="str">
        <f>IF(ISERROR('[2]Most Recent Statements'!Q24),"Insufficient data",IF('[2]Most Recent Statements'!Q24="Unknown","Insufficient Data",(IF(ISNUMBER(SEARCH("In Development",'[2]Most Recent Statements'!Q24)),"Yes","No"))))</f>
        <v>No</v>
      </c>
      <c r="BZ98" s="177" t="str">
        <f t="shared" si="14"/>
        <v>No</v>
      </c>
      <c r="CA98" s="176" t="str">
        <f t="shared" si="15"/>
        <v>No</v>
      </c>
      <c r="CB98" s="176" t="str">
        <f t="shared" si="16"/>
        <v>No</v>
      </c>
      <c r="CC98" s="175" t="str">
        <f>IF(ISERROR('[2]Most Recent Statements'!R24),"Insufficient data",IF('[2]Most Recent Statements'!R24="Unknown","Insufficient Data",(IF(ISNUMBER(SEARCH("Yes",'[2]Most Recent Statements'!R24)),"Yes","No"))))</f>
        <v>No</v>
      </c>
      <c r="CD98" s="176" t="str">
        <f>IF(ISERROR('[2]Most Recent Statements'!S24),"Insufficient data",IF('[2]Most Recent Statements'!S24="Unknown","Insufficient Data",(IF(ISNUMBER(SEARCH("Yes",'[2]Most Recent Statements'!S24)),"Yes","No"))))</f>
        <v>No</v>
      </c>
      <c r="CE98" s="199" t="str">
        <f>IFERROR(VLOOKUP($A98,'[2]Sector Specific Research'!$B$3:$H$81,3,FALSE),"Insufficient Data")</f>
        <v>No</v>
      </c>
      <c r="CF98" s="200" t="str">
        <f>IFERROR(VLOOKUP($A98,'[2]Sector Specific Research'!$B$3:$H$81,4,FALSE),"Insufficient Data")</f>
        <v>No</v>
      </c>
      <c r="CG98" s="200" t="str">
        <f>IFERROR(VLOOKUP($A98,'[2]Sector Specific Research'!$B$3:$H$81,5,FALSE),"Insufficient Data")</f>
        <v>No</v>
      </c>
      <c r="CH98" s="200" t="str">
        <f>IFERROR(VLOOKUP($A98,'[2]Sector Specific Research'!$B$3:$H$81,6,FALSE),"Insufficient Data")</f>
        <v>No</v>
      </c>
      <c r="CI98" s="200" t="str">
        <f>IFERROR(VLOOKUP($A98,'[2]Sector Specific Research'!$B$3:$H$81,7,FALSE),"Insufficient Data")</f>
        <v>No</v>
      </c>
      <c r="CJ98" s="200" t="str">
        <f t="shared" si="17"/>
        <v>No</v>
      </c>
      <c r="CK98" s="175" t="str">
        <f t="shared" si="18"/>
        <v>No</v>
      </c>
      <c r="CL98" s="178" t="str">
        <f t="shared" si="19"/>
        <v>No</v>
      </c>
    </row>
    <row r="99" spans="1:90" ht="16" x14ac:dyDescent="0.2">
      <c r="A99" s="287" t="str">
        <f>TRIM('[2]Most Recent Statements'!A4)</f>
        <v>Sumitomo Mitsui Financial</v>
      </c>
      <c r="B99" s="197">
        <f>'[2]Most Recent Statements'!B4</f>
        <v>2019</v>
      </c>
      <c r="C99" s="202">
        <v>2103172</v>
      </c>
      <c r="D99" s="198" t="str">
        <f>IF(ISNUMBER(SEARCH("Yes",'[2]Most Recent Statements'!C4)), "Yes", "No")</f>
        <v>Yes</v>
      </c>
      <c r="E99" s="198">
        <f>IFERROR(VLOOKUP(A99,'[2]Entity Coverage'!$C$2:$H$80, 6, FALSE), "Insufficient Data")</f>
        <v>2</v>
      </c>
      <c r="F99" s="198" t="str">
        <f>IF(ISERROR('[2]Most Recent Statements'!E4),"Insufficient data",IF('[2]Most Recent Statements'!E4="Unknown","Insufficient Data",(IF(ISNUMBER(SEARCH("Yes",'[2]Most Recent Statements'!E4)),"Yes","No"))))</f>
        <v>Yes</v>
      </c>
      <c r="G99" s="175" t="str">
        <f>IFERROR(IF(AND((OR('[2]Most Recent Statements'!F4="Signed by CEO",'[2]Most Recent Statements'!F4="Signed by Director",'[2]Most Recent Statements'!F4="Signed by Managing Director",'[2]Most Recent Statements'!F4="Signed by Chairman")),('[2]Most Recent Statements'!C4="Yes - UK Modern Slavery Act"),('[2]Most Recent Statements'!D4="Yes"),('[2]Most Recent Statements'!G4="Approved by Board")),"Yes","No"),"Insufficient data")</f>
        <v>Yes</v>
      </c>
      <c r="H99" s="176" t="str">
        <f>IF(ISERROR('[2]Most Recent Statements'!F4),"Insufficient data",IF('[2]Most Recent Statements'!F4="Unknown","Insufficient Data",(IF(OR((ISNUMBER(SEARCH("Signed by CEO",'[2]Most Recent Statements'!F4))),(ISNUMBER(SEARCH("Signed by Director",'[2]Most Recent Statements'!F4))),(ISNUMBER(SEARCH("Signed by Chairman",'[2]Most Recent Statements'!F4))),(ISNUMBER(SEARCH("Signed by Managing Director",'[2]Most Recent Statements'!F4)))),"Yes","No"))))</f>
        <v>Yes</v>
      </c>
      <c r="I99" s="176" t="str">
        <f>IF(ISERROR('[2]Most Recent Statements'!G4),"Insufficient data",IF('[2]Most Recent Statements'!G4="Unknown","Insufficient Data",(IF(ISNUMBER(SEARCH("Approved by Board",'[2]Most Recent Statements'!G4)),"Yes","No"))))</f>
        <v>Yes</v>
      </c>
      <c r="J99" s="177" t="str">
        <f>IF(ISERROR('[2]Most Recent Statements'!D4),"Insufficient data",IF('[2]Most Recent Statements'!D4="Unknown","Insufficient Data",(IF(ISNUMBER(SEARCH("Yes",'[2]Most Recent Statements'!D4)),"Yes","No"))))</f>
        <v>Yes</v>
      </c>
      <c r="K99" s="174" t="str">
        <f>IF(ISERROR('[2]Most Recent Statements'!T4),"Insufficient data",IF('[2]Most Recent Statements'!T4="Unknown","Insufficient Data",(IF(ISNUMBER(SEARCH("Yes",'[2]Most Recent Statements'!T4)),"Yes","No"))))</f>
        <v>No</v>
      </c>
      <c r="L99" s="174" t="str">
        <f>IF(ISERROR('[2]Most Recent Statements'!H4),"Insufficient data",IF('[2]Most Recent Statements'!H4="Unknown","Insufficient Data",(IF(ISNUMBER(SEARCH("Yes",'[2]Most Recent Statements'!H4)),"Yes","No"))))</f>
        <v>Yes</v>
      </c>
      <c r="M99" s="175" t="str">
        <f>IF(ISERROR('[2]Most Recent Statements'!I4),"Insufficient data",IF('[2]Most Recent Statements'!I4="Unknown","Insufficient Data",(IF(ISNUMBER(SEARCH("No",'[2]Most Recent Statements'!I4)),"No","Yes"))))</f>
        <v>No</v>
      </c>
      <c r="N99" s="176" t="str">
        <f>IF(ISERROR('[2]Most Recent Statements'!I4),"Insufficient data",IF('[2]Most Recent Statements'!I4="Unknown","Insufficient Data",(IF(ISNUMBER(SEARCH("Facility/Supplier",'[2]Most Recent Statements'!I4)),"Yes","No"))))</f>
        <v>No</v>
      </c>
      <c r="O99" s="177" t="str">
        <f>IF(ISERROR('[2]Most Recent Statements'!I4),"Insufficient data",IF('[2]Most Recent Statements'!I4="Unknown","Insufficient Data",(IF(ISNUMBER(SEARCH("Geographical",'[2]Most Recent Statements'!I4)),"Yes","No"))))</f>
        <v>No</v>
      </c>
      <c r="P99" s="175" t="str">
        <f>IF(ISERROR('[2]Most Recent Statements'!J4),"Insufficient data",IF('[2]Most Recent Statements'!J4="Unknown","Insufficient Data",(IF(OR((ISNUMBER(SEARCH("prohibit",'[2]Most Recent Statements'!J4))),(ISNUMBER(SEARCH("forced",'[2]Most Recent Statements'!J4))),(ISNUMBER(SEARCH("supplier",'[2]Most Recent Statements'!J4)))),"Yes","No"))))</f>
        <v>No</v>
      </c>
      <c r="Q99" s="176" t="str">
        <f>IF(ISERROR('[2]Most Recent Statements'!J4),"Insufficient data",IF('[2]Most Recent Statements'!J4="Unknown","Insufficient Data",(IF(ISNUMBER(SEARCH("No",'[2]Most Recent Statements'!J4)),"No","Yes"))))</f>
        <v>No</v>
      </c>
      <c r="R99" s="176" t="str">
        <f>IF(ISERROR('[2]Most Recent Statements'!J4),"Insufficient data",IF('[2]Most Recent Statements'!J4="Unknown","Insufficient Data",(IF(ISNUMBER(SEARCH("In Development",'[2]Most Recent Statements'!J4)),"Yes","No"))))</f>
        <v>No</v>
      </c>
      <c r="S99" s="176" t="str">
        <f>IF(ISERROR('[2]Most Recent Statements'!J4),"Insufficient data",IF('[2]Most Recent Statements'!J4="Unknown","Insufficient Data",(IF(OR((ISNUMBER(SEARCH("prohibit",'[2]Most Recent Statements'!J4))),(ISNUMBER(SEARCH("forced",'[2]Most Recent Statements'!J4))),(ISNUMBER(SEARCH("No",'[2]Most Recent Statements'!J4))),(ISNUMBER(SEARCH("supplier",'[2]Most Recent Statements'!J4)))),"No","Yes"))))</f>
        <v>No</v>
      </c>
      <c r="T99" s="176"/>
      <c r="U99" s="176" t="str">
        <f>IF(ISERROR('[2]Most Recent Statements'!J4),"Insufficient data",IF('[2]Most Recent Statements'!J4="Unknown","Insufficient Data",(IF(ISNUMBER(SEARCH("(beyond tier 1)",'[2]Most Recent Statements'!J4)),"Yes","No"))))</f>
        <v>No</v>
      </c>
      <c r="V99" s="176"/>
      <c r="W99" s="176" t="str">
        <f>IF(ISERROR('[2]Most Recent Statements'!J4),"Insufficient data",IF('[2]Most Recent Statements'!J4="Unknown","Insufficient Data",(IF(ISNUMBER(SEARCH("recruitment",'[2]Most Recent Statements'!J4)),"Yes","No"))))</f>
        <v>No</v>
      </c>
      <c r="X99" s="176" t="str">
        <f>IF(ISERROR('[2]Most Recent Statements'!J4),"Insufficient data",IF('[2]Most Recent Statements'!J4="Unknown","Insufficient Data",(IF(ISNUMBER(SEARCH("Prohibit charging of recruitment fees to employee (direct / tier 1)",'[2]Most Recent Statements'!J4)),"Yes","No"))))</f>
        <v>No</v>
      </c>
      <c r="Y99" s="176" t="str">
        <f>IF(ISERROR('[2]Most Recent Statements'!J4),"Insufficient data",IF('[2]Most Recent Statements'!J4="Unknown","Insufficient Data",(IF(ISNUMBER(SEARCH("Prohibit charging of recruitment fees to employee (beyond tier 1)",'[2]Most Recent Statements'!J4)),"Yes","No"))))</f>
        <v>No</v>
      </c>
      <c r="Z99" s="176" t="str">
        <f>IF(ISERROR('[2]Most Recent Statements'!J4),"Insufficient data",IF('[2]Most Recent Statements'!J4="Unknown","Insufficient Data",(IF(ISNUMBER(SEARCH("Suppliers comply with laws and company’s policies (direct / tier 1)",'[2]Most Recent Statements'!J4)),"Yes","No"))))</f>
        <v>No</v>
      </c>
      <c r="AA99" s="176" t="str">
        <f>IF(ISERROR('[2]Most Recent Statements'!J4),"Insufficient data",IF('[2]Most Recent Statements'!J4="Unknown","Insufficient Data",(IF(ISNUMBER(SEARCH("Suppliers comply with laws and company’s policies (beyond tier 1)",'[2]Most Recent Statements'!J4)),"Yes","No"))))</f>
        <v>No</v>
      </c>
      <c r="AB99" s="176" t="str">
        <f>IF(ISERROR('[2]Most Recent Statements'!J4),"Insufficient data",IF('[2]Most Recent Statements'!J4="Unknown","Insufficient Data",(IF(ISNUMBER(SEARCH("Prohibit use of forced labour (direct / tier 1)",'[2]Most Recent Statements'!J4)),"Yes","No"))))</f>
        <v>No</v>
      </c>
      <c r="AC99" s="176" t="str">
        <f>IF(ISERROR('[2]Most Recent Statements'!J4),"Insufficient data",IF('[2]Most Recent Statements'!J4="Unknown","Insufficient Data",(IF(ISNUMBER(SEARCH("Prohibit use of forced labour (beyond tier 1)",'[2]Most Recent Statements'!J4)),"Yes","No"))))</f>
        <v>No</v>
      </c>
      <c r="AD99" s="176" t="str">
        <f>IF(ISERROR('[2]Most Recent Statements'!J4),"Insufficient data",IF('[2]Most Recent Statements'!J4="Unknown","Insufficient Data",(IF(ISNUMBER(SEARCH("Prohibit use of child labour (direct / tier 1)",'[2]Most Recent Statements'!J4)),"Yes","No"))))</f>
        <v>No</v>
      </c>
      <c r="AE99" s="176" t="str">
        <f>IF(ISERROR('[2]Most Recent Statements'!J4),"Insufficient data",IF('[2]Most Recent Statements'!J4="Unknown","Insufficient Data",(IF(ISNUMBER(SEARCH("Prohibit use of child labour (beyond tier 1)",'[2]Most Recent Statements'!J4)),"Yes","No"))))</f>
        <v>No</v>
      </c>
      <c r="AF99" s="176" t="str">
        <f>IF(ISERROR('[2]Most Recent Statements'!J4),"Insufficient data",IF('[2]Most Recent Statements'!J4="Unknown","Insufficient Data",(IF(ISNUMBER(SEARCH("Code of conduct or supplier code includes clauses on slavery and human trafficking (direct / tier 1)",'[2]Most Recent Statements'!J4)),"Yes","No"))))</f>
        <v>No</v>
      </c>
      <c r="AG99" s="176" t="str">
        <f>IF(ISERROR('[2]Most Recent Statements'!J4),"Insufficient data",IF('[2]Most Recent Statements'!J4="Unknown","Insufficient Data",(IF(ISNUMBER(SEARCH("Code of conduct or supplier code includes clauses on slavery and human trafficking (beyond tier 1)",'[2]Most Recent Statements'!J4)),"Yes","No"))))</f>
        <v>No</v>
      </c>
      <c r="AH99" s="176" t="str">
        <f>IF(ISERROR('[2]Most Recent Statements'!J4),"Insufficient data",IF('[2]Most Recent Statements'!J4="Unknown","Insufficient Data",(IF(ISNUMBER(SEARCH("Contracts include clauses on forced labour (direct / tier 1)",'[2]Most Recent Statements'!J4)),"Yes","No"))))</f>
        <v>No</v>
      </c>
      <c r="AI99" s="176" t="str">
        <f>IF(ISERROR('[2]Most Recent Statements'!J4),"Insufficient data",IF('[2]Most Recent Statements'!J4="Unknown","Insufficient Data",(IF(ISNUMBER(SEARCH("Contracts include clauses on forced labour (beyond tier 1)",'[2]Most Recent Statements'!J4)),"Yes","No"))))</f>
        <v>No</v>
      </c>
      <c r="AJ99" s="176" t="str">
        <f>IF(ISERROR('[2]Most Recent Statements'!J4),"Insufficient data",IF('[2]Most Recent Statements'!J4="Unknown","Insufficient Data",(IF(ISNUMBER(SEARCH("Suppliers produce their own statement (direct / tier 1)",'[2]Most Recent Statements'!J4)),"Yes","No"))))</f>
        <v>No</v>
      </c>
      <c r="AK99" s="176" t="str">
        <f>IF(ISERROR('[2]Most Recent Statements'!J4),"Insufficient data",IF('[2]Most Recent Statements'!J4="Unknown","Insufficient Data",(IF(ISNUMBER(SEARCH("Suppliers produce their own statement (beyond tier 1)",'[2]Most Recent Statements'!J4)),"Yes","No"))))</f>
        <v>No</v>
      </c>
      <c r="AL99" s="176" t="str">
        <f>IF(ISERROR('[2]Most Recent Statements'!J4),"Insufficient data",IF('[2]Most Recent Statements'!J4="Unknown","Insufficient Data",(IF(ISNUMBER(SEARCH("Suppliers respect labour rights (wages, freedom of association etc) (direct / tier 1)",'[2]Most Recent Statements'!J4)),"Yes","No"))))</f>
        <v>No</v>
      </c>
      <c r="AM99" s="176" t="str">
        <f>IF(ISERROR('[2]Most Recent Statements'!J4),"Insufficient data",IF('[2]Most Recent Statements'!J4="Unknown","Insufficient Data",(IF(ISNUMBER(SEARCH("Suppliers respect labour rights (wages, freedom of association etc) (beyond tier 1)",'[2]Most Recent Statements'!J4)),"Yes","No"))))</f>
        <v>No</v>
      </c>
      <c r="AN99" s="176" t="str">
        <f>IF(ISERROR('[2]Most Recent Statements'!J4),"Insufficient data",IF('[2]Most Recent Statements'!J4="Unknown","Insufficient Data",(IF(ISNUMBER(SEARCH("Suppliers protect migrant workers (direct / tier 1)",'[2]Most Recent Statements'!J4)),"Yes","No"))))</f>
        <v>No</v>
      </c>
      <c r="AO99" s="176" t="str">
        <f>IF(ISERROR('[2]Most Recent Statements'!J4),"Insufficient data",IF('[2]Most Recent Statements'!J4="Unknown","Insufficient Data",(IF(ISNUMBER(SEARCH("Suppliers protect migrant workers (beyond tier 1)",'[2]Most Recent Statements'!J4)),"Yes","No"))))</f>
        <v>No</v>
      </c>
      <c r="AP99" s="177" t="str">
        <f>IF(ISERROR('[2]Most Recent Statements'!J4),"Insufficient data",IF('[2]Most Recent Statements'!J4="Unknown","Insufficient Data",(IF(ISNUMBER(SEARCH("migrant",'[2]Most Recent Statements'!J4)),"Yes","No"))))</f>
        <v>No</v>
      </c>
      <c r="AQ99" s="174" t="str">
        <f>IF(OR(ISERROR('[2]Most Recent Statements'!O4),ISERROR('[2]Most Recent Statements'!M4)),"Insufficient data",IF(OR('[2]Most Recent Statements'!O4="Unknown",'[2]Most Recent Statements'!M4="Unknown"),"Insufficient Data",(IF(OR((OR((ISNUMBER(SEARCH("Cancel contracts",'[2]Most Recent Statements'!O4))),(ISNUMBER(SEARCH("Corrective action plan",'[2]Most Recent Statements'!O4))),(ISNUMBER(SEARCH("Worker remediation",'[2]Most Recent Statements'!O4))),(ISNUMBER(SEARCH("Senior management",'[2]Most Recent Statements'!O4))))),(OR((ISNUMBER(SEARCH("Audits",'[2]Most Recent Statements'!M4))),(ISNUMBER(SEARCH("On-site visits",'[2]Most Recent Statements'!M4)))))),"Yes","No"))))</f>
        <v>No</v>
      </c>
      <c r="AR99" s="174" t="str">
        <f t="shared" si="11"/>
        <v>No</v>
      </c>
      <c r="AS99" s="175" t="str">
        <f>IF(ISERROR('[2]Most Recent Statements'!O4),"Insufficient data",IF('[2]Most Recent Statements'!O4="Unknown","Insufficient Data",(IF(ISNUMBER(SEARCH("Cancel contracts",'[2]Most Recent Statements'!O4)),"Yes","No"))))</f>
        <v>No</v>
      </c>
      <c r="AT99" s="176" t="str">
        <f>IF(ISERROR('[2]Most Recent Statements'!O4),"Insufficient data",IF('[2]Most Recent Statements'!O4="Unknown","Insufficient Data",(IF(ISNUMBER(SEARCH("Corrective action plan",'[2]Most Recent Statements'!O4)),"Yes","No"))))</f>
        <v>No</v>
      </c>
      <c r="AU99" s="176" t="str">
        <f>IF(ISERROR('[2]Most Recent Statements'!O4),"Insufficient data",IF('[2]Most Recent Statements'!O4="Unknown","Insufficient Data",(IF(ISNUMBER(SEARCH("Senior management",'[2]Most Recent Statements'!O4)),"Yes","No"))))</f>
        <v>No</v>
      </c>
      <c r="AV99" s="177" t="str">
        <f>IF(ISERROR('[2]Most Recent Statements'!O4),"Insufficient data",IF('[2]Most Recent Statements'!O4="Unknown","Insufficient Data",(IF(ISNUMBER(SEARCH("Worker remediation",'[2]Most Recent Statements'!O4)),"Yes","No"))))</f>
        <v>No</v>
      </c>
      <c r="AW99" s="176" t="str">
        <f t="shared" si="12"/>
        <v>No</v>
      </c>
      <c r="AX99" s="175" t="str">
        <f>IF(ISERROR('[2]Most Recent Statements'!M4),"Insufficient data",IF('[2]Most Recent Statements'!M4="Unknown","Insufficient Data",(IF(ISNUMBER(SEARCH("Audits",'[2]Most Recent Statements'!M4)),"Yes","No"))))</f>
        <v>No</v>
      </c>
      <c r="AY99" s="176" t="str">
        <f>IF(ISERROR('[2]Most Recent Statements'!M4),"Insufficient data",IF('[2]Most Recent Statements'!M4="Unknown","Insufficient Data",(IF(ISNUMBER(SEARCH("Audits of suppliers (self- reporting)",'[2]Most Recent Statements'!M4)),"Yes","No"))))</f>
        <v>No</v>
      </c>
      <c r="AZ99" s="176" t="str">
        <f>IF(ISERROR('[2]Most Recent Statements'!M4),"Insufficient data",IF('[2]Most Recent Statements'!M4="Unknown","Insufficient Data",(IF(ISNUMBER(SEARCH("Audits of suppliers (independent)",'[2]Most Recent Statements'!M4)),"Yes","No"))))</f>
        <v>No</v>
      </c>
      <c r="BA99" s="177" t="str">
        <f>IF(ISERROR('[2]Most Recent Statements'!M4),"Insufficient data",IF('[2]Most Recent Statements'!M4="Unknown","Insufficient Data",(IF(ISNUMBER(SEARCH("On-site visits",'[2]Most Recent Statements'!M4)),"Yes","No"))))</f>
        <v>No</v>
      </c>
      <c r="BB99" s="175" t="str">
        <f>IF(ISERROR('[2]Most Recent Statements'!P4),"Insufficient data",IF('[2]Most Recent Statements'!P4="Unknown","Insufficient Data",(IF(OR((ISNUMBER(SEARCH("Hotline",'[2]Most Recent Statements'!P4))),(ISNUMBER(SEARCH("Whistleblower protection",'[2]Most Recent Statements'!P4))),(ISNUMBER(SEARCH("Focal Point",'[2]Most Recent Statements'!P4)))),"Yes","No"))))</f>
        <v>Yes</v>
      </c>
      <c r="BC99" s="176" t="str">
        <f>IF(ISERROR('[2]Most Recent Statements'!P4),"Insufficient data",IF('[2]Most Recent Statements'!P4="Unknown","Insufficient Data",(IF(ISNUMBER(SEARCH("Hotline",'[2]Most Recent Statements'!P4)),"Yes","No"))))</f>
        <v>No</v>
      </c>
      <c r="BD99" s="176" t="str">
        <f>IF(ISERROR('[2]Most Recent Statements'!P4),"Insufficient data",IF('[2]Most Recent Statements'!P4="Unknown","Insufficient Data",(IF(ISNUMBER(SEARCH("Focal Point",'[2]Most Recent Statements'!P4)),"Yes","No"))))</f>
        <v>No</v>
      </c>
      <c r="BE99" s="177" t="str">
        <f>IF(ISERROR('[2]Most Recent Statements'!P4),"Insufficient data",IF('[2]Most Recent Statements'!P4="Unknown","Insufficient Data",(IF(ISNUMBER(SEARCH("Whistleblower protection",'[2]Most Recent Statements'!P4)),"Yes","No"))))</f>
        <v>Yes</v>
      </c>
      <c r="BF99" s="175" t="str">
        <f t="shared" si="13"/>
        <v>Yes</v>
      </c>
      <c r="BG99" s="176" t="str">
        <f>IF(ISERROR('[2]Most Recent Statements'!K4),"Insufficient data",IF('[2]Most Recent Statements'!K4="Unknown","Insufficient Data",(IF(ISNUMBER(SEARCH("Conducting research",'[2]Most Recent Statements'!K4)),"Yes","No"))))</f>
        <v>Yes</v>
      </c>
      <c r="BH99" s="176" t="str">
        <f>IF(ISERROR('[2]Most Recent Statements'!K4),"Insufficient data",IF('[2]Most Recent Statements'!K4="Unknown","Insufficient Data",(IF(ISNUMBER(SEARCH("Risk-based questionnaires",'[2]Most Recent Statements'!K4)),"Yes","No"))))</f>
        <v>No</v>
      </c>
      <c r="BI99" s="176" t="str">
        <f>IF(ISERROR('[2]Most Recent Statements'!K4),"Insufficient data",IF('[2]Most Recent Statements'!K4="Unknown","Insufficient Data",(IF(ISNUMBER(SEARCH("Use of risk management tool or software",'[2]Most Recent Statements'!K4)),"Yes","No"))))</f>
        <v>No</v>
      </c>
      <c r="BJ99" s="177" t="str">
        <f>IF(ISERROR('[2]Most Recent Statements'!K4),"Insufficient data",IF('[2]Most Recent Statements'!K4="Unknown","Insufficient Data",(IF(ISNUMBER(SEARCH("In Development",'[2]Most Recent Statements'!K4)),"Yes","No"))))</f>
        <v>No</v>
      </c>
      <c r="BK99" s="174" t="str">
        <f>IF(OR(ISERROR('[2]Most Recent Statements'!K4),ISERROR('[2]Most Recent Statements'!L4)),"Insufficient data",IF(OR('[2]Most Recent Statements'!K4="Unknown",'[2]Most Recent Statements'!L4="Unknown"),"Insufficient Data",(IF(AND((OR((ISNUMBER(SEARCH("Conducting research",'[2]Most Recent Statements'!K4))),(ISNUMBER(SEARCH("Risk-based questionnaires",'[2]Most Recent Statements'!K4))),(ISNUMBER(SEARCH("Use of risk management tool or software",'[2]Most Recent Statements'!K4))))),(OR((ISNUMBER(SEARCH("Geographic",'[2]Most Recent Statements'!L4))),(ISNUMBER(SEARCH("Industry",'[2]Most Recent Statements'!L4))),(ISNUMBER(SEARCH("Resource",'[2]Most Recent Statements'!L4))),(ISNUMBER(SEARCH("Workforce",'[2]Most Recent Statements'!L4)))))),"Yes","No"))))</f>
        <v>No</v>
      </c>
      <c r="BL99" s="175" t="str">
        <f>IF(ISERROR('[2]Most Recent Statements'!L4),"Insufficient data",IF('[2]Most Recent Statements'!L4="Unknown","Insufficient Data",(IF(OR((ISNUMBER(SEARCH("Geographic",'[2]Most Recent Statements'!L4))),(ISNUMBER(SEARCH("Industry",'[2]Most Recent Statements'!L4))),(ISNUMBER(SEARCH("Resource",'[2]Most Recent Statements'!L4))),(ISNUMBER(SEARCH("Workforce",'[2]Most Recent Statements'!L4)))),"Yes","No"))))</f>
        <v>No</v>
      </c>
      <c r="BM99" s="176" t="str">
        <f>IF(ISERROR('[2]Most Recent Statements'!L4),"Insufficient data",IF('[2]Most Recent Statements'!L4="Unknown","Insufficient Data",(IF(ISNUMBER(SEARCH("Geographic",'[2]Most Recent Statements'!L4)),"Yes","No"))))</f>
        <v>No</v>
      </c>
      <c r="BN99" s="176" t="str">
        <f>IF(ISERROR('[2]Most Recent Statements'!L4),"Insufficient data",IF('[2]Most Recent Statements'!L4="Unknown","Insufficient Data",(IF(ISNUMBER(SEARCH("Industry",'[2]Most Recent Statements'!L4)),"Yes","No"))))</f>
        <v>No</v>
      </c>
      <c r="BO99" s="176" t="str">
        <f>IF(ISERROR('[2]Most Recent Statements'!L4),"Insufficient data",IF('[2]Most Recent Statements'!L4="Unknown","Insufficient Data",(IF(ISNUMBER(SEARCH("Workforce",'[2]Most Recent Statements'!L4)),"Yes","No"))))</f>
        <v>No</v>
      </c>
      <c r="BP99" s="176" t="str">
        <f>IF(ISERROR('[2]Most Recent Statements'!L4),"Insufficient data",IF('[2]Most Recent Statements'!L4="Unknown","Insufficient Data",(IF(ISNUMBER(SEARCH("Resource",'[2]Most Recent Statements'!L4)),"Yes","No"))))</f>
        <v>No</v>
      </c>
      <c r="BQ99" s="176"/>
      <c r="BR99" s="176" t="str">
        <f>IF(ISERROR('[2]Most Recent Statements'!N4),"Insufficient data",IF('[2]Most Recent Statements'!N4="Unknown","Insufficient Data",(IF(ISNUMBER(SEARCH("Yes",'[2]Most Recent Statements'!N4)),"Yes","No"))))</f>
        <v>No</v>
      </c>
      <c r="BS99" s="175" t="str">
        <f>IF(ISERROR('[2]Most Recent Statements'!Q4),"Insufficient data",IF('[2]Most Recent Statements'!Q4="Unknown","Insufficient Data",(IF(ISNUMBER(SEARCH("Leadership",'[2]Most Recent Statements'!Q4)),"Yes","No"))))</f>
        <v>No</v>
      </c>
      <c r="BT99" s="176" t="str">
        <f>IF(ISERROR('[2]Most Recent Statements'!Q4),"Insufficient data",IF('[2]Most Recent Statements'!Q4="Unknown","Insufficient Data",(IF(ISNUMBER(SEARCH("Suppliers",'[2]Most Recent Statements'!Q4)),"Yes","No"))))</f>
        <v>No</v>
      </c>
      <c r="BU99" s="176" t="str">
        <f>IF(ISERROR('[2]Most Recent Statements'!Q4),"Insufficient data",IF('[2]Most Recent Statements'!Q4="Unknown","Insufficient Data",(IF(ISNUMBER(SEARCH("Recruitment / HR",'[2]Most Recent Statements'!Q4)),"Yes","No"))))</f>
        <v>No</v>
      </c>
      <c r="BV99" s="176" t="str">
        <f>IF(ISERROR('[2]Most Recent Statements'!Q4),"Insufficient data",IF('[2]Most Recent Statements'!Q4="Unknown","Insufficient Data",(IF(ISNUMBER(SEARCH("Procurement / purchasing",'[2]Most Recent Statements'!Q4)),"Yes","No"))))</f>
        <v>No</v>
      </c>
      <c r="BW99" s="176" t="str">
        <f>IF(ISERROR('[2]Most Recent Statements'!Q4),"Insufficient data",IF('[2]Most Recent Statements'!Q4="Unknown","Insufficient Data",(IF(ISNUMBER(SEARCH("Employees (all)",'[2]Most Recent Statements'!Q4)),"Yes","No"))))</f>
        <v>No</v>
      </c>
      <c r="BX99" s="176" t="str">
        <f>IF(ISERROR('[2]Most Recent Statements'!Q4),"Insufficient data",IF('[2]Most Recent Statements'!Q4="Unknown","Insufficient Data",(IF(ISNUMBER(SEARCH("Training provided - not specified",'[2]Most Recent Statements'!Q4)),"Yes","No"))))</f>
        <v>Yes</v>
      </c>
      <c r="BY99" s="176" t="str">
        <f>IF(ISERROR('[2]Most Recent Statements'!Q4),"Insufficient data",IF('[2]Most Recent Statements'!Q4="Unknown","Insufficient Data",(IF(ISNUMBER(SEARCH("In Development",'[2]Most Recent Statements'!Q4)),"Yes","No"))))</f>
        <v>No</v>
      </c>
      <c r="BZ99" s="177" t="str">
        <f t="shared" si="14"/>
        <v>Yes</v>
      </c>
      <c r="CA99" s="176" t="str">
        <f t="shared" si="15"/>
        <v>Yes</v>
      </c>
      <c r="CB99" s="176" t="str">
        <f t="shared" si="16"/>
        <v>Yes</v>
      </c>
      <c r="CC99" s="175" t="str">
        <f>IF(ISERROR('[2]Most Recent Statements'!R4),"Insufficient data",IF('[2]Most Recent Statements'!R4="Unknown","Insufficient Data",(IF(ISNUMBER(SEARCH("Yes",'[2]Most Recent Statements'!R4)),"Yes","No"))))</f>
        <v>No</v>
      </c>
      <c r="CD99" s="176" t="str">
        <f>IF(ISERROR('[2]Most Recent Statements'!S4),"Insufficient data",IF('[2]Most Recent Statements'!S4="Unknown","Insufficient Data",(IF(ISNUMBER(SEARCH("Yes",'[2]Most Recent Statements'!S4)),"Yes","No"))))</f>
        <v>No</v>
      </c>
      <c r="CE99" s="199" t="str">
        <f>IFERROR(VLOOKUP($A99,'[2]Sector Specific Research'!$B$3:$H$81,3,FALSE),"Insufficient Data")</f>
        <v>No</v>
      </c>
      <c r="CF99" s="200" t="str">
        <f>IFERROR(VLOOKUP($A99,'[2]Sector Specific Research'!$B$3:$H$81,4,FALSE),"Insufficient Data")</f>
        <v>No</v>
      </c>
      <c r="CG99" s="200" t="str">
        <f>IFERROR(VLOOKUP($A99,'[2]Sector Specific Research'!$B$3:$H$81,5,FALSE),"Insufficient Data")</f>
        <v>No</v>
      </c>
      <c r="CH99" s="200" t="str">
        <f>IFERROR(VLOOKUP($A99,'[2]Sector Specific Research'!$B$3:$H$81,6,FALSE),"Insufficient Data")</f>
        <v>No</v>
      </c>
      <c r="CI99" s="200" t="str">
        <f>IFERROR(VLOOKUP($A99,'[2]Sector Specific Research'!$B$3:$H$81,7,FALSE),"Insufficient Data")</f>
        <v>Yes</v>
      </c>
      <c r="CJ99" s="200" t="str">
        <f t="shared" si="17"/>
        <v>No</v>
      </c>
      <c r="CK99" s="175" t="str">
        <f t="shared" si="18"/>
        <v>No</v>
      </c>
      <c r="CL99" s="178" t="str">
        <f t="shared" si="19"/>
        <v>No</v>
      </c>
    </row>
    <row r="100" spans="1:90" ht="16" x14ac:dyDescent="0.2">
      <c r="A100" s="287" t="str">
        <f>TRIM('[2]Most Recent Statements'!A21)</f>
        <v>T Rowe Price</v>
      </c>
      <c r="B100" s="197">
        <f>'[2]Most Recent Statements'!B21</f>
        <v>2019</v>
      </c>
      <c r="C100" s="197">
        <v>167200</v>
      </c>
      <c r="D100" s="198" t="str">
        <f>IF(ISNUMBER(SEARCH("Yes",'[2]Most Recent Statements'!C21)), "Yes", "No")</f>
        <v>Yes</v>
      </c>
      <c r="E100" s="198">
        <f>IFERROR(VLOOKUP(A100,'[2]Entity Coverage'!$C$2:$H$80, 6, FALSE), "Insufficient Data")</f>
        <v>1</v>
      </c>
      <c r="F100" s="198" t="str">
        <f>IF(ISERROR('[2]Most Recent Statements'!E21),"Insufficient data",IF('[2]Most Recent Statements'!E21="Unknown","Insufficient Data",(IF(ISNUMBER(SEARCH("Yes",'[2]Most Recent Statements'!E21)),"Yes","No"))))</f>
        <v>No</v>
      </c>
      <c r="G100" s="175" t="str">
        <f>IFERROR(IF(AND((OR('[2]Most Recent Statements'!F21="Signed by CEO",'[2]Most Recent Statements'!F21="Signed by Director",'[2]Most Recent Statements'!F21="Signed by Managing Director",'[2]Most Recent Statements'!F21="Signed by Chairman")),('[2]Most Recent Statements'!C21="Yes - UK Modern Slavery Act"),('[2]Most Recent Statements'!D21="Yes"),('[2]Most Recent Statements'!G21="Approved by Board")),"Yes","No"),"Insufficient data")</f>
        <v>Yes</v>
      </c>
      <c r="H100" s="176" t="str">
        <f>IF(ISERROR('[2]Most Recent Statements'!F21),"Insufficient data",IF('[2]Most Recent Statements'!F21="Unknown","Insufficient Data",(IF(OR((ISNUMBER(SEARCH("Signed by CEO",'[2]Most Recent Statements'!F21))),(ISNUMBER(SEARCH("Signed by Director",'[2]Most Recent Statements'!F21))),(ISNUMBER(SEARCH("Signed by Chairman",'[2]Most Recent Statements'!F21))),(ISNUMBER(SEARCH("Signed by Managing Director",'[2]Most Recent Statements'!F21)))),"Yes","No"))))</f>
        <v>Yes</v>
      </c>
      <c r="I100" s="176" t="str">
        <f>IF(ISERROR('[2]Most Recent Statements'!G21),"Insufficient data",IF('[2]Most Recent Statements'!G21="Unknown","Insufficient Data",(IF(ISNUMBER(SEARCH("Approved by Board",'[2]Most Recent Statements'!G21)),"Yes","No"))))</f>
        <v>Yes</v>
      </c>
      <c r="J100" s="177" t="str">
        <f>IF(ISERROR('[2]Most Recent Statements'!D21),"Insufficient data",IF('[2]Most Recent Statements'!D21="Unknown","Insufficient Data",(IF(ISNUMBER(SEARCH("Yes",'[2]Most Recent Statements'!D21)),"Yes","No"))))</f>
        <v>Yes</v>
      </c>
      <c r="K100" s="174" t="str">
        <f>IF(ISERROR('[2]Most Recent Statements'!T21),"Insufficient data",IF('[2]Most Recent Statements'!T21="Unknown","Insufficient Data",(IF(ISNUMBER(SEARCH("Yes",'[2]Most Recent Statements'!T21)),"Yes","No"))))</f>
        <v>Yes</v>
      </c>
      <c r="L100" s="174" t="str">
        <f>IF(ISERROR('[2]Most Recent Statements'!H21),"Insufficient data",IF('[2]Most Recent Statements'!H21="Unknown","Insufficient Data",(IF(ISNUMBER(SEARCH("Yes",'[2]Most Recent Statements'!H21)),"Yes","No"))))</f>
        <v>Yes</v>
      </c>
      <c r="M100" s="175" t="str">
        <f>IF(ISERROR('[2]Most Recent Statements'!I21),"Insufficient data",IF('[2]Most Recent Statements'!I21="Unknown","Insufficient Data",(IF(ISNUMBER(SEARCH("No",'[2]Most Recent Statements'!I21)),"No","Yes"))))</f>
        <v>No</v>
      </c>
      <c r="N100" s="176" t="str">
        <f>IF(ISERROR('[2]Most Recent Statements'!I21),"Insufficient data",IF('[2]Most Recent Statements'!I21="Unknown","Insufficient Data",(IF(ISNUMBER(SEARCH("Facility/Supplier",'[2]Most Recent Statements'!I21)),"Yes","No"))))</f>
        <v>No</v>
      </c>
      <c r="O100" s="177" t="str">
        <f>IF(ISERROR('[2]Most Recent Statements'!I21),"Insufficient data",IF('[2]Most Recent Statements'!I21="Unknown","Insufficient Data",(IF(ISNUMBER(SEARCH("Geographical",'[2]Most Recent Statements'!I21)),"Yes","No"))))</f>
        <v>No</v>
      </c>
      <c r="P100" s="175" t="str">
        <f>IF(ISERROR('[2]Most Recent Statements'!J21),"Insufficient data",IF('[2]Most Recent Statements'!J21="Unknown","Insufficient Data",(IF(OR((ISNUMBER(SEARCH("prohibit",'[2]Most Recent Statements'!J21))),(ISNUMBER(SEARCH("forced",'[2]Most Recent Statements'!J21))),(ISNUMBER(SEARCH("supplier",'[2]Most Recent Statements'!J21)))),"Yes","No"))))</f>
        <v>Yes</v>
      </c>
      <c r="Q100" s="176" t="str">
        <f>IF(ISERROR('[2]Most Recent Statements'!J21),"Insufficient data",IF('[2]Most Recent Statements'!J21="Unknown","Insufficient Data",(IF(ISNUMBER(SEARCH("No",'[2]Most Recent Statements'!J21)),"No","Yes"))))</f>
        <v>Yes</v>
      </c>
      <c r="R100" s="176" t="str">
        <f>IF(ISERROR('[2]Most Recent Statements'!J21),"Insufficient data",IF('[2]Most Recent Statements'!J21="Unknown","Insufficient Data",(IF(ISNUMBER(SEARCH("In Development",'[2]Most Recent Statements'!J21)),"Yes","No"))))</f>
        <v>No</v>
      </c>
      <c r="S100" s="176" t="str">
        <f>IF(ISERROR('[2]Most Recent Statements'!J21),"Insufficient data",IF('[2]Most Recent Statements'!J21="Unknown","Insufficient Data",(IF(OR((ISNUMBER(SEARCH("prohibit",'[2]Most Recent Statements'!J21))),(ISNUMBER(SEARCH("forced",'[2]Most Recent Statements'!J21))),(ISNUMBER(SEARCH("No",'[2]Most Recent Statements'!J21))),(ISNUMBER(SEARCH("supplier",'[2]Most Recent Statements'!J21)))),"No","Yes"))))</f>
        <v>No</v>
      </c>
      <c r="T100" s="176"/>
      <c r="U100" s="176" t="str">
        <f>IF(ISERROR('[2]Most Recent Statements'!J21),"Insufficient data",IF('[2]Most Recent Statements'!J21="Unknown","Insufficient Data",(IF(ISNUMBER(SEARCH("(beyond tier 1)",'[2]Most Recent Statements'!J21)),"Yes","No"))))</f>
        <v>No</v>
      </c>
      <c r="V100" s="176"/>
      <c r="W100" s="176" t="str">
        <f>IF(ISERROR('[2]Most Recent Statements'!J21),"Insufficient data",IF('[2]Most Recent Statements'!J21="Unknown","Insufficient Data",(IF(ISNUMBER(SEARCH("recruitment",'[2]Most Recent Statements'!J21)),"Yes","No"))))</f>
        <v>No</v>
      </c>
      <c r="X100" s="176" t="str">
        <f>IF(ISERROR('[2]Most Recent Statements'!J21),"Insufficient data",IF('[2]Most Recent Statements'!J21="Unknown","Insufficient Data",(IF(ISNUMBER(SEARCH("Prohibit charging of recruitment fees to employee (direct / tier 1)",'[2]Most Recent Statements'!J21)),"Yes","No"))))</f>
        <v>No</v>
      </c>
      <c r="Y100" s="176" t="str">
        <f>IF(ISERROR('[2]Most Recent Statements'!J21),"Insufficient data",IF('[2]Most Recent Statements'!J21="Unknown","Insufficient Data",(IF(ISNUMBER(SEARCH("Prohibit charging of recruitment fees to employee (beyond tier 1)",'[2]Most Recent Statements'!J21)),"Yes","No"))))</f>
        <v>No</v>
      </c>
      <c r="Z100" s="176" t="str">
        <f>IF(ISERROR('[2]Most Recent Statements'!J21),"Insufficient data",IF('[2]Most Recent Statements'!J21="Unknown","Insufficient Data",(IF(ISNUMBER(SEARCH("Suppliers comply with laws and company’s policies (direct / tier 1)",'[2]Most Recent Statements'!J21)),"Yes","No"))))</f>
        <v>No</v>
      </c>
      <c r="AA100" s="176" t="str">
        <f>IF(ISERROR('[2]Most Recent Statements'!J21),"Insufficient data",IF('[2]Most Recent Statements'!J21="Unknown","Insufficient Data",(IF(ISNUMBER(SEARCH("Suppliers comply with laws and company’s policies (beyond tier 1)",'[2]Most Recent Statements'!J21)),"Yes","No"))))</f>
        <v>No</v>
      </c>
      <c r="AB100" s="176" t="str">
        <f>IF(ISERROR('[2]Most Recent Statements'!J21),"Insufficient data",IF('[2]Most Recent Statements'!J21="Unknown","Insufficient Data",(IF(ISNUMBER(SEARCH("Prohibit use of forced labour (direct / tier 1)",'[2]Most Recent Statements'!J21)),"Yes","No"))))</f>
        <v>No</v>
      </c>
      <c r="AC100" s="176" t="str">
        <f>IF(ISERROR('[2]Most Recent Statements'!J21),"Insufficient data",IF('[2]Most Recent Statements'!J21="Unknown","Insufficient Data",(IF(ISNUMBER(SEARCH("Prohibit use of forced labour (beyond tier 1)",'[2]Most Recent Statements'!J21)),"Yes","No"))))</f>
        <v>No</v>
      </c>
      <c r="AD100" s="176" t="str">
        <f>IF(ISERROR('[2]Most Recent Statements'!J21),"Insufficient data",IF('[2]Most Recent Statements'!J21="Unknown","Insufficient Data",(IF(ISNUMBER(SEARCH("Prohibit use of child labour (direct / tier 1)",'[2]Most Recent Statements'!J21)),"Yes","No"))))</f>
        <v>No</v>
      </c>
      <c r="AE100" s="176" t="str">
        <f>IF(ISERROR('[2]Most Recent Statements'!J21),"Insufficient data",IF('[2]Most Recent Statements'!J21="Unknown","Insufficient Data",(IF(ISNUMBER(SEARCH("Prohibit use of child labour (beyond tier 1)",'[2]Most Recent Statements'!J21)),"Yes","No"))))</f>
        <v>No</v>
      </c>
      <c r="AF100" s="176" t="str">
        <f>IF(ISERROR('[2]Most Recent Statements'!J21),"Insufficient data",IF('[2]Most Recent Statements'!J21="Unknown","Insufficient Data",(IF(ISNUMBER(SEARCH("Code of conduct or supplier code includes clauses on slavery and human trafficking (direct / tier 1)",'[2]Most Recent Statements'!J21)),"Yes","No"))))</f>
        <v>No</v>
      </c>
      <c r="AG100" s="176" t="str">
        <f>IF(ISERROR('[2]Most Recent Statements'!J21),"Insufficient data",IF('[2]Most Recent Statements'!J21="Unknown","Insufficient Data",(IF(ISNUMBER(SEARCH("Code of conduct or supplier code includes clauses on slavery and human trafficking (beyond tier 1)",'[2]Most Recent Statements'!J21)),"Yes","No"))))</f>
        <v>No</v>
      </c>
      <c r="AH100" s="176" t="str">
        <f>IF(ISERROR('[2]Most Recent Statements'!J21),"Insufficient data",IF('[2]Most Recent Statements'!J21="Unknown","Insufficient Data",(IF(ISNUMBER(SEARCH("Contracts include clauses on forced labour (direct / tier 1)",'[2]Most Recent Statements'!J21)),"Yes","No"))))</f>
        <v>Yes</v>
      </c>
      <c r="AI100" s="176" t="str">
        <f>IF(ISERROR('[2]Most Recent Statements'!J21),"Insufficient data",IF('[2]Most Recent Statements'!J21="Unknown","Insufficient Data",(IF(ISNUMBER(SEARCH("Contracts include clauses on forced labour (beyond tier 1)",'[2]Most Recent Statements'!J21)),"Yes","No"))))</f>
        <v>No</v>
      </c>
      <c r="AJ100" s="176" t="str">
        <f>IF(ISERROR('[2]Most Recent Statements'!J21),"Insufficient data",IF('[2]Most Recent Statements'!J21="Unknown","Insufficient Data",(IF(ISNUMBER(SEARCH("Suppliers produce their own statement (direct / tier 1)",'[2]Most Recent Statements'!J21)),"Yes","No"))))</f>
        <v>Yes</v>
      </c>
      <c r="AK100" s="176" t="str">
        <f>IF(ISERROR('[2]Most Recent Statements'!J21),"Insufficient data",IF('[2]Most Recent Statements'!J21="Unknown","Insufficient Data",(IF(ISNUMBER(SEARCH("Suppliers produce their own statement (beyond tier 1)",'[2]Most Recent Statements'!J21)),"Yes","No"))))</f>
        <v>No</v>
      </c>
      <c r="AL100" s="176" t="str">
        <f>IF(ISERROR('[2]Most Recent Statements'!J21),"Insufficient data",IF('[2]Most Recent Statements'!J21="Unknown","Insufficient Data",(IF(ISNUMBER(SEARCH("Suppliers respect labour rights (wages, freedom of association etc) (direct / tier 1)",'[2]Most Recent Statements'!J21)),"Yes","No"))))</f>
        <v>No</v>
      </c>
      <c r="AM100" s="176" t="str">
        <f>IF(ISERROR('[2]Most Recent Statements'!J21),"Insufficient data",IF('[2]Most Recent Statements'!J21="Unknown","Insufficient Data",(IF(ISNUMBER(SEARCH("Suppliers respect labour rights (wages, freedom of association etc) (beyond tier 1)",'[2]Most Recent Statements'!J21)),"Yes","No"))))</f>
        <v>No</v>
      </c>
      <c r="AN100" s="176" t="str">
        <f>IF(ISERROR('[2]Most Recent Statements'!J21),"Insufficient data",IF('[2]Most Recent Statements'!J21="Unknown","Insufficient Data",(IF(ISNUMBER(SEARCH("Suppliers protect migrant workers (direct / tier 1)",'[2]Most Recent Statements'!J21)),"Yes","No"))))</f>
        <v>No</v>
      </c>
      <c r="AO100" s="176" t="str">
        <f>IF(ISERROR('[2]Most Recent Statements'!J21),"Insufficient data",IF('[2]Most Recent Statements'!J21="Unknown","Insufficient Data",(IF(ISNUMBER(SEARCH("Suppliers protect migrant workers (beyond tier 1)",'[2]Most Recent Statements'!J21)),"Yes","No"))))</f>
        <v>No</v>
      </c>
      <c r="AP100" s="177" t="str">
        <f>IF(ISERROR('[2]Most Recent Statements'!J21),"Insufficient data",IF('[2]Most Recent Statements'!J21="Unknown","Insufficient Data",(IF(ISNUMBER(SEARCH("migrant",'[2]Most Recent Statements'!J21)),"Yes","No"))))</f>
        <v>No</v>
      </c>
      <c r="AQ100" s="174" t="str">
        <f>IF(OR(ISERROR('[2]Most Recent Statements'!O21),ISERROR('[2]Most Recent Statements'!M21)),"Insufficient data",IF(OR('[2]Most Recent Statements'!O21="Unknown",'[2]Most Recent Statements'!M21="Unknown"),"Insufficient Data",(IF(OR((OR((ISNUMBER(SEARCH("Cancel contracts",'[2]Most Recent Statements'!O21))),(ISNUMBER(SEARCH("Corrective action plan",'[2]Most Recent Statements'!O21))),(ISNUMBER(SEARCH("Worker remediation",'[2]Most Recent Statements'!O21))),(ISNUMBER(SEARCH("Senior management",'[2]Most Recent Statements'!O21))))),(OR((ISNUMBER(SEARCH("Audits",'[2]Most Recent Statements'!M21))),(ISNUMBER(SEARCH("On-site visits",'[2]Most Recent Statements'!M21)))))),"Yes","No"))))</f>
        <v>No</v>
      </c>
      <c r="AR100" s="174" t="str">
        <f t="shared" si="11"/>
        <v>Yes</v>
      </c>
      <c r="AS100" s="175" t="str">
        <f>IF(ISERROR('[2]Most Recent Statements'!O21),"Insufficient data",IF('[2]Most Recent Statements'!O21="Unknown","Insufficient Data",(IF(ISNUMBER(SEARCH("Cancel contracts",'[2]Most Recent Statements'!O21)),"Yes","No"))))</f>
        <v>No</v>
      </c>
      <c r="AT100" s="176" t="str">
        <f>IF(ISERROR('[2]Most Recent Statements'!O21),"Insufficient data",IF('[2]Most Recent Statements'!O21="Unknown","Insufficient Data",(IF(ISNUMBER(SEARCH("Corrective action plan",'[2]Most Recent Statements'!O21)),"Yes","No"))))</f>
        <v>No</v>
      </c>
      <c r="AU100" s="176" t="str">
        <f>IF(ISERROR('[2]Most Recent Statements'!O21),"Insufficient data",IF('[2]Most Recent Statements'!O21="Unknown","Insufficient Data",(IF(ISNUMBER(SEARCH("Senior management",'[2]Most Recent Statements'!O21)),"Yes","No"))))</f>
        <v>No</v>
      </c>
      <c r="AV100" s="177" t="str">
        <f>IF(ISERROR('[2]Most Recent Statements'!O21),"Insufficient data",IF('[2]Most Recent Statements'!O21="Unknown","Insufficient Data",(IF(ISNUMBER(SEARCH("Worker remediation",'[2]Most Recent Statements'!O21)),"Yes","No"))))</f>
        <v>No</v>
      </c>
      <c r="AW100" s="176" t="str">
        <f t="shared" si="12"/>
        <v>No</v>
      </c>
      <c r="AX100" s="175" t="str">
        <f>IF(ISERROR('[2]Most Recent Statements'!M21),"Insufficient data",IF('[2]Most Recent Statements'!M21="Unknown","Insufficient Data",(IF(ISNUMBER(SEARCH("Audits",'[2]Most Recent Statements'!M21)),"Yes","No"))))</f>
        <v>No</v>
      </c>
      <c r="AY100" s="176" t="str">
        <f>IF(ISERROR('[2]Most Recent Statements'!M21),"Insufficient data",IF('[2]Most Recent Statements'!M21="Unknown","Insufficient Data",(IF(ISNUMBER(SEARCH("Audits of suppliers (self- reporting)",'[2]Most Recent Statements'!M21)),"Yes","No"))))</f>
        <v>No</v>
      </c>
      <c r="AZ100" s="176" t="str">
        <f>IF(ISERROR('[2]Most Recent Statements'!M21),"Insufficient data",IF('[2]Most Recent Statements'!M21="Unknown","Insufficient Data",(IF(ISNUMBER(SEARCH("Audits of suppliers (independent)",'[2]Most Recent Statements'!M21)),"Yes","No"))))</f>
        <v>No</v>
      </c>
      <c r="BA100" s="177" t="str">
        <f>IF(ISERROR('[2]Most Recent Statements'!M21),"Insufficient data",IF('[2]Most Recent Statements'!M21="Unknown","Insufficient Data",(IF(ISNUMBER(SEARCH("On-site visits",'[2]Most Recent Statements'!M21)),"Yes","No"))))</f>
        <v>No</v>
      </c>
      <c r="BB100" s="175" t="str">
        <f>IF(ISERROR('[2]Most Recent Statements'!P21),"Insufficient data",IF('[2]Most Recent Statements'!P21="Unknown","Insufficient Data",(IF(OR((ISNUMBER(SEARCH("Hotline",'[2]Most Recent Statements'!P21))),(ISNUMBER(SEARCH("Whistleblower protection",'[2]Most Recent Statements'!P21))),(ISNUMBER(SEARCH("Focal Point",'[2]Most Recent Statements'!P21)))),"Yes","No"))))</f>
        <v>Yes</v>
      </c>
      <c r="BC100" s="176" t="str">
        <f>IF(ISERROR('[2]Most Recent Statements'!P21),"Insufficient data",IF('[2]Most Recent Statements'!P21="Unknown","Insufficient Data",(IF(ISNUMBER(SEARCH("Hotline",'[2]Most Recent Statements'!P21)),"Yes","No"))))</f>
        <v>No</v>
      </c>
      <c r="BD100" s="176" t="str">
        <f>IF(ISERROR('[2]Most Recent Statements'!P21),"Insufficient data",IF('[2]Most Recent Statements'!P21="Unknown","Insufficient Data",(IF(ISNUMBER(SEARCH("Focal Point",'[2]Most Recent Statements'!P21)),"Yes","No"))))</f>
        <v>No</v>
      </c>
      <c r="BE100" s="177" t="str">
        <f>IF(ISERROR('[2]Most Recent Statements'!P21),"Insufficient data",IF('[2]Most Recent Statements'!P21="Unknown","Insufficient Data",(IF(ISNUMBER(SEARCH("Whistleblower protection",'[2]Most Recent Statements'!P21)),"Yes","No"))))</f>
        <v>Yes</v>
      </c>
      <c r="BF100" s="175" t="str">
        <f t="shared" si="13"/>
        <v>Yes</v>
      </c>
      <c r="BG100" s="176" t="str">
        <f>IF(ISERROR('[2]Most Recent Statements'!K21),"Insufficient data",IF('[2]Most Recent Statements'!K21="Unknown","Insufficient Data",(IF(ISNUMBER(SEARCH("Conducting research",'[2]Most Recent Statements'!K21)),"Yes","No"))))</f>
        <v>Yes</v>
      </c>
      <c r="BH100" s="176" t="str">
        <f>IF(ISERROR('[2]Most Recent Statements'!K21),"Insufficient data",IF('[2]Most Recent Statements'!K21="Unknown","Insufficient Data",(IF(ISNUMBER(SEARCH("Risk-based questionnaires",'[2]Most Recent Statements'!K21)),"Yes","No"))))</f>
        <v>No</v>
      </c>
      <c r="BI100" s="176" t="str">
        <f>IF(ISERROR('[2]Most Recent Statements'!K21),"Insufficient data",IF('[2]Most Recent Statements'!K21="Unknown","Insufficient Data",(IF(ISNUMBER(SEARCH("Use of risk management tool or software",'[2]Most Recent Statements'!K21)),"Yes","No"))))</f>
        <v>No</v>
      </c>
      <c r="BJ100" s="177" t="str">
        <f>IF(ISERROR('[2]Most Recent Statements'!K21),"Insufficient data",IF('[2]Most Recent Statements'!K21="Unknown","Insufficient Data",(IF(ISNUMBER(SEARCH("In Development",'[2]Most Recent Statements'!K21)),"Yes","No"))))</f>
        <v>No</v>
      </c>
      <c r="BK100" s="174" t="str">
        <f>IF(OR(ISERROR('[2]Most Recent Statements'!K21),ISERROR('[2]Most Recent Statements'!L21)),"Insufficient data",IF(OR('[2]Most Recent Statements'!K21="Unknown",'[2]Most Recent Statements'!L21="Unknown"),"Insufficient Data",(IF(AND((OR((ISNUMBER(SEARCH("Conducting research",'[2]Most Recent Statements'!K21))),(ISNUMBER(SEARCH("Risk-based questionnaires",'[2]Most Recent Statements'!K21))),(ISNUMBER(SEARCH("Use of risk management tool or software",'[2]Most Recent Statements'!K21))))),(OR((ISNUMBER(SEARCH("Geographic",'[2]Most Recent Statements'!L21))),(ISNUMBER(SEARCH("Industry",'[2]Most Recent Statements'!L21))),(ISNUMBER(SEARCH("Resource",'[2]Most Recent Statements'!L21))),(ISNUMBER(SEARCH("Workforce",'[2]Most Recent Statements'!L21)))))),"Yes","No"))))</f>
        <v>No</v>
      </c>
      <c r="BL100" s="175" t="str">
        <f>IF(ISERROR('[2]Most Recent Statements'!L21),"Insufficient data",IF('[2]Most Recent Statements'!L21="Unknown","Insufficient Data",(IF(OR((ISNUMBER(SEARCH("Geographic",'[2]Most Recent Statements'!L21))),(ISNUMBER(SEARCH("Industry",'[2]Most Recent Statements'!L21))),(ISNUMBER(SEARCH("Resource",'[2]Most Recent Statements'!L21))),(ISNUMBER(SEARCH("Workforce",'[2]Most Recent Statements'!L21)))),"Yes","No"))))</f>
        <v>No</v>
      </c>
      <c r="BM100" s="176" t="str">
        <f>IF(ISERROR('[2]Most Recent Statements'!L21),"Insufficient data",IF('[2]Most Recent Statements'!L21="Unknown","Insufficient Data",(IF(ISNUMBER(SEARCH("Geographic",'[2]Most Recent Statements'!L21)),"Yes","No"))))</f>
        <v>No</v>
      </c>
      <c r="BN100" s="176" t="str">
        <f>IF(ISERROR('[2]Most Recent Statements'!L21),"Insufficient data",IF('[2]Most Recent Statements'!L21="Unknown","Insufficient Data",(IF(ISNUMBER(SEARCH("Industry",'[2]Most Recent Statements'!L21)),"Yes","No"))))</f>
        <v>No</v>
      </c>
      <c r="BO100" s="176" t="str">
        <f>IF(ISERROR('[2]Most Recent Statements'!L21),"Insufficient data",IF('[2]Most Recent Statements'!L21="Unknown","Insufficient Data",(IF(ISNUMBER(SEARCH("Workforce",'[2]Most Recent Statements'!L21)),"Yes","No"))))</f>
        <v>No</v>
      </c>
      <c r="BP100" s="176" t="str">
        <f>IF(ISERROR('[2]Most Recent Statements'!L21),"Insufficient data",IF('[2]Most Recent Statements'!L21="Unknown","Insufficient Data",(IF(ISNUMBER(SEARCH("Resource",'[2]Most Recent Statements'!L21)),"Yes","No"))))</f>
        <v>No</v>
      </c>
      <c r="BQ100" s="176"/>
      <c r="BR100" s="176" t="str">
        <f>IF(ISERROR('[2]Most Recent Statements'!N21),"Insufficient data",IF('[2]Most Recent Statements'!N21="Unknown","Insufficient Data",(IF(ISNUMBER(SEARCH("Yes",'[2]Most Recent Statements'!N21)),"Yes","No"))))</f>
        <v>No</v>
      </c>
      <c r="BS100" s="175" t="str">
        <f>IF(ISERROR('[2]Most Recent Statements'!Q21),"Insufficient data",IF('[2]Most Recent Statements'!Q21="Unknown","Insufficient Data",(IF(ISNUMBER(SEARCH("Leadership",'[2]Most Recent Statements'!Q21)),"Yes","No"))))</f>
        <v>No</v>
      </c>
      <c r="BT100" s="176" t="str">
        <f>IF(ISERROR('[2]Most Recent Statements'!Q21),"Insufficient data",IF('[2]Most Recent Statements'!Q21="Unknown","Insufficient Data",(IF(ISNUMBER(SEARCH("Suppliers",'[2]Most Recent Statements'!Q21)),"Yes","No"))))</f>
        <v>No</v>
      </c>
      <c r="BU100" s="176" t="str">
        <f>IF(ISERROR('[2]Most Recent Statements'!Q21),"Insufficient data",IF('[2]Most Recent Statements'!Q21="Unknown","Insufficient Data",(IF(ISNUMBER(SEARCH("Recruitment / HR",'[2]Most Recent Statements'!Q21)),"Yes","No"))))</f>
        <v>No</v>
      </c>
      <c r="BV100" s="176" t="str">
        <f>IF(ISERROR('[2]Most Recent Statements'!Q21),"Insufficient data",IF('[2]Most Recent Statements'!Q21="Unknown","Insufficient Data",(IF(ISNUMBER(SEARCH("Procurement / purchasing",'[2]Most Recent Statements'!Q21)),"Yes","No"))))</f>
        <v>No</v>
      </c>
      <c r="BW100" s="176" t="str">
        <f>IF(ISERROR('[2]Most Recent Statements'!Q21),"Insufficient data",IF('[2]Most Recent Statements'!Q21="Unknown","Insufficient Data",(IF(ISNUMBER(SEARCH("Employees (all)",'[2]Most Recent Statements'!Q21)),"Yes","No"))))</f>
        <v>No</v>
      </c>
      <c r="BX100" s="176" t="str">
        <f>IF(ISERROR('[2]Most Recent Statements'!Q21),"Insufficient data",IF('[2]Most Recent Statements'!Q21="Unknown","Insufficient Data",(IF(ISNUMBER(SEARCH("Training provided - not specified",'[2]Most Recent Statements'!Q21)),"Yes","No"))))</f>
        <v>Yes</v>
      </c>
      <c r="BY100" s="176" t="str">
        <f>IF(ISERROR('[2]Most Recent Statements'!Q21),"Insufficient data",IF('[2]Most Recent Statements'!Q21="Unknown","Insufficient Data",(IF(ISNUMBER(SEARCH("In Development",'[2]Most Recent Statements'!Q21)),"Yes","No"))))</f>
        <v>No</v>
      </c>
      <c r="BZ100" s="177" t="str">
        <f t="shared" si="14"/>
        <v>Yes</v>
      </c>
      <c r="CA100" s="176" t="str">
        <f t="shared" si="15"/>
        <v>Yes</v>
      </c>
      <c r="CB100" s="176" t="str">
        <f t="shared" si="16"/>
        <v>Yes</v>
      </c>
      <c r="CC100" s="175" t="str">
        <f>IF(ISERROR('[2]Most Recent Statements'!R21),"Insufficient data",IF('[2]Most Recent Statements'!R21="Unknown","Insufficient Data",(IF(ISNUMBER(SEARCH("Yes",'[2]Most Recent Statements'!R21)),"Yes","No"))))</f>
        <v>No</v>
      </c>
      <c r="CD100" s="176" t="str">
        <f>IF(ISERROR('[2]Most Recent Statements'!S21),"Insufficient data",IF('[2]Most Recent Statements'!S21="Unknown","Insufficient Data",(IF(ISNUMBER(SEARCH("Yes",'[2]Most Recent Statements'!S21)),"Yes","No"))))</f>
        <v>No</v>
      </c>
      <c r="CE100" s="199" t="str">
        <f>IFERROR(VLOOKUP($A100,'[2]Sector Specific Research'!$B$3:$H$81,3,FALSE),"Insufficient Data")</f>
        <v>No</v>
      </c>
      <c r="CF100" s="200" t="str">
        <f>IFERROR(VLOOKUP($A100,'[2]Sector Specific Research'!$B$3:$H$81,4,FALSE),"Insufficient Data")</f>
        <v>No</v>
      </c>
      <c r="CG100" s="200" t="str">
        <f>IFERROR(VLOOKUP($A100,'[2]Sector Specific Research'!$B$3:$H$81,5,FALSE),"Insufficient Data")</f>
        <v>No</v>
      </c>
      <c r="CH100" s="200" t="str">
        <f>IFERROR(VLOOKUP($A100,'[2]Sector Specific Research'!$B$3:$H$81,6,FALSE),"Insufficient Data")</f>
        <v>No</v>
      </c>
      <c r="CI100" s="200" t="str">
        <f>IFERROR(VLOOKUP($A100,'[2]Sector Specific Research'!$B$3:$H$81,7,FALSE),"Insufficient Data")</f>
        <v>No</v>
      </c>
      <c r="CJ100" s="200" t="str">
        <f t="shared" si="17"/>
        <v>No</v>
      </c>
      <c r="CK100" s="175" t="str">
        <f t="shared" si="18"/>
        <v>No</v>
      </c>
      <c r="CL100" s="178" t="str">
        <f t="shared" si="19"/>
        <v>No</v>
      </c>
    </row>
    <row r="101" spans="1:90" ht="16" x14ac:dyDescent="0.2">
      <c r="A101" s="287" t="str">
        <f>TRIM('[2]Most Recent Statements'!A91)</f>
        <v>TPG Europe LLP</v>
      </c>
      <c r="B101" s="197">
        <f>'[2]Most Recent Statements'!B91</f>
        <v>2019</v>
      </c>
      <c r="C101" s="197">
        <v>85000</v>
      </c>
      <c r="D101" s="198" t="str">
        <f>IF(ISNUMBER(SEARCH("Yes",'[2]Most Recent Statements'!C91)), "Yes", "No")</f>
        <v>Yes</v>
      </c>
      <c r="E101" s="198">
        <f>IFERROR(VLOOKUP(A101,'[2]Entity Coverage'!$C$2:$H$80, 6, FALSE), "Insufficient Data")</f>
        <v>1</v>
      </c>
      <c r="F101" s="198" t="str">
        <f>IF(ISERROR('[2]Most Recent Statements'!E91),"Insufficient data",IF('[2]Most Recent Statements'!E91="Unknown","Insufficient Data",(IF(ISNUMBER(SEARCH("Yes",'[2]Most Recent Statements'!E91)),"Yes","No"))))</f>
        <v>Yes</v>
      </c>
      <c r="G101" s="175" t="str">
        <f>IFERROR(IF(AND((OR('[2]Most Recent Statements'!F91="Signed by CEO",'[2]Most Recent Statements'!F91="Signed by Director",'[2]Most Recent Statements'!F91="Signed by Managing Director",'[2]Most Recent Statements'!F91="Signed by Chairman")),('[2]Most Recent Statements'!C91="Yes - UK Modern Slavery Act"),('[2]Most Recent Statements'!D91="Yes"),('[2]Most Recent Statements'!G91="Approved by Board")),"Yes","No"),"Insufficient data")</f>
        <v>No</v>
      </c>
      <c r="H101" s="176" t="str">
        <f>IF(ISERROR('[2]Most Recent Statements'!F91),"Insufficient data",IF('[2]Most Recent Statements'!F91="Unknown","Insufficient Data",(IF(OR((ISNUMBER(SEARCH("Signed by CEO",'[2]Most Recent Statements'!F91))),(ISNUMBER(SEARCH("Signed by Director",'[2]Most Recent Statements'!F91))),(ISNUMBER(SEARCH("Signed by Chairman",'[2]Most Recent Statements'!F91))),(ISNUMBER(SEARCH("Signed by Managing Director",'[2]Most Recent Statements'!F91)))),"Yes","No"))))</f>
        <v>No</v>
      </c>
      <c r="I101" s="176" t="str">
        <f>IF(ISERROR('[2]Most Recent Statements'!G91),"Insufficient data",IF('[2]Most Recent Statements'!G91="Unknown","Insufficient Data",(IF(ISNUMBER(SEARCH("Approved by Board",'[2]Most Recent Statements'!G91)),"Yes","No"))))</f>
        <v>No</v>
      </c>
      <c r="J101" s="177" t="str">
        <f>IF(ISERROR('[2]Most Recent Statements'!D91),"Insufficient data",IF('[2]Most Recent Statements'!D91="Unknown","Insufficient Data",(IF(ISNUMBER(SEARCH("Yes",'[2]Most Recent Statements'!D91)),"Yes","No"))))</f>
        <v>Yes</v>
      </c>
      <c r="K101" s="174" t="str">
        <f>IF(ISERROR('[2]Most Recent Statements'!T91),"Insufficient data",IF('[2]Most Recent Statements'!T91="Unknown","Insufficient Data",(IF(ISNUMBER(SEARCH("Yes",'[2]Most Recent Statements'!T91)),"Yes","No"))))</f>
        <v>Yes</v>
      </c>
      <c r="L101" s="174" t="str">
        <f>IF(ISERROR('[2]Most Recent Statements'!H91),"Insufficient data",IF('[2]Most Recent Statements'!H91="Unknown","Insufficient Data",(IF(ISNUMBER(SEARCH("Yes",'[2]Most Recent Statements'!H91)),"Yes","No"))))</f>
        <v>No</v>
      </c>
      <c r="M101" s="175" t="str">
        <f>IF(ISERROR('[2]Most Recent Statements'!I91),"Insufficient data",IF('[2]Most Recent Statements'!I91="Unknown","Insufficient Data",(IF(ISNUMBER(SEARCH("No",'[2]Most Recent Statements'!I91)),"No","Yes"))))</f>
        <v>No</v>
      </c>
      <c r="N101" s="176" t="str">
        <f>IF(ISERROR('[2]Most Recent Statements'!I91),"Insufficient data",IF('[2]Most Recent Statements'!I91="Unknown","Insufficient Data",(IF(ISNUMBER(SEARCH("Facility/Supplier",'[2]Most Recent Statements'!I91)),"Yes","No"))))</f>
        <v>No</v>
      </c>
      <c r="O101" s="177" t="str">
        <f>IF(ISERROR('[2]Most Recent Statements'!I91),"Insufficient data",IF('[2]Most Recent Statements'!I91="Unknown","Insufficient Data",(IF(ISNUMBER(SEARCH("Geographical",'[2]Most Recent Statements'!I91)),"Yes","No"))))</f>
        <v>No</v>
      </c>
      <c r="P101" s="175" t="str">
        <f>IF(ISERROR('[2]Most Recent Statements'!J91),"Insufficient data",IF('[2]Most Recent Statements'!J91="Unknown","Insufficient Data",(IF(OR((ISNUMBER(SEARCH("prohibit",'[2]Most Recent Statements'!J91))),(ISNUMBER(SEARCH("forced",'[2]Most Recent Statements'!J91))),(ISNUMBER(SEARCH("supplier",'[2]Most Recent Statements'!J91)))),"Yes","No"))))</f>
        <v>No</v>
      </c>
      <c r="Q101" s="176" t="str">
        <f>IF(ISERROR('[2]Most Recent Statements'!J91),"Insufficient data",IF('[2]Most Recent Statements'!J91="Unknown","Insufficient Data",(IF(ISNUMBER(SEARCH("No",'[2]Most Recent Statements'!J91)),"No","Yes"))))</f>
        <v>No</v>
      </c>
      <c r="R101" s="176" t="str">
        <f>IF(ISERROR('[2]Most Recent Statements'!J91),"Insufficient data",IF('[2]Most Recent Statements'!J91="Unknown","Insufficient Data",(IF(ISNUMBER(SEARCH("In Development",'[2]Most Recent Statements'!J91)),"Yes","No"))))</f>
        <v>No</v>
      </c>
      <c r="S101" s="176" t="str">
        <f>IF(ISERROR('[2]Most Recent Statements'!J91),"Insufficient data",IF('[2]Most Recent Statements'!J91="Unknown","Insufficient Data",(IF(OR((ISNUMBER(SEARCH("prohibit",'[2]Most Recent Statements'!J91))),(ISNUMBER(SEARCH("forced",'[2]Most Recent Statements'!J91))),(ISNUMBER(SEARCH("No",'[2]Most Recent Statements'!J91))),(ISNUMBER(SEARCH("supplier",'[2]Most Recent Statements'!J91)))),"No","Yes"))))</f>
        <v>No</v>
      </c>
      <c r="T101" s="174"/>
      <c r="U101" s="176" t="str">
        <f>IF(ISERROR('[2]Most Recent Statements'!J91),"Insufficient data",IF('[2]Most Recent Statements'!J91="Unknown","Insufficient Data",(IF(ISNUMBER(SEARCH("(beyond tier 1)",'[2]Most Recent Statements'!J91)),"Yes","No"))))</f>
        <v>No</v>
      </c>
      <c r="V101" s="174"/>
      <c r="W101" s="176" t="str">
        <f>IF(ISERROR('[2]Most Recent Statements'!J91),"Insufficient data",IF('[2]Most Recent Statements'!J91="Unknown","Insufficient Data",(IF(ISNUMBER(SEARCH("recruitment",'[2]Most Recent Statements'!J91)),"Yes","No"))))</f>
        <v>No</v>
      </c>
      <c r="X101" s="176" t="str">
        <f>IF(ISERROR('[2]Most Recent Statements'!J91),"Insufficient data",IF('[2]Most Recent Statements'!J91="Unknown","Insufficient Data",(IF(ISNUMBER(SEARCH("Prohibit charging of recruitment fees to employee (direct / tier 1)",'[2]Most Recent Statements'!J91)),"Yes","No"))))</f>
        <v>No</v>
      </c>
      <c r="Y101" s="176" t="str">
        <f>IF(ISERROR('[2]Most Recent Statements'!J91),"Insufficient data",IF('[2]Most Recent Statements'!J91="Unknown","Insufficient Data",(IF(ISNUMBER(SEARCH("Prohibit charging of recruitment fees to employee (beyond tier 1)",'[2]Most Recent Statements'!J91)),"Yes","No"))))</f>
        <v>No</v>
      </c>
      <c r="Z101" s="176" t="str">
        <f>IF(ISERROR('[2]Most Recent Statements'!J91),"Insufficient data",IF('[2]Most Recent Statements'!J91="Unknown","Insufficient Data",(IF(ISNUMBER(SEARCH("Suppliers comply with laws and company’s policies (direct / tier 1)",'[2]Most Recent Statements'!J91)),"Yes","No"))))</f>
        <v>No</v>
      </c>
      <c r="AA101" s="176" t="str">
        <f>IF(ISERROR('[2]Most Recent Statements'!J91),"Insufficient data",IF('[2]Most Recent Statements'!J91="Unknown","Insufficient Data",(IF(ISNUMBER(SEARCH("Suppliers comply with laws and company’s policies (beyond tier 1)",'[2]Most Recent Statements'!J91)),"Yes","No"))))</f>
        <v>No</v>
      </c>
      <c r="AB101" s="176" t="str">
        <f>IF(ISERROR('[2]Most Recent Statements'!J91),"Insufficient data",IF('[2]Most Recent Statements'!J91="Unknown","Insufficient Data",(IF(ISNUMBER(SEARCH("Prohibit use of forced labour (direct / tier 1)",'[2]Most Recent Statements'!J91)),"Yes","No"))))</f>
        <v>No</v>
      </c>
      <c r="AC101" s="176" t="str">
        <f>IF(ISERROR('[2]Most Recent Statements'!J91),"Insufficient data",IF('[2]Most Recent Statements'!J91="Unknown","Insufficient Data",(IF(ISNUMBER(SEARCH("Prohibit use of forced labour (beyond tier 1)",'[2]Most Recent Statements'!J91)),"Yes","No"))))</f>
        <v>No</v>
      </c>
      <c r="AD101" s="176" t="str">
        <f>IF(ISERROR('[2]Most Recent Statements'!J91),"Insufficient data",IF('[2]Most Recent Statements'!J91="Unknown","Insufficient Data",(IF(ISNUMBER(SEARCH("Prohibit use of child labour (direct / tier 1)",'[2]Most Recent Statements'!J91)),"Yes","No"))))</f>
        <v>No</v>
      </c>
      <c r="AE101" s="176" t="str">
        <f>IF(ISERROR('[2]Most Recent Statements'!J91),"Insufficient data",IF('[2]Most Recent Statements'!J91="Unknown","Insufficient Data",(IF(ISNUMBER(SEARCH("Prohibit use of child labour (beyond tier 1)",'[2]Most Recent Statements'!J91)),"Yes","No"))))</f>
        <v>No</v>
      </c>
      <c r="AF101" s="176" t="str">
        <f>IF(ISERROR('[2]Most Recent Statements'!J91),"Insufficient data",IF('[2]Most Recent Statements'!J91="Unknown","Insufficient Data",(IF(ISNUMBER(SEARCH("Code of conduct or supplier code includes clauses on slavery and human trafficking (direct / tier 1)",'[2]Most Recent Statements'!J91)),"Yes","No"))))</f>
        <v>No</v>
      </c>
      <c r="AG101" s="176" t="str">
        <f>IF(ISERROR('[2]Most Recent Statements'!J91),"Insufficient data",IF('[2]Most Recent Statements'!J91="Unknown","Insufficient Data",(IF(ISNUMBER(SEARCH("Code of conduct or supplier code includes clauses on slavery and human trafficking (beyond tier 1)",'[2]Most Recent Statements'!J91)),"Yes","No"))))</f>
        <v>No</v>
      </c>
      <c r="AH101" s="176" t="str">
        <f>IF(ISERROR('[2]Most Recent Statements'!J91),"Insufficient data",IF('[2]Most Recent Statements'!J91="Unknown","Insufficient Data",(IF(ISNUMBER(SEARCH("Contracts include clauses on forced labour (direct / tier 1)",'[2]Most Recent Statements'!J91)),"Yes","No"))))</f>
        <v>No</v>
      </c>
      <c r="AI101" s="176" t="str">
        <f>IF(ISERROR('[2]Most Recent Statements'!J91),"Insufficient data",IF('[2]Most Recent Statements'!J91="Unknown","Insufficient Data",(IF(ISNUMBER(SEARCH("Contracts include clauses on forced labour (beyond tier 1)",'[2]Most Recent Statements'!J91)),"Yes","No"))))</f>
        <v>No</v>
      </c>
      <c r="AJ101" s="176" t="str">
        <f>IF(ISERROR('[2]Most Recent Statements'!J91),"Insufficient data",IF('[2]Most Recent Statements'!J91="Unknown","Insufficient Data",(IF(ISNUMBER(SEARCH("Suppliers produce their own statement (direct / tier 1)",'[2]Most Recent Statements'!J91)),"Yes","No"))))</f>
        <v>No</v>
      </c>
      <c r="AK101" s="176" t="str">
        <f>IF(ISERROR('[2]Most Recent Statements'!J91),"Insufficient data",IF('[2]Most Recent Statements'!J91="Unknown","Insufficient Data",(IF(ISNUMBER(SEARCH("Suppliers produce their own statement (beyond tier 1)",'[2]Most Recent Statements'!J91)),"Yes","No"))))</f>
        <v>No</v>
      </c>
      <c r="AL101" s="176" t="str">
        <f>IF(ISERROR('[2]Most Recent Statements'!J91),"Insufficient data",IF('[2]Most Recent Statements'!J91="Unknown","Insufficient Data",(IF(ISNUMBER(SEARCH("Suppliers respect labour rights (wages, freedom of association etc) (direct / tier 1)",'[2]Most Recent Statements'!J91)),"Yes","No"))))</f>
        <v>No</v>
      </c>
      <c r="AM101" s="176" t="str">
        <f>IF(ISERROR('[2]Most Recent Statements'!J91),"Insufficient data",IF('[2]Most Recent Statements'!J91="Unknown","Insufficient Data",(IF(ISNUMBER(SEARCH("Suppliers respect labour rights (wages, freedom of association etc) (beyond tier 1)",'[2]Most Recent Statements'!J91)),"Yes","No"))))</f>
        <v>No</v>
      </c>
      <c r="AN101" s="176" t="str">
        <f>IF(ISERROR('[2]Most Recent Statements'!J91),"Insufficient data",IF('[2]Most Recent Statements'!J91="Unknown","Insufficient Data",(IF(ISNUMBER(SEARCH("Suppliers protect migrant workers (direct / tier 1)",'[2]Most Recent Statements'!J91)),"Yes","No"))))</f>
        <v>No</v>
      </c>
      <c r="AO101" s="176" t="str">
        <f>IF(ISERROR('[2]Most Recent Statements'!J91),"Insufficient data",IF('[2]Most Recent Statements'!J91="Unknown","Insufficient Data",(IF(ISNUMBER(SEARCH("Suppliers protect migrant workers (beyond tier 1)",'[2]Most Recent Statements'!J91)),"Yes","No"))))</f>
        <v>No</v>
      </c>
      <c r="AP101" s="177" t="str">
        <f>IF(ISERROR('[2]Most Recent Statements'!J91),"Insufficient data",IF('[2]Most Recent Statements'!J91="Unknown","Insufficient Data",(IF(ISNUMBER(SEARCH("migrant",'[2]Most Recent Statements'!J91)),"Yes","No"))))</f>
        <v>No</v>
      </c>
      <c r="AQ101" s="174" t="str">
        <f>IF(OR(ISERROR('[2]Most Recent Statements'!O91),ISERROR('[2]Most Recent Statements'!M91)),"Insufficient data",IF(OR('[2]Most Recent Statements'!O91="Unknown",'[2]Most Recent Statements'!M91="Unknown"),"Insufficient Data",(IF(OR((OR((ISNUMBER(SEARCH("Cancel contracts",'[2]Most Recent Statements'!O91))),(ISNUMBER(SEARCH("Corrective action plan",'[2]Most Recent Statements'!O91))),(ISNUMBER(SEARCH("Worker remediation",'[2]Most Recent Statements'!O91))),(ISNUMBER(SEARCH("Senior management",'[2]Most Recent Statements'!O91))))),(OR((ISNUMBER(SEARCH("Audits",'[2]Most Recent Statements'!M91))),(ISNUMBER(SEARCH("On-site visits",'[2]Most Recent Statements'!M91)))))),"Yes","No"))))</f>
        <v>Yes</v>
      </c>
      <c r="AR101" s="174" t="str">
        <f t="shared" si="11"/>
        <v>Yes</v>
      </c>
      <c r="AS101" s="175" t="str">
        <f>IF(ISERROR('[2]Most Recent Statements'!O91),"Insufficient data",IF('[2]Most Recent Statements'!O91="Unknown","Insufficient Data",(IF(ISNUMBER(SEARCH("Cancel contracts",'[2]Most Recent Statements'!O91)),"Yes","No"))))</f>
        <v>Yes</v>
      </c>
      <c r="AT101" s="176" t="str">
        <f>IF(ISERROR('[2]Most Recent Statements'!O91),"Insufficient data",IF('[2]Most Recent Statements'!O91="Unknown","Insufficient Data",(IF(ISNUMBER(SEARCH("Corrective action plan",'[2]Most Recent Statements'!O91)),"Yes","No"))))</f>
        <v>No</v>
      </c>
      <c r="AU101" s="176" t="str">
        <f>IF(ISERROR('[2]Most Recent Statements'!O91),"Insufficient data",IF('[2]Most Recent Statements'!O91="Unknown","Insufficient Data",(IF(ISNUMBER(SEARCH("Senior management",'[2]Most Recent Statements'!O91)),"Yes","No"))))</f>
        <v>No</v>
      </c>
      <c r="AV101" s="177" t="str">
        <f>IF(ISERROR('[2]Most Recent Statements'!O91),"Insufficient data",IF('[2]Most Recent Statements'!O91="Unknown","Insufficient Data",(IF(ISNUMBER(SEARCH("Worker remediation",'[2]Most Recent Statements'!O91)),"Yes","No"))))</f>
        <v>No</v>
      </c>
      <c r="AW101" s="176" t="str">
        <f t="shared" si="12"/>
        <v>Yes</v>
      </c>
      <c r="AX101" s="175" t="str">
        <f>IF(ISERROR('[2]Most Recent Statements'!M91),"Insufficient data",IF('[2]Most Recent Statements'!M91="Unknown","Insufficient Data",(IF(ISNUMBER(SEARCH("Audits",'[2]Most Recent Statements'!M91)),"Yes","No"))))</f>
        <v>No</v>
      </c>
      <c r="AY101" s="176" t="str">
        <f>IF(ISERROR('[2]Most Recent Statements'!M91),"Insufficient data",IF('[2]Most Recent Statements'!M91="Unknown","Insufficient Data",(IF(ISNUMBER(SEARCH("Audits of suppliers (self- reporting)",'[2]Most Recent Statements'!M91)),"Yes","No"))))</f>
        <v>No</v>
      </c>
      <c r="AZ101" s="176" t="str">
        <f>IF(ISERROR('[2]Most Recent Statements'!M91),"Insufficient data",IF('[2]Most Recent Statements'!M91="Unknown","Insufficient Data",(IF(ISNUMBER(SEARCH("Audits of suppliers (independent)",'[2]Most Recent Statements'!M91)),"Yes","No"))))</f>
        <v>No</v>
      </c>
      <c r="BA101" s="177" t="str">
        <f>IF(ISERROR('[2]Most Recent Statements'!M91),"Insufficient data",IF('[2]Most Recent Statements'!M91="Unknown","Insufficient Data",(IF(ISNUMBER(SEARCH("On-site visits",'[2]Most Recent Statements'!M91)),"Yes","No"))))</f>
        <v>No</v>
      </c>
      <c r="BB101" s="175" t="str">
        <f>IF(ISERROR('[2]Most Recent Statements'!P91),"Insufficient data",IF('[2]Most Recent Statements'!P91="Unknown","Insufficient Data",(IF(OR((ISNUMBER(SEARCH("Hotline",'[2]Most Recent Statements'!P91))),(ISNUMBER(SEARCH("Whistleblower protection",'[2]Most Recent Statements'!P91))),(ISNUMBER(SEARCH("Focal Point",'[2]Most Recent Statements'!P91)))),"Yes","No"))))</f>
        <v>Yes</v>
      </c>
      <c r="BC101" s="176" t="str">
        <f>IF(ISERROR('[2]Most Recent Statements'!P91),"Insufficient data",IF('[2]Most Recent Statements'!P91="Unknown","Insufficient Data",(IF(ISNUMBER(SEARCH("Hotline",'[2]Most Recent Statements'!P91)),"Yes","No"))))</f>
        <v>Yes</v>
      </c>
      <c r="BD101" s="176" t="str">
        <f>IF(ISERROR('[2]Most Recent Statements'!P91),"Insufficient data",IF('[2]Most Recent Statements'!P91="Unknown","Insufficient Data",(IF(ISNUMBER(SEARCH("Focal Point",'[2]Most Recent Statements'!P91)),"Yes","No"))))</f>
        <v>No</v>
      </c>
      <c r="BE101" s="177" t="str">
        <f>IF(ISERROR('[2]Most Recent Statements'!P91),"Insufficient data",IF('[2]Most Recent Statements'!P91="Unknown","Insufficient Data",(IF(ISNUMBER(SEARCH("Whistleblower protection",'[2]Most Recent Statements'!P91)),"Yes","No"))))</f>
        <v>Yes</v>
      </c>
      <c r="BF101" s="175" t="str">
        <f t="shared" si="13"/>
        <v>Yes</v>
      </c>
      <c r="BG101" s="176" t="str">
        <f>IF(ISERROR('[2]Most Recent Statements'!K91),"Insufficient data",IF('[2]Most Recent Statements'!K91="Unknown","Insufficient Data",(IF(ISNUMBER(SEARCH("Conducting research",'[2]Most Recent Statements'!K91)),"Yes","No"))))</f>
        <v>Yes</v>
      </c>
      <c r="BH101" s="176" t="str">
        <f>IF(ISERROR('[2]Most Recent Statements'!K91),"Insufficient data",IF('[2]Most Recent Statements'!K91="Unknown","Insufficient Data",(IF(ISNUMBER(SEARCH("Risk-based questionnaires",'[2]Most Recent Statements'!K91)),"Yes","No"))))</f>
        <v>No</v>
      </c>
      <c r="BI101" s="176" t="str">
        <f>IF(ISERROR('[2]Most Recent Statements'!K91),"Insufficient data",IF('[2]Most Recent Statements'!K91="Unknown","Insufficient Data",(IF(ISNUMBER(SEARCH("Use of risk management tool or software",'[2]Most Recent Statements'!K91)),"Yes","No"))))</f>
        <v>No</v>
      </c>
      <c r="BJ101" s="177" t="str">
        <f>IF(ISERROR('[2]Most Recent Statements'!K91),"Insufficient data",IF('[2]Most Recent Statements'!K91="Unknown","Insufficient Data",(IF(ISNUMBER(SEARCH("In Development",'[2]Most Recent Statements'!K91)),"Yes","No"))))</f>
        <v>No</v>
      </c>
      <c r="BK101" s="174" t="str">
        <f>IF(OR(ISERROR('[2]Most Recent Statements'!K91),ISERROR('[2]Most Recent Statements'!L91)),"Insufficient data",IF(OR('[2]Most Recent Statements'!K91="Unknown",'[2]Most Recent Statements'!L91="Unknown"),"Insufficient Data",(IF(AND((OR((ISNUMBER(SEARCH("Conducting research",'[2]Most Recent Statements'!K91))),(ISNUMBER(SEARCH("Risk-based questionnaires",'[2]Most Recent Statements'!K91))),(ISNUMBER(SEARCH("Use of risk management tool or software",'[2]Most Recent Statements'!K91))))),(OR((ISNUMBER(SEARCH("Geographic",'[2]Most Recent Statements'!L91))),(ISNUMBER(SEARCH("Industry",'[2]Most Recent Statements'!L91))),(ISNUMBER(SEARCH("Resource",'[2]Most Recent Statements'!L91))),(ISNUMBER(SEARCH("Workforce",'[2]Most Recent Statements'!L91)))))),"Yes","No"))))</f>
        <v>No</v>
      </c>
      <c r="BL101" s="175" t="str">
        <f>IF(ISERROR('[2]Most Recent Statements'!L91),"Insufficient data",IF('[2]Most Recent Statements'!L91="Unknown","Insufficient Data",(IF(OR((ISNUMBER(SEARCH("Geographic",'[2]Most Recent Statements'!L91))),(ISNUMBER(SEARCH("Industry",'[2]Most Recent Statements'!L91))),(ISNUMBER(SEARCH("Resource",'[2]Most Recent Statements'!L91))),(ISNUMBER(SEARCH("Workforce",'[2]Most Recent Statements'!L91)))),"Yes","No"))))</f>
        <v>No</v>
      </c>
      <c r="BM101" s="176" t="str">
        <f>IF(ISERROR('[2]Most Recent Statements'!L91),"Insufficient data",IF('[2]Most Recent Statements'!L91="Unknown","Insufficient Data",(IF(ISNUMBER(SEARCH("Geographic",'[2]Most Recent Statements'!L91)),"Yes","No"))))</f>
        <v>No</v>
      </c>
      <c r="BN101" s="176" t="str">
        <f>IF(ISERROR('[2]Most Recent Statements'!L91),"Insufficient data",IF('[2]Most Recent Statements'!L91="Unknown","Insufficient Data",(IF(ISNUMBER(SEARCH("Industry",'[2]Most Recent Statements'!L91)),"Yes","No"))))</f>
        <v>No</v>
      </c>
      <c r="BO101" s="176" t="str">
        <f>IF(ISERROR('[2]Most Recent Statements'!L91),"Insufficient data",IF('[2]Most Recent Statements'!L91="Unknown","Insufficient Data",(IF(ISNUMBER(SEARCH("Workforce",'[2]Most Recent Statements'!L91)),"Yes","No"))))</f>
        <v>No</v>
      </c>
      <c r="BP101" s="176" t="str">
        <f>IF(ISERROR('[2]Most Recent Statements'!L91),"Insufficient data",IF('[2]Most Recent Statements'!L91="Unknown","Insufficient Data",(IF(ISNUMBER(SEARCH("Resource",'[2]Most Recent Statements'!L91)),"Yes","No"))))</f>
        <v>No</v>
      </c>
      <c r="BQ101" s="193"/>
      <c r="BR101" s="176" t="str">
        <f>IF(ISERROR('[2]Most Recent Statements'!N91),"Insufficient data",IF('[2]Most Recent Statements'!N91="Unknown","Insufficient Data",(IF(ISNUMBER(SEARCH("Yes",'[2]Most Recent Statements'!N91)),"Yes","No"))))</f>
        <v>No</v>
      </c>
      <c r="BS101" s="175" t="str">
        <f>IF(ISERROR('[2]Most Recent Statements'!Q91),"Insufficient data",IF('[2]Most Recent Statements'!Q91="Unknown","Insufficient Data",(IF(ISNUMBER(SEARCH("Leadership",'[2]Most Recent Statements'!Q91)),"Yes","No"))))</f>
        <v>Yes</v>
      </c>
      <c r="BT101" s="176" t="str">
        <f>IF(ISERROR('[2]Most Recent Statements'!Q91),"Insufficient data",IF('[2]Most Recent Statements'!Q91="Unknown","Insufficient Data",(IF(ISNUMBER(SEARCH("Suppliers",'[2]Most Recent Statements'!Q91)),"Yes","No"))))</f>
        <v>No</v>
      </c>
      <c r="BU101" s="176" t="str">
        <f>IF(ISERROR('[2]Most Recent Statements'!Q91),"Insufficient data",IF('[2]Most Recent Statements'!Q91="Unknown","Insufficient Data",(IF(ISNUMBER(SEARCH("Recruitment / HR",'[2]Most Recent Statements'!Q91)),"Yes","No"))))</f>
        <v>No</v>
      </c>
      <c r="BV101" s="176" t="str">
        <f>IF(ISERROR('[2]Most Recent Statements'!Q91),"Insufficient data",IF('[2]Most Recent Statements'!Q91="Unknown","Insufficient Data",(IF(ISNUMBER(SEARCH("Procurement / purchasing",'[2]Most Recent Statements'!Q91)),"Yes","No"))))</f>
        <v>Yes</v>
      </c>
      <c r="BW101" s="176" t="str">
        <f>IF(ISERROR('[2]Most Recent Statements'!Q91),"Insufficient data",IF('[2]Most Recent Statements'!Q91="Unknown","Insufficient Data",(IF(ISNUMBER(SEARCH("Employees (all)",'[2]Most Recent Statements'!Q91)),"Yes","No"))))</f>
        <v>No</v>
      </c>
      <c r="BX101" s="176" t="str">
        <f>IF(ISERROR('[2]Most Recent Statements'!Q91),"Insufficient data",IF('[2]Most Recent Statements'!Q91="Unknown","Insufficient Data",(IF(ISNUMBER(SEARCH("Training provided - not specified",'[2]Most Recent Statements'!Q91)),"Yes","No"))))</f>
        <v>Yes</v>
      </c>
      <c r="BY101" s="176" t="str">
        <f>IF(ISERROR('[2]Most Recent Statements'!Q91),"Insufficient data",IF('[2]Most Recent Statements'!Q91="Unknown","Insufficient Data",(IF(ISNUMBER(SEARCH("In Development",'[2]Most Recent Statements'!Q91)),"Yes","No"))))</f>
        <v>No</v>
      </c>
      <c r="BZ101" s="177" t="str">
        <f t="shared" si="14"/>
        <v>Yes</v>
      </c>
      <c r="CA101" s="176" t="str">
        <f t="shared" si="15"/>
        <v>Yes</v>
      </c>
      <c r="CB101" s="176" t="str">
        <f t="shared" si="16"/>
        <v>Yes</v>
      </c>
      <c r="CC101" s="175" t="str">
        <f>IF(ISERROR('[2]Most Recent Statements'!R91),"Insufficient data",IF('[2]Most Recent Statements'!R91="Unknown","Insufficient Data",(IF(ISNUMBER(SEARCH("Yes",'[2]Most Recent Statements'!R91)),"Yes","No"))))</f>
        <v>No</v>
      </c>
      <c r="CD101" s="176" t="str">
        <f>IF(ISERROR('[2]Most Recent Statements'!S91),"Insufficient data",IF('[2]Most Recent Statements'!S91="Unknown","Insufficient Data",(IF(ISNUMBER(SEARCH("Yes",'[2]Most Recent Statements'!S91)),"Yes","No"))))</f>
        <v>No</v>
      </c>
      <c r="CE101" s="199" t="str">
        <f>IFERROR(VLOOKUP($A101,'[2]Sector Specific Research'!$B$3:$H$81,3,FALSE),"Insufficient Data")</f>
        <v>No</v>
      </c>
      <c r="CF101" s="200" t="str">
        <f>IFERROR(VLOOKUP($A101,'[2]Sector Specific Research'!$B$3:$H$81,4,FALSE),"Insufficient Data")</f>
        <v>Yes</v>
      </c>
      <c r="CG101" s="200" t="str">
        <f>IFERROR(VLOOKUP($A101,'[2]Sector Specific Research'!$B$3:$H$81,5,FALSE),"Insufficient Data")</f>
        <v>No</v>
      </c>
      <c r="CH101" s="200" t="str">
        <f>IFERROR(VLOOKUP($A101,'[2]Sector Specific Research'!$B$3:$H$81,6,FALSE),"Insufficient Data")</f>
        <v>Yes</v>
      </c>
      <c r="CI101" s="200" t="str">
        <f>IFERROR(VLOOKUP($A101,'[2]Sector Specific Research'!$B$3:$H$81,7,FALSE),"Insufficient Data")</f>
        <v>No</v>
      </c>
      <c r="CJ101" s="200" t="str">
        <f t="shared" si="17"/>
        <v>Yes</v>
      </c>
      <c r="CK101" s="175" t="str">
        <f t="shared" si="18"/>
        <v>Yes</v>
      </c>
      <c r="CL101" s="178" t="str">
        <f t="shared" si="19"/>
        <v>No</v>
      </c>
    </row>
    <row r="102" spans="1:90" ht="16" x14ac:dyDescent="0.2">
      <c r="A102" s="287" t="str">
        <f>TRIM('[2]Most Recent Statements'!A43)</f>
        <v>Two Sigma Investments, LP</v>
      </c>
      <c r="B102" s="197">
        <f>'[2]Most Recent Statements'!B43</f>
        <v>2019</v>
      </c>
      <c r="C102" s="197">
        <v>58000</v>
      </c>
      <c r="D102" s="198" t="str">
        <f>IF(ISNUMBER(SEARCH("Yes",'[2]Most Recent Statements'!C43)), "Yes", "No")</f>
        <v>No</v>
      </c>
      <c r="E102" s="198" t="str">
        <f>IFERROR(VLOOKUP(A102,'[2]Entity Coverage'!$C$2:$H$80, 6, FALSE), "Insufficient Data")</f>
        <v>Insufficient Data</v>
      </c>
      <c r="F102" s="198" t="str">
        <f>IF(ISERROR('[2]Most Recent Statements'!E43),"Insufficient data",IF('[2]Most Recent Statements'!E43="Unknown","Insufficient Data",(IF(ISNUMBER(SEARCH("Yes",'[2]Most Recent Statements'!E43)),"Yes","No"))))</f>
        <v>No</v>
      </c>
      <c r="G102" s="175" t="str">
        <f>IFERROR(IF(AND((OR('[2]Most Recent Statements'!F43="Signed by CEO",'[2]Most Recent Statements'!F43="Signed by Director",'[2]Most Recent Statements'!F43="Signed by Managing Director",'[2]Most Recent Statements'!F43="Signed by Chairman")),('[2]Most Recent Statements'!C43="Yes - UK Modern Slavery Act"),('[2]Most Recent Statements'!D43="Yes"),('[2]Most Recent Statements'!G43="Approved by Board")),"Yes","No"),"Insufficient data")</f>
        <v>No</v>
      </c>
      <c r="H102" s="176" t="str">
        <f>IF(ISERROR('[2]Most Recent Statements'!F43),"Insufficient data",IF('[2]Most Recent Statements'!F43="Unknown","Insufficient Data",(IF(OR((ISNUMBER(SEARCH("Signed by CEO",'[2]Most Recent Statements'!F43))),(ISNUMBER(SEARCH("Signed by Director",'[2]Most Recent Statements'!F43))),(ISNUMBER(SEARCH("Signed by Chairman",'[2]Most Recent Statements'!F43))),(ISNUMBER(SEARCH("Signed by Managing Director",'[2]Most Recent Statements'!F43)))),"Yes","No"))))</f>
        <v>Insufficient Data</v>
      </c>
      <c r="I102" s="176" t="str">
        <f>IF(ISERROR('[2]Most Recent Statements'!G43),"Insufficient data",IF('[2]Most Recent Statements'!G43="Unknown","Insufficient Data",(IF(ISNUMBER(SEARCH("Approved by Board",'[2]Most Recent Statements'!G43)),"Yes","No"))))</f>
        <v>Insufficient Data</v>
      </c>
      <c r="J102" s="177" t="str">
        <f>IF(ISERROR('[2]Most Recent Statements'!D43),"Insufficient data",IF('[2]Most Recent Statements'!D43="Unknown","Insufficient Data",(IF(ISNUMBER(SEARCH("Yes",'[2]Most Recent Statements'!D43)),"Yes","No"))))</f>
        <v>No</v>
      </c>
      <c r="K102" s="174" t="str">
        <f>IF(ISERROR('[2]Most Recent Statements'!T43),"Insufficient data",IF('[2]Most Recent Statements'!T43="Unknown","Insufficient Data",(IF(ISNUMBER(SEARCH("Yes",'[2]Most Recent Statements'!T43)),"Yes","No"))))</f>
        <v>Insufficient Data</v>
      </c>
      <c r="L102" s="174" t="str">
        <f>IF(ISERROR('[2]Most Recent Statements'!H43),"Insufficient data",IF('[2]Most Recent Statements'!H43="Unknown","Insufficient Data",(IF(ISNUMBER(SEARCH("Yes",'[2]Most Recent Statements'!H43)),"Yes","No"))))</f>
        <v>Insufficient Data</v>
      </c>
      <c r="M102" s="175" t="str">
        <f>IF(ISERROR('[2]Most Recent Statements'!I43),"Insufficient data",IF('[2]Most Recent Statements'!I43="Unknown","Insufficient Data",(IF(ISNUMBER(SEARCH("No",'[2]Most Recent Statements'!I43)),"No","Yes"))))</f>
        <v>Insufficient Data</v>
      </c>
      <c r="N102" s="176" t="str">
        <f>IF(ISERROR('[2]Most Recent Statements'!I43),"Insufficient data",IF('[2]Most Recent Statements'!I43="Unknown","Insufficient Data",(IF(ISNUMBER(SEARCH("Facility/Supplier",'[2]Most Recent Statements'!I43)),"Yes","No"))))</f>
        <v>Insufficient Data</v>
      </c>
      <c r="O102" s="177" t="str">
        <f>IF(ISERROR('[2]Most Recent Statements'!I43),"Insufficient data",IF('[2]Most Recent Statements'!I43="Unknown","Insufficient Data",(IF(ISNUMBER(SEARCH("Geographical",'[2]Most Recent Statements'!I43)),"Yes","No"))))</f>
        <v>Insufficient Data</v>
      </c>
      <c r="P102" s="175" t="str">
        <f>IF(ISERROR('[2]Most Recent Statements'!J43),"Insufficient data",IF('[2]Most Recent Statements'!J43="Unknown","Insufficient Data",(IF(OR((ISNUMBER(SEARCH("prohibit",'[2]Most Recent Statements'!J43))),(ISNUMBER(SEARCH("forced",'[2]Most Recent Statements'!J43))),(ISNUMBER(SEARCH("supplier",'[2]Most Recent Statements'!J43)))),"Yes","No"))))</f>
        <v>Insufficient Data</v>
      </c>
      <c r="Q102" s="176" t="str">
        <f>IF(ISERROR('[2]Most Recent Statements'!J43),"Insufficient data",IF('[2]Most Recent Statements'!J43="Unknown","Insufficient Data",(IF(ISNUMBER(SEARCH("No",'[2]Most Recent Statements'!J43)),"No","Yes"))))</f>
        <v>Insufficient Data</v>
      </c>
      <c r="R102" s="176" t="str">
        <f>IF(ISERROR('[2]Most Recent Statements'!J43),"Insufficient data",IF('[2]Most Recent Statements'!J43="Unknown","Insufficient Data",(IF(ISNUMBER(SEARCH("In Development",'[2]Most Recent Statements'!J43)),"Yes","No"))))</f>
        <v>Insufficient Data</v>
      </c>
      <c r="S102" s="176" t="str">
        <f>IF(ISERROR('[2]Most Recent Statements'!J43),"Insufficient data",IF('[2]Most Recent Statements'!J43="Unknown","Insufficient Data",(IF(OR((ISNUMBER(SEARCH("prohibit",'[2]Most Recent Statements'!J43))),(ISNUMBER(SEARCH("forced",'[2]Most Recent Statements'!J43))),(ISNUMBER(SEARCH("No",'[2]Most Recent Statements'!J43))),(ISNUMBER(SEARCH("supplier",'[2]Most Recent Statements'!J43)))),"No","Yes"))))</f>
        <v>Insufficient Data</v>
      </c>
      <c r="T102" s="176"/>
      <c r="U102" s="176" t="str">
        <f>IF(ISERROR('[2]Most Recent Statements'!J43),"Insufficient data",IF('[2]Most Recent Statements'!J43="Unknown","Insufficient Data",(IF(ISNUMBER(SEARCH("(beyond tier 1)",'[2]Most Recent Statements'!J43)),"Yes","No"))))</f>
        <v>Insufficient Data</v>
      </c>
      <c r="V102" s="176"/>
      <c r="W102" s="176" t="str">
        <f>IF(ISERROR('[2]Most Recent Statements'!J43),"Insufficient data",IF('[2]Most Recent Statements'!J43="Unknown","Insufficient Data",(IF(ISNUMBER(SEARCH("recruitment",'[2]Most Recent Statements'!J43)),"Yes","No"))))</f>
        <v>Insufficient Data</v>
      </c>
      <c r="X102" s="176" t="str">
        <f>IF(ISERROR('[2]Most Recent Statements'!J43),"Insufficient data",IF('[2]Most Recent Statements'!J43="Unknown","Insufficient Data",(IF(ISNUMBER(SEARCH("Prohibit charging of recruitment fees to employee (direct / tier 1)",'[2]Most Recent Statements'!J43)),"Yes","No"))))</f>
        <v>Insufficient Data</v>
      </c>
      <c r="Y102" s="176" t="str">
        <f>IF(ISERROR('[2]Most Recent Statements'!J43),"Insufficient data",IF('[2]Most Recent Statements'!J43="Unknown","Insufficient Data",(IF(ISNUMBER(SEARCH("Prohibit charging of recruitment fees to employee (beyond tier 1)",'[2]Most Recent Statements'!J43)),"Yes","No"))))</f>
        <v>Insufficient Data</v>
      </c>
      <c r="Z102" s="176" t="str">
        <f>IF(ISERROR('[2]Most Recent Statements'!J43),"Insufficient data",IF('[2]Most Recent Statements'!J43="Unknown","Insufficient Data",(IF(ISNUMBER(SEARCH("Suppliers comply with laws and company’s policies (direct / tier 1)",'[2]Most Recent Statements'!J43)),"Yes","No"))))</f>
        <v>Insufficient Data</v>
      </c>
      <c r="AA102" s="176" t="str">
        <f>IF(ISERROR('[2]Most Recent Statements'!J43),"Insufficient data",IF('[2]Most Recent Statements'!J43="Unknown","Insufficient Data",(IF(ISNUMBER(SEARCH("Suppliers comply with laws and company’s policies (beyond tier 1)",'[2]Most Recent Statements'!J43)),"Yes","No"))))</f>
        <v>Insufficient Data</v>
      </c>
      <c r="AB102" s="176" t="str">
        <f>IF(ISERROR('[2]Most Recent Statements'!J43),"Insufficient data",IF('[2]Most Recent Statements'!J43="Unknown","Insufficient Data",(IF(ISNUMBER(SEARCH("Prohibit use of forced labour (direct / tier 1)",'[2]Most Recent Statements'!J43)),"Yes","No"))))</f>
        <v>Insufficient Data</v>
      </c>
      <c r="AC102" s="176" t="str">
        <f>IF(ISERROR('[2]Most Recent Statements'!J43),"Insufficient data",IF('[2]Most Recent Statements'!J43="Unknown","Insufficient Data",(IF(ISNUMBER(SEARCH("Prohibit use of forced labour (beyond tier 1)",'[2]Most Recent Statements'!J43)),"Yes","No"))))</f>
        <v>Insufficient Data</v>
      </c>
      <c r="AD102" s="176" t="str">
        <f>IF(ISERROR('[2]Most Recent Statements'!J43),"Insufficient data",IF('[2]Most Recent Statements'!J43="Unknown","Insufficient Data",(IF(ISNUMBER(SEARCH("Prohibit use of child labour (direct / tier 1)",'[2]Most Recent Statements'!J43)),"Yes","No"))))</f>
        <v>Insufficient Data</v>
      </c>
      <c r="AE102" s="176" t="str">
        <f>IF(ISERROR('[2]Most Recent Statements'!J43),"Insufficient data",IF('[2]Most Recent Statements'!J43="Unknown","Insufficient Data",(IF(ISNUMBER(SEARCH("Prohibit use of child labour (beyond tier 1)",'[2]Most Recent Statements'!J43)),"Yes","No"))))</f>
        <v>Insufficient Data</v>
      </c>
      <c r="AF102" s="176" t="str">
        <f>IF(ISERROR('[2]Most Recent Statements'!J43),"Insufficient data",IF('[2]Most Recent Statements'!J43="Unknown","Insufficient Data",(IF(ISNUMBER(SEARCH("Code of conduct or supplier code includes clauses on slavery and human trafficking (direct / tier 1)",'[2]Most Recent Statements'!J43)),"Yes","No"))))</f>
        <v>Insufficient Data</v>
      </c>
      <c r="AG102" s="176" t="str">
        <f>IF(ISERROR('[2]Most Recent Statements'!J43),"Insufficient data",IF('[2]Most Recent Statements'!J43="Unknown","Insufficient Data",(IF(ISNUMBER(SEARCH("Code of conduct or supplier code includes clauses on slavery and human trafficking (beyond tier 1)",'[2]Most Recent Statements'!J43)),"Yes","No"))))</f>
        <v>Insufficient Data</v>
      </c>
      <c r="AH102" s="176" t="str">
        <f>IF(ISERROR('[2]Most Recent Statements'!J43),"Insufficient data",IF('[2]Most Recent Statements'!J43="Unknown","Insufficient Data",(IF(ISNUMBER(SEARCH("Contracts include clauses on forced labour (direct / tier 1)",'[2]Most Recent Statements'!J43)),"Yes","No"))))</f>
        <v>Insufficient Data</v>
      </c>
      <c r="AI102" s="176" t="str">
        <f>IF(ISERROR('[2]Most Recent Statements'!J43),"Insufficient data",IF('[2]Most Recent Statements'!J43="Unknown","Insufficient Data",(IF(ISNUMBER(SEARCH("Contracts include clauses on forced labour (beyond tier 1)",'[2]Most Recent Statements'!J43)),"Yes","No"))))</f>
        <v>Insufficient Data</v>
      </c>
      <c r="AJ102" s="176" t="str">
        <f>IF(ISERROR('[2]Most Recent Statements'!J43),"Insufficient data",IF('[2]Most Recent Statements'!J43="Unknown","Insufficient Data",(IF(ISNUMBER(SEARCH("Suppliers produce their own statement (direct / tier 1)",'[2]Most Recent Statements'!J43)),"Yes","No"))))</f>
        <v>Insufficient Data</v>
      </c>
      <c r="AK102" s="176" t="str">
        <f>IF(ISERROR('[2]Most Recent Statements'!J43),"Insufficient data",IF('[2]Most Recent Statements'!J43="Unknown","Insufficient Data",(IF(ISNUMBER(SEARCH("Suppliers produce their own statement (beyond tier 1)",'[2]Most Recent Statements'!J43)),"Yes","No"))))</f>
        <v>Insufficient Data</v>
      </c>
      <c r="AL102" s="176" t="str">
        <f>IF(ISERROR('[2]Most Recent Statements'!J43),"Insufficient data",IF('[2]Most Recent Statements'!J43="Unknown","Insufficient Data",(IF(ISNUMBER(SEARCH("Suppliers respect labour rights (wages, freedom of association etc) (direct / tier 1)",'[2]Most Recent Statements'!J43)),"Yes","No"))))</f>
        <v>Insufficient Data</v>
      </c>
      <c r="AM102" s="176" t="str">
        <f>IF(ISERROR('[2]Most Recent Statements'!J43),"Insufficient data",IF('[2]Most Recent Statements'!J43="Unknown","Insufficient Data",(IF(ISNUMBER(SEARCH("Suppliers respect labour rights (wages, freedom of association etc) (beyond tier 1)",'[2]Most Recent Statements'!J43)),"Yes","No"))))</f>
        <v>Insufficient Data</v>
      </c>
      <c r="AN102" s="176" t="str">
        <f>IF(ISERROR('[2]Most Recent Statements'!J43),"Insufficient data",IF('[2]Most Recent Statements'!J43="Unknown","Insufficient Data",(IF(ISNUMBER(SEARCH("Suppliers protect migrant workers (direct / tier 1)",'[2]Most Recent Statements'!J43)),"Yes","No"))))</f>
        <v>Insufficient Data</v>
      </c>
      <c r="AO102" s="176" t="str">
        <f>IF(ISERROR('[2]Most Recent Statements'!J43),"Insufficient data",IF('[2]Most Recent Statements'!J43="Unknown","Insufficient Data",(IF(ISNUMBER(SEARCH("Suppliers protect migrant workers (beyond tier 1)",'[2]Most Recent Statements'!J43)),"Yes","No"))))</f>
        <v>Insufficient Data</v>
      </c>
      <c r="AP102" s="177" t="str">
        <f>IF(ISERROR('[2]Most Recent Statements'!J43),"Insufficient data",IF('[2]Most Recent Statements'!J43="Unknown","Insufficient Data",(IF(ISNUMBER(SEARCH("migrant",'[2]Most Recent Statements'!J43)),"Yes","No"))))</f>
        <v>Insufficient Data</v>
      </c>
      <c r="AQ102" s="174" t="str">
        <f>IF(OR(ISERROR('[2]Most Recent Statements'!O43),ISERROR('[2]Most Recent Statements'!M43)),"Insufficient data",IF(OR('[2]Most Recent Statements'!O43="Unknown",'[2]Most Recent Statements'!M43="Unknown"),"Insufficient Data",(IF(OR((OR((ISNUMBER(SEARCH("Cancel contracts",'[2]Most Recent Statements'!O43))),(ISNUMBER(SEARCH("Corrective action plan",'[2]Most Recent Statements'!O43))),(ISNUMBER(SEARCH("Worker remediation",'[2]Most Recent Statements'!O43))),(ISNUMBER(SEARCH("Senior management",'[2]Most Recent Statements'!O43))))),(OR((ISNUMBER(SEARCH("Audits",'[2]Most Recent Statements'!M43))),(ISNUMBER(SEARCH("On-site visits",'[2]Most Recent Statements'!M43)))))),"Yes","No"))))</f>
        <v>Insufficient Data</v>
      </c>
      <c r="AR102" s="174" t="str">
        <f t="shared" si="11"/>
        <v>Insufficient Data</v>
      </c>
      <c r="AS102" s="175" t="str">
        <f>IF(ISERROR('[2]Most Recent Statements'!O43),"Insufficient data",IF('[2]Most Recent Statements'!O43="Unknown","Insufficient Data",(IF(ISNUMBER(SEARCH("Cancel contracts",'[2]Most Recent Statements'!O43)),"Yes","No"))))</f>
        <v>Insufficient Data</v>
      </c>
      <c r="AT102" s="176" t="str">
        <f>IF(ISERROR('[2]Most Recent Statements'!O43),"Insufficient data",IF('[2]Most Recent Statements'!O43="Unknown","Insufficient Data",(IF(ISNUMBER(SEARCH("Corrective action plan",'[2]Most Recent Statements'!O43)),"Yes","No"))))</f>
        <v>Insufficient Data</v>
      </c>
      <c r="AU102" s="176" t="str">
        <f>IF(ISERROR('[2]Most Recent Statements'!O43),"Insufficient data",IF('[2]Most Recent Statements'!O43="Unknown","Insufficient Data",(IF(ISNUMBER(SEARCH("Senior management",'[2]Most Recent Statements'!O43)),"Yes","No"))))</f>
        <v>Insufficient Data</v>
      </c>
      <c r="AV102" s="177" t="str">
        <f>IF(ISERROR('[2]Most Recent Statements'!O43),"Insufficient data",IF('[2]Most Recent Statements'!O43="Unknown","Insufficient Data",(IF(ISNUMBER(SEARCH("Worker remediation",'[2]Most Recent Statements'!O43)),"Yes","No"))))</f>
        <v>Insufficient Data</v>
      </c>
      <c r="AW102" s="176" t="str">
        <f t="shared" si="12"/>
        <v>Insufficient Data</v>
      </c>
      <c r="AX102" s="175" t="str">
        <f>IF(ISERROR('[2]Most Recent Statements'!M43),"Insufficient data",IF('[2]Most Recent Statements'!M43="Unknown","Insufficient Data",(IF(ISNUMBER(SEARCH("Audits",'[2]Most Recent Statements'!M43)),"Yes","No"))))</f>
        <v>Insufficient Data</v>
      </c>
      <c r="AY102" s="176" t="str">
        <f>IF(ISERROR('[2]Most Recent Statements'!M43),"Insufficient data",IF('[2]Most Recent Statements'!M43="Unknown","Insufficient Data",(IF(ISNUMBER(SEARCH("Audits of suppliers (self- reporting)",'[2]Most Recent Statements'!M43)),"Yes","No"))))</f>
        <v>Insufficient Data</v>
      </c>
      <c r="AZ102" s="176" t="str">
        <f>IF(ISERROR('[2]Most Recent Statements'!M43),"Insufficient data",IF('[2]Most Recent Statements'!M43="Unknown","Insufficient Data",(IF(ISNUMBER(SEARCH("Audits of suppliers (independent)",'[2]Most Recent Statements'!M43)),"Yes","No"))))</f>
        <v>Insufficient Data</v>
      </c>
      <c r="BA102" s="177" t="str">
        <f>IF(ISERROR('[2]Most Recent Statements'!M43),"Insufficient data",IF('[2]Most Recent Statements'!M43="Unknown","Insufficient Data",(IF(ISNUMBER(SEARCH("On-site visits",'[2]Most Recent Statements'!M43)),"Yes","No"))))</f>
        <v>Insufficient Data</v>
      </c>
      <c r="BB102" s="175" t="str">
        <f>IF(ISERROR('[2]Most Recent Statements'!P43),"Insufficient data",IF('[2]Most Recent Statements'!P43="Unknown","Insufficient Data",(IF(OR((ISNUMBER(SEARCH("Hotline",'[2]Most Recent Statements'!P43))),(ISNUMBER(SEARCH("Whistleblower protection",'[2]Most Recent Statements'!P43))),(ISNUMBER(SEARCH("Focal Point",'[2]Most Recent Statements'!P43)))),"Yes","No"))))</f>
        <v>Insufficient Data</v>
      </c>
      <c r="BC102" s="176" t="str">
        <f>IF(ISERROR('[2]Most Recent Statements'!P43),"Insufficient data",IF('[2]Most Recent Statements'!P43="Unknown","Insufficient Data",(IF(ISNUMBER(SEARCH("Hotline",'[2]Most Recent Statements'!P43)),"Yes","No"))))</f>
        <v>Insufficient Data</v>
      </c>
      <c r="BD102" s="176" t="str">
        <f>IF(ISERROR('[2]Most Recent Statements'!P43),"Insufficient data",IF('[2]Most Recent Statements'!P43="Unknown","Insufficient Data",(IF(ISNUMBER(SEARCH("Focal Point",'[2]Most Recent Statements'!P43)),"Yes","No"))))</f>
        <v>Insufficient Data</v>
      </c>
      <c r="BE102" s="177" t="str">
        <f>IF(ISERROR('[2]Most Recent Statements'!P43),"Insufficient data",IF('[2]Most Recent Statements'!P43="Unknown","Insufficient Data",(IF(ISNUMBER(SEARCH("Whistleblower protection",'[2]Most Recent Statements'!P43)),"Yes","No"))))</f>
        <v>Insufficient Data</v>
      </c>
      <c r="BF102" s="175" t="str">
        <f t="shared" si="13"/>
        <v>Insufficient Data</v>
      </c>
      <c r="BG102" s="176" t="str">
        <f>IF(ISERROR('[2]Most Recent Statements'!K43),"Insufficient data",IF('[2]Most Recent Statements'!K43="Unknown","Insufficient Data",(IF(ISNUMBER(SEARCH("Conducting research",'[2]Most Recent Statements'!K43)),"Yes","No"))))</f>
        <v>Insufficient Data</v>
      </c>
      <c r="BH102" s="176" t="str">
        <f>IF(ISERROR('[2]Most Recent Statements'!K43),"Insufficient data",IF('[2]Most Recent Statements'!K43="Unknown","Insufficient Data",(IF(ISNUMBER(SEARCH("Risk-based questionnaires",'[2]Most Recent Statements'!K43)),"Yes","No"))))</f>
        <v>Insufficient Data</v>
      </c>
      <c r="BI102" s="176" t="str">
        <f>IF(ISERROR('[2]Most Recent Statements'!K43),"Insufficient data",IF('[2]Most Recent Statements'!K43="Unknown","Insufficient Data",(IF(ISNUMBER(SEARCH("Use of risk management tool or software",'[2]Most Recent Statements'!K43)),"Yes","No"))))</f>
        <v>Insufficient Data</v>
      </c>
      <c r="BJ102" s="177" t="str">
        <f>IF(ISERROR('[2]Most Recent Statements'!K43),"Insufficient data",IF('[2]Most Recent Statements'!K43="Unknown","Insufficient Data",(IF(ISNUMBER(SEARCH("In Development",'[2]Most Recent Statements'!K43)),"Yes","No"))))</f>
        <v>Insufficient Data</v>
      </c>
      <c r="BK102" s="174" t="str">
        <f>IF(OR(ISERROR('[2]Most Recent Statements'!K43),ISERROR('[2]Most Recent Statements'!L43)),"Insufficient data",IF(OR('[2]Most Recent Statements'!K43="Unknown",'[2]Most Recent Statements'!L43="Unknown"),"Insufficient Data",(IF(AND((OR((ISNUMBER(SEARCH("Conducting research",'[2]Most Recent Statements'!K43))),(ISNUMBER(SEARCH("Risk-based questionnaires",'[2]Most Recent Statements'!K43))),(ISNUMBER(SEARCH("Use of risk management tool or software",'[2]Most Recent Statements'!K43))))),(OR((ISNUMBER(SEARCH("Geographic",'[2]Most Recent Statements'!L43))),(ISNUMBER(SEARCH("Industry",'[2]Most Recent Statements'!L43))),(ISNUMBER(SEARCH("Resource",'[2]Most Recent Statements'!L43))),(ISNUMBER(SEARCH("Workforce",'[2]Most Recent Statements'!L43)))))),"Yes","No"))))</f>
        <v>Insufficient Data</v>
      </c>
      <c r="BL102" s="175" t="str">
        <f>IF(ISERROR('[2]Most Recent Statements'!L43),"Insufficient data",IF('[2]Most Recent Statements'!L43="Unknown","Insufficient Data",(IF(OR((ISNUMBER(SEARCH("Geographic",'[2]Most Recent Statements'!L43))),(ISNUMBER(SEARCH("Industry",'[2]Most Recent Statements'!L43))),(ISNUMBER(SEARCH("Resource",'[2]Most Recent Statements'!L43))),(ISNUMBER(SEARCH("Workforce",'[2]Most Recent Statements'!L43)))),"Yes","No"))))</f>
        <v>Insufficient Data</v>
      </c>
      <c r="BM102" s="176" t="str">
        <f>IF(ISERROR('[2]Most Recent Statements'!L43),"Insufficient data",IF('[2]Most Recent Statements'!L43="Unknown","Insufficient Data",(IF(ISNUMBER(SEARCH("Geographic",'[2]Most Recent Statements'!L43)),"Yes","No"))))</f>
        <v>Insufficient Data</v>
      </c>
      <c r="BN102" s="176" t="str">
        <f>IF(ISERROR('[2]Most Recent Statements'!L43),"Insufficient data",IF('[2]Most Recent Statements'!L43="Unknown","Insufficient Data",(IF(ISNUMBER(SEARCH("Industry",'[2]Most Recent Statements'!L43)),"Yes","No"))))</f>
        <v>Insufficient Data</v>
      </c>
      <c r="BO102" s="176" t="str">
        <f>IF(ISERROR('[2]Most Recent Statements'!L43),"Insufficient data",IF('[2]Most Recent Statements'!L43="Unknown","Insufficient Data",(IF(ISNUMBER(SEARCH("Workforce",'[2]Most Recent Statements'!L43)),"Yes","No"))))</f>
        <v>Insufficient Data</v>
      </c>
      <c r="BP102" s="176" t="str">
        <f>IF(ISERROR('[2]Most Recent Statements'!L43),"Insufficient data",IF('[2]Most Recent Statements'!L43="Unknown","Insufficient Data",(IF(ISNUMBER(SEARCH("Resource",'[2]Most Recent Statements'!L43)),"Yes","No"))))</f>
        <v>Insufficient Data</v>
      </c>
      <c r="BQ102" s="176"/>
      <c r="BR102" s="176" t="str">
        <f>IF(ISERROR('[2]Most Recent Statements'!N43),"Insufficient data",IF('[2]Most Recent Statements'!N43="Unknown","Insufficient Data",(IF(ISNUMBER(SEARCH("Yes",'[2]Most Recent Statements'!N43)),"Yes","No"))))</f>
        <v>Insufficient Data</v>
      </c>
      <c r="BS102" s="175" t="str">
        <f>IF(ISERROR('[2]Most Recent Statements'!Q43),"Insufficient data",IF('[2]Most Recent Statements'!Q43="Unknown","Insufficient Data",(IF(ISNUMBER(SEARCH("Leadership",'[2]Most Recent Statements'!Q43)),"Yes","No"))))</f>
        <v>Insufficient Data</v>
      </c>
      <c r="BT102" s="176" t="str">
        <f>IF(ISERROR('[2]Most Recent Statements'!Q43),"Insufficient data",IF('[2]Most Recent Statements'!Q43="Unknown","Insufficient Data",(IF(ISNUMBER(SEARCH("Suppliers",'[2]Most Recent Statements'!Q43)),"Yes","No"))))</f>
        <v>Insufficient Data</v>
      </c>
      <c r="BU102" s="176" t="str">
        <f>IF(ISERROR('[2]Most Recent Statements'!Q43),"Insufficient data",IF('[2]Most Recent Statements'!Q43="Unknown","Insufficient Data",(IF(ISNUMBER(SEARCH("Recruitment / HR",'[2]Most Recent Statements'!Q43)),"Yes","No"))))</f>
        <v>Insufficient Data</v>
      </c>
      <c r="BV102" s="176" t="str">
        <f>IF(ISERROR('[2]Most Recent Statements'!Q43),"Insufficient data",IF('[2]Most Recent Statements'!Q43="Unknown","Insufficient Data",(IF(ISNUMBER(SEARCH("Procurement / purchasing",'[2]Most Recent Statements'!Q43)),"Yes","No"))))</f>
        <v>Insufficient Data</v>
      </c>
      <c r="BW102" s="176" t="str">
        <f>IF(ISERROR('[2]Most Recent Statements'!Q43),"Insufficient data",IF('[2]Most Recent Statements'!Q43="Unknown","Insufficient Data",(IF(ISNUMBER(SEARCH("Employees (all)",'[2]Most Recent Statements'!Q43)),"Yes","No"))))</f>
        <v>Insufficient Data</v>
      </c>
      <c r="BX102" s="176" t="str">
        <f>IF(ISERROR('[2]Most Recent Statements'!Q43),"Insufficient data",IF('[2]Most Recent Statements'!Q43="Unknown","Insufficient Data",(IF(ISNUMBER(SEARCH("Training provided - not specified",'[2]Most Recent Statements'!Q43)),"Yes","No"))))</f>
        <v>Insufficient Data</v>
      </c>
      <c r="BY102" s="176" t="str">
        <f>IF(ISERROR('[2]Most Recent Statements'!Q43),"Insufficient data",IF('[2]Most Recent Statements'!Q43="Unknown","Insufficient Data",(IF(ISNUMBER(SEARCH("In Development",'[2]Most Recent Statements'!Q43)),"Yes","No"))))</f>
        <v>Insufficient Data</v>
      </c>
      <c r="BZ102" s="177" t="str">
        <f t="shared" si="14"/>
        <v>Insufficient Data</v>
      </c>
      <c r="CA102" s="176" t="str">
        <f t="shared" si="15"/>
        <v>Insufficient Data</v>
      </c>
      <c r="CB102" s="176" t="str">
        <f t="shared" si="16"/>
        <v>Insufficient Data</v>
      </c>
      <c r="CC102" s="175" t="str">
        <f>IF(ISERROR('[2]Most Recent Statements'!R43),"Insufficient data",IF('[2]Most Recent Statements'!R43="Unknown","Insufficient Data",(IF(ISNUMBER(SEARCH("Yes",'[2]Most Recent Statements'!R43)),"Yes","No"))))</f>
        <v>Insufficient Data</v>
      </c>
      <c r="CD102" s="176" t="str">
        <f>IF(ISERROR('[2]Most Recent Statements'!S43),"Insufficient data",IF('[2]Most Recent Statements'!S43="Unknown","Insufficient Data",(IF(ISNUMBER(SEARCH("Yes",'[2]Most Recent Statements'!S43)),"Yes","No"))))</f>
        <v>Insufficient Data</v>
      </c>
      <c r="CE102" s="199" t="str">
        <f>IFERROR(VLOOKUP($A102,'[2]Sector Specific Research'!$B$3:$H$81,3,FALSE),"Insufficient Data")</f>
        <v>Insufficient Data</v>
      </c>
      <c r="CF102" s="200" t="str">
        <f>IFERROR(VLOOKUP($A102,'[2]Sector Specific Research'!$B$3:$H$81,4,FALSE),"Insufficient Data")</f>
        <v>Insufficient Data</v>
      </c>
      <c r="CG102" s="200" t="str">
        <f>IFERROR(VLOOKUP($A102,'[2]Sector Specific Research'!$B$3:$H$81,5,FALSE),"Insufficient Data")</f>
        <v>Insufficient Data</v>
      </c>
      <c r="CH102" s="200" t="str">
        <f>IFERROR(VLOOKUP($A102,'[2]Sector Specific Research'!$B$3:$H$81,6,FALSE),"Insufficient Data")</f>
        <v>Insufficient Data</v>
      </c>
      <c r="CI102" s="200" t="str">
        <f>IFERROR(VLOOKUP($A102,'[2]Sector Specific Research'!$B$3:$H$81,7,FALSE),"Insufficient Data")</f>
        <v>Insufficient Data</v>
      </c>
      <c r="CJ102" s="200" t="str">
        <f t="shared" si="17"/>
        <v>Insufficient Data</v>
      </c>
      <c r="CK102" s="175" t="str">
        <f t="shared" si="18"/>
        <v>Insufficient Data</v>
      </c>
      <c r="CL102" s="178" t="str">
        <f t="shared" si="19"/>
        <v>Insufficient Data</v>
      </c>
    </row>
    <row r="103" spans="1:90" ht="16" x14ac:dyDescent="0.2">
      <c r="A103" s="287" t="str">
        <f>TRIM('[2]Most Recent Statements'!A32)</f>
        <v>Vanguard Asset Management Limited</v>
      </c>
      <c r="B103" s="197">
        <f>'[2]Most Recent Statements'!B32</f>
        <v>2019</v>
      </c>
      <c r="C103" s="202">
        <v>6200000</v>
      </c>
      <c r="D103" s="198" t="str">
        <f>IF(ISNUMBER(SEARCH("Yes",'[2]Most Recent Statements'!C32)), "Yes", "No")</f>
        <v>Yes</v>
      </c>
      <c r="E103" s="198">
        <f>IFERROR(VLOOKUP(A103,'[2]Entity Coverage'!$C$2:$H$80, 6, FALSE), "Insufficient Data")</f>
        <v>3</v>
      </c>
      <c r="F103" s="198" t="str">
        <f>IF(ISERROR('[2]Most Recent Statements'!E32),"Insufficient data",IF('[2]Most Recent Statements'!E32="Unknown","Insufficient Data",(IF(ISNUMBER(SEARCH("Yes",'[2]Most Recent Statements'!E32)),"Yes","No"))))</f>
        <v>No</v>
      </c>
      <c r="G103" s="175" t="str">
        <f>IFERROR(IF(AND((OR('[2]Most Recent Statements'!F32="Signed by CEO",'[2]Most Recent Statements'!F32="Signed by Director",'[2]Most Recent Statements'!F32="Signed by Managing Director",'[2]Most Recent Statements'!F32="Signed by Chairman")),('[2]Most Recent Statements'!C32="Yes - UK Modern Slavery Act"),('[2]Most Recent Statements'!D32="Yes"),('[2]Most Recent Statements'!G32="Approved by Board")),"Yes","No"),"Insufficient data")</f>
        <v>Yes</v>
      </c>
      <c r="H103" s="176" t="str">
        <f>IF(ISERROR('[2]Most Recent Statements'!F32),"Insufficient data",IF('[2]Most Recent Statements'!F32="Unknown","Insufficient Data",(IF(OR((ISNUMBER(SEARCH("Signed by CEO",'[2]Most Recent Statements'!F32))),(ISNUMBER(SEARCH("Signed by Director",'[2]Most Recent Statements'!F32))),(ISNUMBER(SEARCH("Signed by Chairman",'[2]Most Recent Statements'!F32))),(ISNUMBER(SEARCH("Signed by Managing Director",'[2]Most Recent Statements'!F32)))),"Yes","No"))))</f>
        <v>Yes</v>
      </c>
      <c r="I103" s="176" t="str">
        <f>IF(ISERROR('[2]Most Recent Statements'!G32),"Insufficient data",IF('[2]Most Recent Statements'!G32="Unknown","Insufficient Data",(IF(ISNUMBER(SEARCH("Approved by Board",'[2]Most Recent Statements'!G32)),"Yes","No"))))</f>
        <v>Yes</v>
      </c>
      <c r="J103" s="177" t="str">
        <f>IF(ISERROR('[2]Most Recent Statements'!D32),"Insufficient data",IF('[2]Most Recent Statements'!D32="Unknown","Insufficient Data",(IF(ISNUMBER(SEARCH("Yes",'[2]Most Recent Statements'!D32)),"Yes","No"))))</f>
        <v>Yes</v>
      </c>
      <c r="K103" s="174" t="str">
        <f>IF(ISERROR('[2]Most Recent Statements'!T32),"Insufficient data",IF('[2]Most Recent Statements'!T32="Unknown","Insufficient Data",(IF(ISNUMBER(SEARCH("Yes",'[2]Most Recent Statements'!T32)),"Yes","No"))))</f>
        <v>No</v>
      </c>
      <c r="L103" s="174" t="str">
        <f>IF(ISERROR('[2]Most Recent Statements'!H32),"Insufficient data",IF('[2]Most Recent Statements'!H32="Unknown","Insufficient Data",(IF(ISNUMBER(SEARCH("Yes",'[2]Most Recent Statements'!H32)),"Yes","No"))))</f>
        <v>Yes</v>
      </c>
      <c r="M103" s="175" t="str">
        <f>IF(ISERROR('[2]Most Recent Statements'!I32),"Insufficient data",IF('[2]Most Recent Statements'!I32="Unknown","Insufficient Data",(IF(ISNUMBER(SEARCH("No",'[2]Most Recent Statements'!I32)),"No","Yes"))))</f>
        <v>No</v>
      </c>
      <c r="N103" s="176" t="str">
        <f>IF(ISERROR('[2]Most Recent Statements'!I32),"Insufficient data",IF('[2]Most Recent Statements'!I32="Unknown","Insufficient Data",(IF(ISNUMBER(SEARCH("Facility/Supplier",'[2]Most Recent Statements'!I32)),"Yes","No"))))</f>
        <v>No</v>
      </c>
      <c r="O103" s="177" t="str">
        <f>IF(ISERROR('[2]Most Recent Statements'!I32),"Insufficient data",IF('[2]Most Recent Statements'!I32="Unknown","Insufficient Data",(IF(ISNUMBER(SEARCH("Geographical",'[2]Most Recent Statements'!I32)),"Yes","No"))))</f>
        <v>No</v>
      </c>
      <c r="P103" s="175" t="str">
        <f>IF(ISERROR('[2]Most Recent Statements'!J32),"Insufficient data",IF('[2]Most Recent Statements'!J32="Unknown","Insufficient Data",(IF(OR((ISNUMBER(SEARCH("prohibit",'[2]Most Recent Statements'!J32))),(ISNUMBER(SEARCH("forced",'[2]Most Recent Statements'!J32))),(ISNUMBER(SEARCH("supplier",'[2]Most Recent Statements'!J32)))),"Yes","No"))))</f>
        <v>Yes</v>
      </c>
      <c r="Q103" s="176" t="str">
        <f>IF(ISERROR('[2]Most Recent Statements'!J32),"Insufficient data",IF('[2]Most Recent Statements'!J32="Unknown","Insufficient Data",(IF(ISNUMBER(SEARCH("No",'[2]Most Recent Statements'!J32)),"No","Yes"))))</f>
        <v>Yes</v>
      </c>
      <c r="R103" s="176" t="str">
        <f>IF(ISERROR('[2]Most Recent Statements'!J32),"Insufficient data",IF('[2]Most Recent Statements'!J32="Unknown","Insufficient Data",(IF(ISNUMBER(SEARCH("In Development",'[2]Most Recent Statements'!J32)),"Yes","No"))))</f>
        <v>No</v>
      </c>
      <c r="S103" s="176" t="str">
        <f>IF(ISERROR('[2]Most Recent Statements'!J32),"Insufficient data",IF('[2]Most Recent Statements'!J32="Unknown","Insufficient Data",(IF(OR((ISNUMBER(SEARCH("prohibit",'[2]Most Recent Statements'!J32))),(ISNUMBER(SEARCH("forced",'[2]Most Recent Statements'!J32))),(ISNUMBER(SEARCH("No",'[2]Most Recent Statements'!J32))),(ISNUMBER(SEARCH("supplier",'[2]Most Recent Statements'!J32)))),"No","Yes"))))</f>
        <v>No</v>
      </c>
      <c r="T103" s="172"/>
      <c r="U103" s="176" t="str">
        <f>IF(ISERROR('[2]Most Recent Statements'!J32),"Insufficient data",IF('[2]Most Recent Statements'!J32="Unknown","Insufficient Data",(IF(ISNUMBER(SEARCH("(beyond tier 1)",'[2]Most Recent Statements'!J32)),"Yes","No"))))</f>
        <v>No</v>
      </c>
      <c r="V103" s="176"/>
      <c r="W103" s="176" t="str">
        <f>IF(ISERROR('[2]Most Recent Statements'!J32),"Insufficient data",IF('[2]Most Recent Statements'!J32="Unknown","Insufficient Data",(IF(ISNUMBER(SEARCH("recruitment",'[2]Most Recent Statements'!J32)),"Yes","No"))))</f>
        <v>No</v>
      </c>
      <c r="X103" s="176" t="str">
        <f>IF(ISERROR('[2]Most Recent Statements'!J32),"Insufficient data",IF('[2]Most Recent Statements'!J32="Unknown","Insufficient Data",(IF(ISNUMBER(SEARCH("Prohibit charging of recruitment fees to employee (direct / tier 1)",'[2]Most Recent Statements'!J32)),"Yes","No"))))</f>
        <v>No</v>
      </c>
      <c r="Y103" s="176" t="str">
        <f>IF(ISERROR('[2]Most Recent Statements'!J32),"Insufficient data",IF('[2]Most Recent Statements'!J32="Unknown","Insufficient Data",(IF(ISNUMBER(SEARCH("Prohibit charging of recruitment fees to employee (beyond tier 1)",'[2]Most Recent Statements'!J32)),"Yes","No"))))</f>
        <v>No</v>
      </c>
      <c r="Z103" s="176" t="str">
        <f>IF(ISERROR('[2]Most Recent Statements'!J32),"Insufficient data",IF('[2]Most Recent Statements'!J32="Unknown","Insufficient Data",(IF(ISNUMBER(SEARCH("Suppliers comply with laws and company’s policies (direct / tier 1)",'[2]Most Recent Statements'!J32)),"Yes","No"))))</f>
        <v>Yes</v>
      </c>
      <c r="AA103" s="176" t="str">
        <f>IF(ISERROR('[2]Most Recent Statements'!J32),"Insufficient data",IF('[2]Most Recent Statements'!J32="Unknown","Insufficient Data",(IF(ISNUMBER(SEARCH("Suppliers comply with laws and company’s policies (beyond tier 1)",'[2]Most Recent Statements'!J32)),"Yes","No"))))</f>
        <v>No</v>
      </c>
      <c r="AB103" s="176" t="str">
        <f>IF(ISERROR('[2]Most Recent Statements'!J32),"Insufficient data",IF('[2]Most Recent Statements'!J32="Unknown","Insufficient Data",(IF(ISNUMBER(SEARCH("Prohibit use of forced labour (direct / tier 1)",'[2]Most Recent Statements'!J32)),"Yes","No"))))</f>
        <v>No</v>
      </c>
      <c r="AC103" s="176" t="str">
        <f>IF(ISERROR('[2]Most Recent Statements'!J32),"Insufficient data",IF('[2]Most Recent Statements'!J32="Unknown","Insufficient Data",(IF(ISNUMBER(SEARCH("Prohibit use of forced labour (beyond tier 1)",'[2]Most Recent Statements'!J32)),"Yes","No"))))</f>
        <v>No</v>
      </c>
      <c r="AD103" s="176" t="str">
        <f>IF(ISERROR('[2]Most Recent Statements'!J32),"Insufficient data",IF('[2]Most Recent Statements'!J32="Unknown","Insufficient Data",(IF(ISNUMBER(SEARCH("Prohibit use of child labour (direct / tier 1)",'[2]Most Recent Statements'!J32)),"Yes","No"))))</f>
        <v>No</v>
      </c>
      <c r="AE103" s="176" t="str">
        <f>IF(ISERROR('[2]Most Recent Statements'!J32),"Insufficient data",IF('[2]Most Recent Statements'!J32="Unknown","Insufficient Data",(IF(ISNUMBER(SEARCH("Prohibit use of child labour (beyond tier 1)",'[2]Most Recent Statements'!J32)),"Yes","No"))))</f>
        <v>No</v>
      </c>
      <c r="AF103" s="176" t="str">
        <f>IF(ISERROR('[2]Most Recent Statements'!J32),"Insufficient data",IF('[2]Most Recent Statements'!J32="Unknown","Insufficient Data",(IF(ISNUMBER(SEARCH("Code of conduct or supplier code includes clauses on slavery and human trafficking (direct / tier 1)",'[2]Most Recent Statements'!J32)),"Yes","No"))))</f>
        <v>No</v>
      </c>
      <c r="AG103" s="176" t="str">
        <f>IF(ISERROR('[2]Most Recent Statements'!J32),"Insufficient data",IF('[2]Most Recent Statements'!J32="Unknown","Insufficient Data",(IF(ISNUMBER(SEARCH("Code of conduct or supplier code includes clauses on slavery and human trafficking (beyond tier 1)",'[2]Most Recent Statements'!J32)),"Yes","No"))))</f>
        <v>No</v>
      </c>
      <c r="AH103" s="176" t="str">
        <f>IF(ISERROR('[2]Most Recent Statements'!J32),"Insufficient data",IF('[2]Most Recent Statements'!J32="Unknown","Insufficient Data",(IF(ISNUMBER(SEARCH("Contracts include clauses on forced labour (direct / tier 1)",'[2]Most Recent Statements'!J32)),"Yes","No"))))</f>
        <v>Yes</v>
      </c>
      <c r="AI103" s="176" t="str">
        <f>IF(ISERROR('[2]Most Recent Statements'!J32),"Insufficient data",IF('[2]Most Recent Statements'!J32="Unknown","Insufficient Data",(IF(ISNUMBER(SEARCH("Contracts include clauses on forced labour (beyond tier 1)",'[2]Most Recent Statements'!J32)),"Yes","No"))))</f>
        <v>No</v>
      </c>
      <c r="AJ103" s="176" t="str">
        <f>IF(ISERROR('[2]Most Recent Statements'!J32),"Insufficient data",IF('[2]Most Recent Statements'!J32="Unknown","Insufficient Data",(IF(ISNUMBER(SEARCH("Suppliers produce their own statement (direct / tier 1)",'[2]Most Recent Statements'!J32)),"Yes","No"))))</f>
        <v>No</v>
      </c>
      <c r="AK103" s="176" t="str">
        <f>IF(ISERROR('[2]Most Recent Statements'!J32),"Insufficient data",IF('[2]Most Recent Statements'!J32="Unknown","Insufficient Data",(IF(ISNUMBER(SEARCH("Suppliers produce their own statement (beyond tier 1)",'[2]Most Recent Statements'!J32)),"Yes","No"))))</f>
        <v>No</v>
      </c>
      <c r="AL103" s="176" t="str">
        <f>IF(ISERROR('[2]Most Recent Statements'!J32),"Insufficient data",IF('[2]Most Recent Statements'!J32="Unknown","Insufficient Data",(IF(ISNUMBER(SEARCH("Suppliers respect labour rights (wages, freedom of association etc) (direct / tier 1)",'[2]Most Recent Statements'!J32)),"Yes","No"))))</f>
        <v>No</v>
      </c>
      <c r="AM103" s="176" t="str">
        <f>IF(ISERROR('[2]Most Recent Statements'!J32),"Insufficient data",IF('[2]Most Recent Statements'!J32="Unknown","Insufficient Data",(IF(ISNUMBER(SEARCH("Suppliers respect labour rights (wages, freedom of association etc) (beyond tier 1)",'[2]Most Recent Statements'!J32)),"Yes","No"))))</f>
        <v>No</v>
      </c>
      <c r="AN103" s="176" t="str">
        <f>IF(ISERROR('[2]Most Recent Statements'!J32),"Insufficient data",IF('[2]Most Recent Statements'!J32="Unknown","Insufficient Data",(IF(ISNUMBER(SEARCH("Suppliers protect migrant workers (direct / tier 1)",'[2]Most Recent Statements'!J32)),"Yes","No"))))</f>
        <v>No</v>
      </c>
      <c r="AO103" s="176" t="str">
        <f>IF(ISERROR('[2]Most Recent Statements'!J32),"Insufficient data",IF('[2]Most Recent Statements'!J32="Unknown","Insufficient Data",(IF(ISNUMBER(SEARCH("Suppliers protect migrant workers (beyond tier 1)",'[2]Most Recent Statements'!J32)),"Yes","No"))))</f>
        <v>No</v>
      </c>
      <c r="AP103" s="177" t="str">
        <f>IF(ISERROR('[2]Most Recent Statements'!J32),"Insufficient data",IF('[2]Most Recent Statements'!J32="Unknown","Insufficient Data",(IF(ISNUMBER(SEARCH("migrant",'[2]Most Recent Statements'!J32)),"Yes","No"))))</f>
        <v>No</v>
      </c>
      <c r="AQ103" s="174" t="str">
        <f>IF(OR(ISERROR('[2]Most Recent Statements'!O32),ISERROR('[2]Most Recent Statements'!M32)),"Insufficient data",IF(OR('[2]Most Recent Statements'!O32="Unknown",'[2]Most Recent Statements'!M32="Unknown"),"Insufficient Data",(IF(OR((OR((ISNUMBER(SEARCH("Cancel contracts",'[2]Most Recent Statements'!O32))),(ISNUMBER(SEARCH("Corrective action plan",'[2]Most Recent Statements'!O32))),(ISNUMBER(SEARCH("Worker remediation",'[2]Most Recent Statements'!O32))),(ISNUMBER(SEARCH("Senior management",'[2]Most Recent Statements'!O32))))),(OR((ISNUMBER(SEARCH("Audits",'[2]Most Recent Statements'!M32))),(ISNUMBER(SEARCH("On-site visits",'[2]Most Recent Statements'!M32)))))),"Yes","No"))))</f>
        <v>No</v>
      </c>
      <c r="AR103" s="174" t="str">
        <f t="shared" si="11"/>
        <v>Yes</v>
      </c>
      <c r="AS103" s="175" t="str">
        <f>IF(ISERROR('[2]Most Recent Statements'!O32),"Insufficient data",IF('[2]Most Recent Statements'!O32="Unknown","Insufficient Data",(IF(ISNUMBER(SEARCH("Cancel contracts",'[2]Most Recent Statements'!O32)),"Yes","No"))))</f>
        <v>No</v>
      </c>
      <c r="AT103" s="176" t="str">
        <f>IF(ISERROR('[2]Most Recent Statements'!O32),"Insufficient data",IF('[2]Most Recent Statements'!O32="Unknown","Insufficient Data",(IF(ISNUMBER(SEARCH("Corrective action plan",'[2]Most Recent Statements'!O32)),"Yes","No"))))</f>
        <v>No</v>
      </c>
      <c r="AU103" s="176" t="str">
        <f>IF(ISERROR('[2]Most Recent Statements'!O32),"Insufficient data",IF('[2]Most Recent Statements'!O32="Unknown","Insufficient Data",(IF(ISNUMBER(SEARCH("Senior management",'[2]Most Recent Statements'!O32)),"Yes","No"))))</f>
        <v>No</v>
      </c>
      <c r="AV103" s="177" t="str">
        <f>IF(ISERROR('[2]Most Recent Statements'!O32),"Insufficient data",IF('[2]Most Recent Statements'!O32="Unknown","Insufficient Data",(IF(ISNUMBER(SEARCH("Worker remediation",'[2]Most Recent Statements'!O32)),"Yes","No"))))</f>
        <v>No</v>
      </c>
      <c r="AW103" s="176" t="str">
        <f t="shared" si="12"/>
        <v>No</v>
      </c>
      <c r="AX103" s="175" t="str">
        <f>IF(ISERROR('[2]Most Recent Statements'!M32),"Insufficient data",IF('[2]Most Recent Statements'!M32="Unknown","Insufficient Data",(IF(ISNUMBER(SEARCH("Audits",'[2]Most Recent Statements'!M32)),"Yes","No"))))</f>
        <v>No</v>
      </c>
      <c r="AY103" s="176" t="str">
        <f>IF(ISERROR('[2]Most Recent Statements'!M32),"Insufficient data",IF('[2]Most Recent Statements'!M32="Unknown","Insufficient Data",(IF(ISNUMBER(SEARCH("Audits of suppliers (self- reporting)",'[2]Most Recent Statements'!M32)),"Yes","No"))))</f>
        <v>No</v>
      </c>
      <c r="AZ103" s="176" t="str">
        <f>IF(ISERROR('[2]Most Recent Statements'!M32),"Insufficient data",IF('[2]Most Recent Statements'!M32="Unknown","Insufficient Data",(IF(ISNUMBER(SEARCH("Audits of suppliers (independent)",'[2]Most Recent Statements'!M32)),"Yes","No"))))</f>
        <v>No</v>
      </c>
      <c r="BA103" s="177" t="str">
        <f>IF(ISERROR('[2]Most Recent Statements'!M32),"Insufficient data",IF('[2]Most Recent Statements'!M32="Unknown","Insufficient Data",(IF(ISNUMBER(SEARCH("On-site visits",'[2]Most Recent Statements'!M32)),"Yes","No"))))</f>
        <v>No</v>
      </c>
      <c r="BB103" s="175" t="str">
        <f>IF(ISERROR('[2]Most Recent Statements'!P32),"Insufficient data",IF('[2]Most Recent Statements'!P32="Unknown","Insufficient Data",(IF(OR((ISNUMBER(SEARCH("Hotline",'[2]Most Recent Statements'!P32))),(ISNUMBER(SEARCH("Whistleblower protection",'[2]Most Recent Statements'!P32))),(ISNUMBER(SEARCH("Focal Point",'[2]Most Recent Statements'!P32)))),"Yes","No"))))</f>
        <v>Yes</v>
      </c>
      <c r="BC103" s="176" t="str">
        <f>IF(ISERROR('[2]Most Recent Statements'!P32),"Insufficient data",IF('[2]Most Recent Statements'!P32="Unknown","Insufficient Data",(IF(ISNUMBER(SEARCH("Hotline",'[2]Most Recent Statements'!P32)),"Yes","No"))))</f>
        <v>Yes</v>
      </c>
      <c r="BD103" s="176" t="str">
        <f>IF(ISERROR('[2]Most Recent Statements'!P32),"Insufficient data",IF('[2]Most Recent Statements'!P32="Unknown","Insufficient Data",(IF(ISNUMBER(SEARCH("Focal Point",'[2]Most Recent Statements'!P32)),"Yes","No"))))</f>
        <v>No</v>
      </c>
      <c r="BE103" s="177" t="str">
        <f>IF(ISERROR('[2]Most Recent Statements'!P32),"Insufficient data",IF('[2]Most Recent Statements'!P32="Unknown","Insufficient Data",(IF(ISNUMBER(SEARCH("Whistleblower protection",'[2]Most Recent Statements'!P32)),"Yes","No"))))</f>
        <v>Yes</v>
      </c>
      <c r="BF103" s="175" t="str">
        <f t="shared" si="13"/>
        <v>No</v>
      </c>
      <c r="BG103" s="176" t="str">
        <f>IF(ISERROR('[2]Most Recent Statements'!K32),"Insufficient data",IF('[2]Most Recent Statements'!K32="Unknown","Insufficient Data",(IF(ISNUMBER(SEARCH("Conducting research",'[2]Most Recent Statements'!K32)),"Yes","No"))))</f>
        <v>No</v>
      </c>
      <c r="BH103" s="176" t="str">
        <f>IF(ISERROR('[2]Most Recent Statements'!K32),"Insufficient data",IF('[2]Most Recent Statements'!K32="Unknown","Insufficient Data",(IF(ISNUMBER(SEARCH("Risk-based questionnaires",'[2]Most Recent Statements'!K32)),"Yes","No"))))</f>
        <v>No</v>
      </c>
      <c r="BI103" s="176" t="str">
        <f>IF(ISERROR('[2]Most Recent Statements'!K32),"Insufficient data",IF('[2]Most Recent Statements'!K32="Unknown","Insufficient Data",(IF(ISNUMBER(SEARCH("Use of risk management tool or software",'[2]Most Recent Statements'!K32)),"Yes","No"))))</f>
        <v>No</v>
      </c>
      <c r="BJ103" s="177" t="str">
        <f>IF(ISERROR('[2]Most Recent Statements'!K32),"Insufficient data",IF('[2]Most Recent Statements'!K32="Unknown","Insufficient Data",(IF(ISNUMBER(SEARCH("In Development",'[2]Most Recent Statements'!K32)),"Yes","No"))))</f>
        <v>No</v>
      </c>
      <c r="BK103" s="174" t="str">
        <f>IF(OR(ISERROR('[2]Most Recent Statements'!K32),ISERROR('[2]Most Recent Statements'!L32)),"Insufficient data",IF(OR('[2]Most Recent Statements'!K32="Unknown",'[2]Most Recent Statements'!L32="Unknown"),"Insufficient Data",(IF(AND((OR((ISNUMBER(SEARCH("Conducting research",'[2]Most Recent Statements'!K32))),(ISNUMBER(SEARCH("Risk-based questionnaires",'[2]Most Recent Statements'!K32))),(ISNUMBER(SEARCH("Use of risk management tool or software",'[2]Most Recent Statements'!K32))))),(OR((ISNUMBER(SEARCH("Geographic",'[2]Most Recent Statements'!L32))),(ISNUMBER(SEARCH("Industry",'[2]Most Recent Statements'!L32))),(ISNUMBER(SEARCH("Resource",'[2]Most Recent Statements'!L32))),(ISNUMBER(SEARCH("Workforce",'[2]Most Recent Statements'!L32)))))),"Yes","No"))))</f>
        <v>No</v>
      </c>
      <c r="BL103" s="175" t="str">
        <f>IF(ISERROR('[2]Most Recent Statements'!L32),"Insufficient data",IF('[2]Most Recent Statements'!L32="Unknown","Insufficient Data",(IF(OR((ISNUMBER(SEARCH("Geographic",'[2]Most Recent Statements'!L32))),(ISNUMBER(SEARCH("Industry",'[2]Most Recent Statements'!L32))),(ISNUMBER(SEARCH("Resource",'[2]Most Recent Statements'!L32))),(ISNUMBER(SEARCH("Workforce",'[2]Most Recent Statements'!L32)))),"Yes","No"))))</f>
        <v>No</v>
      </c>
      <c r="BM103" s="176" t="str">
        <f>IF(ISERROR('[2]Most Recent Statements'!L32),"Insufficient data",IF('[2]Most Recent Statements'!L32="Unknown","Insufficient Data",(IF(ISNUMBER(SEARCH("Geographic",'[2]Most Recent Statements'!L32)),"Yes","No"))))</f>
        <v>No</v>
      </c>
      <c r="BN103" s="176" t="str">
        <f>IF(ISERROR('[2]Most Recent Statements'!L32),"Insufficient data",IF('[2]Most Recent Statements'!L32="Unknown","Insufficient Data",(IF(ISNUMBER(SEARCH("Industry",'[2]Most Recent Statements'!L32)),"Yes","No"))))</f>
        <v>No</v>
      </c>
      <c r="BO103" s="176" t="str">
        <f>IF(ISERROR('[2]Most Recent Statements'!L32),"Insufficient data",IF('[2]Most Recent Statements'!L32="Unknown","Insufficient Data",(IF(ISNUMBER(SEARCH("Workforce",'[2]Most Recent Statements'!L32)),"Yes","No"))))</f>
        <v>No</v>
      </c>
      <c r="BP103" s="176" t="str">
        <f>IF(ISERROR('[2]Most Recent Statements'!L32),"Insufficient data",IF('[2]Most Recent Statements'!L32="Unknown","Insufficient Data",(IF(ISNUMBER(SEARCH("Resource",'[2]Most Recent Statements'!L32)),"Yes","No"))))</f>
        <v>No</v>
      </c>
      <c r="BQ103" s="176"/>
      <c r="BR103" s="176" t="str">
        <f>IF(ISERROR('[2]Most Recent Statements'!N32),"Insufficient data",IF('[2]Most Recent Statements'!N32="Unknown","Insufficient Data",(IF(ISNUMBER(SEARCH("Yes",'[2]Most Recent Statements'!N32)),"Yes","No"))))</f>
        <v>No</v>
      </c>
      <c r="BS103" s="175" t="str">
        <f>IF(ISERROR('[2]Most Recent Statements'!Q32),"Insufficient data",IF('[2]Most Recent Statements'!Q32="Unknown","Insufficient Data",(IF(ISNUMBER(SEARCH("Leadership",'[2]Most Recent Statements'!Q32)),"Yes","No"))))</f>
        <v>No</v>
      </c>
      <c r="BT103" s="176" t="str">
        <f>IF(ISERROR('[2]Most Recent Statements'!Q32),"Insufficient data",IF('[2]Most Recent Statements'!Q32="Unknown","Insufficient Data",(IF(ISNUMBER(SEARCH("Suppliers",'[2]Most Recent Statements'!Q32)),"Yes","No"))))</f>
        <v>No</v>
      </c>
      <c r="BU103" s="176" t="str">
        <f>IF(ISERROR('[2]Most Recent Statements'!Q32),"Insufficient data",IF('[2]Most Recent Statements'!Q32="Unknown","Insufficient Data",(IF(ISNUMBER(SEARCH("Recruitment / HR",'[2]Most Recent Statements'!Q32)),"Yes","No"))))</f>
        <v>No</v>
      </c>
      <c r="BV103" s="176" t="str">
        <f>IF(ISERROR('[2]Most Recent Statements'!Q32),"Insufficient data",IF('[2]Most Recent Statements'!Q32="Unknown","Insufficient Data",(IF(ISNUMBER(SEARCH("Procurement / purchasing",'[2]Most Recent Statements'!Q32)),"Yes","No"))))</f>
        <v>No</v>
      </c>
      <c r="BW103" s="176" t="str">
        <f>IF(ISERROR('[2]Most Recent Statements'!Q32),"Insufficient data",IF('[2]Most Recent Statements'!Q32="Unknown","Insufficient Data",(IF(ISNUMBER(SEARCH("Employees (all)",'[2]Most Recent Statements'!Q32)),"Yes","No"))))</f>
        <v>Yes</v>
      </c>
      <c r="BX103" s="176" t="str">
        <f>IF(ISERROR('[2]Most Recent Statements'!Q32),"Insufficient data",IF('[2]Most Recent Statements'!Q32="Unknown","Insufficient Data",(IF(ISNUMBER(SEARCH("Training provided - not specified",'[2]Most Recent Statements'!Q32)),"Yes","No"))))</f>
        <v>No</v>
      </c>
      <c r="BY103" s="176" t="str">
        <f>IF(ISERROR('[2]Most Recent Statements'!Q32),"Insufficient data",IF('[2]Most Recent Statements'!Q32="Unknown","Insufficient Data",(IF(ISNUMBER(SEARCH("In Development",'[2]Most Recent Statements'!Q32)),"Yes","No"))))</f>
        <v>No</v>
      </c>
      <c r="BZ103" s="177" t="str">
        <f t="shared" si="14"/>
        <v>Yes</v>
      </c>
      <c r="CA103" s="176" t="str">
        <f t="shared" si="15"/>
        <v>Yes</v>
      </c>
      <c r="CB103" s="176" t="str">
        <f t="shared" si="16"/>
        <v>Yes</v>
      </c>
      <c r="CC103" s="175" t="str">
        <f>IF(ISERROR('[2]Most Recent Statements'!R32),"Insufficient data",IF('[2]Most Recent Statements'!R32="Unknown","Insufficient Data",(IF(ISNUMBER(SEARCH("Yes",'[2]Most Recent Statements'!R32)),"Yes","No"))))</f>
        <v>No</v>
      </c>
      <c r="CD103" s="176" t="str">
        <f>IF(ISERROR('[2]Most Recent Statements'!S32),"Insufficient data",IF('[2]Most Recent Statements'!S32="Unknown","Insufficient Data",(IF(ISNUMBER(SEARCH("Yes",'[2]Most Recent Statements'!S32)),"Yes","No"))))</f>
        <v>No</v>
      </c>
      <c r="CE103" s="199" t="str">
        <f>IFERROR(VLOOKUP($A103,'[2]Sector Specific Research'!$B$3:$H$81,3,FALSE),"Insufficient Data")</f>
        <v>No</v>
      </c>
      <c r="CF103" s="200" t="str">
        <f>IFERROR(VLOOKUP($A103,'[2]Sector Specific Research'!$B$3:$H$81,4,FALSE),"Insufficient Data")</f>
        <v>No</v>
      </c>
      <c r="CG103" s="200" t="str">
        <f>IFERROR(VLOOKUP($A103,'[2]Sector Specific Research'!$B$3:$H$81,5,FALSE),"Insufficient Data")</f>
        <v>Yes</v>
      </c>
      <c r="CH103" s="200" t="str">
        <f>IFERROR(VLOOKUP($A103,'[2]Sector Specific Research'!$B$3:$H$81,6,FALSE),"Insufficient Data")</f>
        <v>Yes</v>
      </c>
      <c r="CI103" s="200" t="str">
        <f>IFERROR(VLOOKUP($A103,'[2]Sector Specific Research'!$B$3:$H$81,7,FALSE),"Insufficient Data")</f>
        <v>No</v>
      </c>
      <c r="CJ103" s="200" t="str">
        <f t="shared" si="17"/>
        <v>Yes</v>
      </c>
      <c r="CK103" s="175" t="str">
        <f t="shared" si="18"/>
        <v>No</v>
      </c>
      <c r="CL103" s="178" t="str">
        <f t="shared" si="19"/>
        <v>No</v>
      </c>
    </row>
    <row r="104" spans="1:90" ht="16" x14ac:dyDescent="0.2">
      <c r="A104" s="287" t="str">
        <f>TRIM('[2]Most Recent Statements'!A79)</f>
        <v>Vista Equity Partners</v>
      </c>
      <c r="B104" s="197">
        <f>'[2]Most Recent Statements'!B79</f>
        <v>2019</v>
      </c>
      <c r="C104" s="197">
        <v>73000</v>
      </c>
      <c r="D104" s="198" t="str">
        <f>IF(ISNUMBER(SEARCH("Yes",'[2]Most Recent Statements'!C79)), "Yes", "No")</f>
        <v>No</v>
      </c>
      <c r="E104" s="198" t="str">
        <f>IFERROR(VLOOKUP(A104,'[2]Entity Coverage'!$C$2:$H$80, 6, FALSE), "Insufficient Data")</f>
        <v>Insufficient Data</v>
      </c>
      <c r="F104" s="198" t="str">
        <f>IF(ISERROR('[2]Most Recent Statements'!E79),"Insufficient data",IF('[2]Most Recent Statements'!E79="Unknown","Insufficient Data",(IF(ISNUMBER(SEARCH("Yes",'[2]Most Recent Statements'!E79)),"Yes","No"))))</f>
        <v>No</v>
      </c>
      <c r="G104" s="175" t="str">
        <f>IFERROR(IF(AND((OR('[2]Most Recent Statements'!F79="Signed by CEO",'[2]Most Recent Statements'!F79="Signed by Director",'[2]Most Recent Statements'!F79="Signed by Managing Director",'[2]Most Recent Statements'!F79="Signed by Chairman")),('[2]Most Recent Statements'!C79="Yes - UK Modern Slavery Act"),('[2]Most Recent Statements'!D79="Yes"),('[2]Most Recent Statements'!G79="Approved by Board")),"Yes","No"),"Insufficient data")</f>
        <v>No</v>
      </c>
      <c r="H104" s="176" t="str">
        <f>IF(ISERROR('[2]Most Recent Statements'!F79),"Insufficient data",IF('[2]Most Recent Statements'!F79="Unknown","Insufficient Data",(IF(OR((ISNUMBER(SEARCH("Signed by CEO",'[2]Most Recent Statements'!F79))),(ISNUMBER(SEARCH("Signed by Director",'[2]Most Recent Statements'!F79))),(ISNUMBER(SEARCH("Signed by Chairman",'[2]Most Recent Statements'!F79))),(ISNUMBER(SEARCH("Signed by Managing Director",'[2]Most Recent Statements'!F79)))),"Yes","No"))))</f>
        <v>Insufficient Data</v>
      </c>
      <c r="I104" s="176" t="str">
        <f>IF(ISERROR('[2]Most Recent Statements'!G79),"Insufficient data",IF('[2]Most Recent Statements'!G79="Unknown","Insufficient Data",(IF(ISNUMBER(SEARCH("Approved by Board",'[2]Most Recent Statements'!G79)),"Yes","No"))))</f>
        <v>Insufficient Data</v>
      </c>
      <c r="J104" s="177" t="str">
        <f>IF(ISERROR('[2]Most Recent Statements'!D79),"Insufficient data",IF('[2]Most Recent Statements'!D79="Unknown","Insufficient Data",(IF(ISNUMBER(SEARCH("Yes",'[2]Most Recent Statements'!D79)),"Yes","No"))))</f>
        <v>No</v>
      </c>
      <c r="K104" s="174" t="str">
        <f>IF(ISERROR('[2]Most Recent Statements'!T79),"Insufficient data",IF('[2]Most Recent Statements'!T79="Unknown","Insufficient Data",(IF(ISNUMBER(SEARCH("Yes",'[2]Most Recent Statements'!T79)),"Yes","No"))))</f>
        <v>Insufficient Data</v>
      </c>
      <c r="L104" s="174" t="str">
        <f>IF(ISERROR('[2]Most Recent Statements'!H79),"Insufficient data",IF('[2]Most Recent Statements'!H79="Unknown","Insufficient Data",(IF(ISNUMBER(SEARCH("Yes",'[2]Most Recent Statements'!H79)),"Yes","No"))))</f>
        <v>Insufficient Data</v>
      </c>
      <c r="M104" s="175" t="str">
        <f>IF(ISERROR('[2]Most Recent Statements'!I79),"Insufficient data",IF('[2]Most Recent Statements'!I79="Unknown","Insufficient Data",(IF(ISNUMBER(SEARCH("No",'[2]Most Recent Statements'!I79)),"No","Yes"))))</f>
        <v>Insufficient Data</v>
      </c>
      <c r="N104" s="176" t="str">
        <f>IF(ISERROR('[2]Most Recent Statements'!I79),"Insufficient data",IF('[2]Most Recent Statements'!I79="Unknown","Insufficient Data",(IF(ISNUMBER(SEARCH("Facility/Supplier",'[2]Most Recent Statements'!I79)),"Yes","No"))))</f>
        <v>Insufficient Data</v>
      </c>
      <c r="O104" s="177" t="str">
        <f>IF(ISERROR('[2]Most Recent Statements'!I79),"Insufficient data",IF('[2]Most Recent Statements'!I79="Unknown","Insufficient Data",(IF(ISNUMBER(SEARCH("Geographical",'[2]Most Recent Statements'!I79)),"Yes","No"))))</f>
        <v>Insufficient Data</v>
      </c>
      <c r="P104" s="175" t="str">
        <f>IF(ISERROR('[2]Most Recent Statements'!J79),"Insufficient data",IF('[2]Most Recent Statements'!J79="Unknown","Insufficient Data",(IF(OR((ISNUMBER(SEARCH("prohibit",'[2]Most Recent Statements'!J79))),(ISNUMBER(SEARCH("forced",'[2]Most Recent Statements'!J79))),(ISNUMBER(SEARCH("supplier",'[2]Most Recent Statements'!J79)))),"Yes","No"))))</f>
        <v>Insufficient Data</v>
      </c>
      <c r="Q104" s="176" t="str">
        <f>IF(ISERROR('[2]Most Recent Statements'!J79),"Insufficient data",IF('[2]Most Recent Statements'!J79="Unknown","Insufficient Data",(IF(ISNUMBER(SEARCH("No",'[2]Most Recent Statements'!J79)),"No","Yes"))))</f>
        <v>Insufficient Data</v>
      </c>
      <c r="R104" s="176" t="str">
        <f>IF(ISERROR('[2]Most Recent Statements'!J79),"Insufficient data",IF('[2]Most Recent Statements'!J79="Unknown","Insufficient Data",(IF(ISNUMBER(SEARCH("In Development",'[2]Most Recent Statements'!J79)),"Yes","No"))))</f>
        <v>Insufficient Data</v>
      </c>
      <c r="S104" s="176" t="str">
        <f>IF(ISERROR('[2]Most Recent Statements'!J79),"Insufficient data",IF('[2]Most Recent Statements'!J79="Unknown","Insufficient Data",(IF(OR((ISNUMBER(SEARCH("prohibit",'[2]Most Recent Statements'!J79))),(ISNUMBER(SEARCH("forced",'[2]Most Recent Statements'!J79))),(ISNUMBER(SEARCH("No",'[2]Most Recent Statements'!J79))),(ISNUMBER(SEARCH("supplier",'[2]Most Recent Statements'!J79)))),"No","Yes"))))</f>
        <v>Insufficient Data</v>
      </c>
      <c r="T104" s="176"/>
      <c r="U104" s="176" t="str">
        <f>IF(ISERROR('[2]Most Recent Statements'!J79),"Insufficient data",IF('[2]Most Recent Statements'!J79="Unknown","Insufficient Data",(IF(ISNUMBER(SEARCH("(beyond tier 1)",'[2]Most Recent Statements'!J79)),"Yes","No"))))</f>
        <v>Insufficient Data</v>
      </c>
      <c r="V104" s="176"/>
      <c r="W104" s="176" t="str">
        <f>IF(ISERROR('[2]Most Recent Statements'!J79),"Insufficient data",IF('[2]Most Recent Statements'!J79="Unknown","Insufficient Data",(IF(ISNUMBER(SEARCH("recruitment",'[2]Most Recent Statements'!J79)),"Yes","No"))))</f>
        <v>Insufficient Data</v>
      </c>
      <c r="X104" s="176" t="str">
        <f>IF(ISERROR('[2]Most Recent Statements'!J79),"Insufficient data",IF('[2]Most Recent Statements'!J79="Unknown","Insufficient Data",(IF(ISNUMBER(SEARCH("Prohibit charging of recruitment fees to employee (direct / tier 1)",'[2]Most Recent Statements'!J79)),"Yes","No"))))</f>
        <v>Insufficient Data</v>
      </c>
      <c r="Y104" s="176" t="str">
        <f>IF(ISERROR('[2]Most Recent Statements'!J79),"Insufficient data",IF('[2]Most Recent Statements'!J79="Unknown","Insufficient Data",(IF(ISNUMBER(SEARCH("Prohibit charging of recruitment fees to employee (beyond tier 1)",'[2]Most Recent Statements'!J79)),"Yes","No"))))</f>
        <v>Insufficient Data</v>
      </c>
      <c r="Z104" s="176" t="str">
        <f>IF(ISERROR('[2]Most Recent Statements'!J79),"Insufficient data",IF('[2]Most Recent Statements'!J79="Unknown","Insufficient Data",(IF(ISNUMBER(SEARCH("Suppliers comply with laws and company’s policies (direct / tier 1)",'[2]Most Recent Statements'!J79)),"Yes","No"))))</f>
        <v>Insufficient Data</v>
      </c>
      <c r="AA104" s="176" t="str">
        <f>IF(ISERROR('[2]Most Recent Statements'!J79),"Insufficient data",IF('[2]Most Recent Statements'!J79="Unknown","Insufficient Data",(IF(ISNUMBER(SEARCH("Suppliers comply with laws and company’s policies (beyond tier 1)",'[2]Most Recent Statements'!J79)),"Yes","No"))))</f>
        <v>Insufficient Data</v>
      </c>
      <c r="AB104" s="176" t="str">
        <f>IF(ISERROR('[2]Most Recent Statements'!J79),"Insufficient data",IF('[2]Most Recent Statements'!J79="Unknown","Insufficient Data",(IF(ISNUMBER(SEARCH("Prohibit use of forced labour (direct / tier 1)",'[2]Most Recent Statements'!J79)),"Yes","No"))))</f>
        <v>Insufficient Data</v>
      </c>
      <c r="AC104" s="176" t="str">
        <f>IF(ISERROR('[2]Most Recent Statements'!J79),"Insufficient data",IF('[2]Most Recent Statements'!J79="Unknown","Insufficient Data",(IF(ISNUMBER(SEARCH("Prohibit use of forced labour (beyond tier 1)",'[2]Most Recent Statements'!J79)),"Yes","No"))))</f>
        <v>Insufficient Data</v>
      </c>
      <c r="AD104" s="176" t="str">
        <f>IF(ISERROR('[2]Most Recent Statements'!J79),"Insufficient data",IF('[2]Most Recent Statements'!J79="Unknown","Insufficient Data",(IF(ISNUMBER(SEARCH("Prohibit use of child labour (direct / tier 1)",'[2]Most Recent Statements'!J79)),"Yes","No"))))</f>
        <v>Insufficient Data</v>
      </c>
      <c r="AE104" s="176" t="str">
        <f>IF(ISERROR('[2]Most Recent Statements'!J79),"Insufficient data",IF('[2]Most Recent Statements'!J79="Unknown","Insufficient Data",(IF(ISNUMBER(SEARCH("Prohibit use of child labour (beyond tier 1)",'[2]Most Recent Statements'!J79)),"Yes","No"))))</f>
        <v>Insufficient Data</v>
      </c>
      <c r="AF104" s="176" t="str">
        <f>IF(ISERROR('[2]Most Recent Statements'!J79),"Insufficient data",IF('[2]Most Recent Statements'!J79="Unknown","Insufficient Data",(IF(ISNUMBER(SEARCH("Code of conduct or supplier code includes clauses on slavery and human trafficking (direct / tier 1)",'[2]Most Recent Statements'!J79)),"Yes","No"))))</f>
        <v>Insufficient Data</v>
      </c>
      <c r="AG104" s="176" t="str">
        <f>IF(ISERROR('[2]Most Recent Statements'!J79),"Insufficient data",IF('[2]Most Recent Statements'!J79="Unknown","Insufficient Data",(IF(ISNUMBER(SEARCH("Code of conduct or supplier code includes clauses on slavery and human trafficking (beyond tier 1)",'[2]Most Recent Statements'!J79)),"Yes","No"))))</f>
        <v>Insufficient Data</v>
      </c>
      <c r="AH104" s="176" t="str">
        <f>IF(ISERROR('[2]Most Recent Statements'!J79),"Insufficient data",IF('[2]Most Recent Statements'!J79="Unknown","Insufficient Data",(IF(ISNUMBER(SEARCH("Contracts include clauses on forced labour (direct / tier 1)",'[2]Most Recent Statements'!J79)),"Yes","No"))))</f>
        <v>Insufficient Data</v>
      </c>
      <c r="AI104" s="176" t="str">
        <f>IF(ISERROR('[2]Most Recent Statements'!J79),"Insufficient data",IF('[2]Most Recent Statements'!J79="Unknown","Insufficient Data",(IF(ISNUMBER(SEARCH("Contracts include clauses on forced labour (beyond tier 1)",'[2]Most Recent Statements'!J79)),"Yes","No"))))</f>
        <v>Insufficient Data</v>
      </c>
      <c r="AJ104" s="176" t="str">
        <f>IF(ISERROR('[2]Most Recent Statements'!J79),"Insufficient data",IF('[2]Most Recent Statements'!J79="Unknown","Insufficient Data",(IF(ISNUMBER(SEARCH("Suppliers produce their own statement (direct / tier 1)",'[2]Most Recent Statements'!J79)),"Yes","No"))))</f>
        <v>Insufficient Data</v>
      </c>
      <c r="AK104" s="176" t="str">
        <f>IF(ISERROR('[2]Most Recent Statements'!J79),"Insufficient data",IF('[2]Most Recent Statements'!J79="Unknown","Insufficient Data",(IF(ISNUMBER(SEARCH("Suppliers produce their own statement (beyond tier 1)",'[2]Most Recent Statements'!J79)),"Yes","No"))))</f>
        <v>Insufficient Data</v>
      </c>
      <c r="AL104" s="176" t="str">
        <f>IF(ISERROR('[2]Most Recent Statements'!J79),"Insufficient data",IF('[2]Most Recent Statements'!J79="Unknown","Insufficient Data",(IF(ISNUMBER(SEARCH("Suppliers respect labour rights (wages, freedom of association etc) (direct / tier 1)",'[2]Most Recent Statements'!J79)),"Yes","No"))))</f>
        <v>Insufficient Data</v>
      </c>
      <c r="AM104" s="176" t="str">
        <f>IF(ISERROR('[2]Most Recent Statements'!J79),"Insufficient data",IF('[2]Most Recent Statements'!J79="Unknown","Insufficient Data",(IF(ISNUMBER(SEARCH("Suppliers respect labour rights (wages, freedom of association etc) (beyond tier 1)",'[2]Most Recent Statements'!J79)),"Yes","No"))))</f>
        <v>Insufficient Data</v>
      </c>
      <c r="AN104" s="176" t="str">
        <f>IF(ISERROR('[2]Most Recent Statements'!J79),"Insufficient data",IF('[2]Most Recent Statements'!J79="Unknown","Insufficient Data",(IF(ISNUMBER(SEARCH("Suppliers protect migrant workers (direct / tier 1)",'[2]Most Recent Statements'!J79)),"Yes","No"))))</f>
        <v>Insufficient Data</v>
      </c>
      <c r="AO104" s="176" t="str">
        <f>IF(ISERROR('[2]Most Recent Statements'!J79),"Insufficient data",IF('[2]Most Recent Statements'!J79="Unknown","Insufficient Data",(IF(ISNUMBER(SEARCH("Suppliers protect migrant workers (beyond tier 1)",'[2]Most Recent Statements'!J79)),"Yes","No"))))</f>
        <v>Insufficient Data</v>
      </c>
      <c r="AP104" s="177" t="str">
        <f>IF(ISERROR('[2]Most Recent Statements'!J79),"Insufficient data",IF('[2]Most Recent Statements'!J79="Unknown","Insufficient Data",(IF(ISNUMBER(SEARCH("migrant",'[2]Most Recent Statements'!J79)),"Yes","No"))))</f>
        <v>Insufficient Data</v>
      </c>
      <c r="AQ104" s="174" t="str">
        <f>IF(OR(ISERROR('[2]Most Recent Statements'!O79),ISERROR('[2]Most Recent Statements'!M79)),"Insufficient data",IF(OR('[2]Most Recent Statements'!O79="Unknown",'[2]Most Recent Statements'!M79="Unknown"),"Insufficient Data",(IF(OR((OR((ISNUMBER(SEARCH("Cancel contracts",'[2]Most Recent Statements'!O79))),(ISNUMBER(SEARCH("Corrective action plan",'[2]Most Recent Statements'!O79))),(ISNUMBER(SEARCH("Worker remediation",'[2]Most Recent Statements'!O79))),(ISNUMBER(SEARCH("Senior management",'[2]Most Recent Statements'!O79))))),(OR((ISNUMBER(SEARCH("Audits",'[2]Most Recent Statements'!M79))),(ISNUMBER(SEARCH("On-site visits",'[2]Most Recent Statements'!M79)))))),"Yes","No"))))</f>
        <v>Insufficient Data</v>
      </c>
      <c r="AR104" s="174" t="str">
        <f t="shared" si="11"/>
        <v>Insufficient Data</v>
      </c>
      <c r="AS104" s="175" t="str">
        <f>IF(ISERROR('[2]Most Recent Statements'!O79),"Insufficient data",IF('[2]Most Recent Statements'!O79="Unknown","Insufficient Data",(IF(ISNUMBER(SEARCH("Cancel contracts",'[2]Most Recent Statements'!O79)),"Yes","No"))))</f>
        <v>Insufficient Data</v>
      </c>
      <c r="AT104" s="176" t="str">
        <f>IF(ISERROR('[2]Most Recent Statements'!O79),"Insufficient data",IF('[2]Most Recent Statements'!O79="Unknown","Insufficient Data",(IF(ISNUMBER(SEARCH("Corrective action plan",'[2]Most Recent Statements'!O79)),"Yes","No"))))</f>
        <v>Insufficient Data</v>
      </c>
      <c r="AU104" s="176" t="str">
        <f>IF(ISERROR('[2]Most Recent Statements'!O79),"Insufficient data",IF('[2]Most Recent Statements'!O79="Unknown","Insufficient Data",(IF(ISNUMBER(SEARCH("Senior management",'[2]Most Recent Statements'!O79)),"Yes","No"))))</f>
        <v>Insufficient Data</v>
      </c>
      <c r="AV104" s="177" t="str">
        <f>IF(ISERROR('[2]Most Recent Statements'!O79),"Insufficient data",IF('[2]Most Recent Statements'!O79="Unknown","Insufficient Data",(IF(ISNUMBER(SEARCH("Worker remediation",'[2]Most Recent Statements'!O79)),"Yes","No"))))</f>
        <v>Insufficient Data</v>
      </c>
      <c r="AW104" s="176" t="str">
        <f t="shared" si="12"/>
        <v>Insufficient Data</v>
      </c>
      <c r="AX104" s="175" t="str">
        <f>IF(ISERROR('[2]Most Recent Statements'!M79),"Insufficient data",IF('[2]Most Recent Statements'!M79="Unknown","Insufficient Data",(IF(ISNUMBER(SEARCH("Audits",'[2]Most Recent Statements'!M79)),"Yes","No"))))</f>
        <v>Insufficient Data</v>
      </c>
      <c r="AY104" s="176" t="str">
        <f>IF(ISERROR('[2]Most Recent Statements'!M79),"Insufficient data",IF('[2]Most Recent Statements'!M79="Unknown","Insufficient Data",(IF(ISNUMBER(SEARCH("Audits of suppliers (self- reporting)",'[2]Most Recent Statements'!M79)),"Yes","No"))))</f>
        <v>Insufficient Data</v>
      </c>
      <c r="AZ104" s="176" t="str">
        <f>IF(ISERROR('[2]Most Recent Statements'!M79),"Insufficient data",IF('[2]Most Recent Statements'!M79="Unknown","Insufficient Data",(IF(ISNUMBER(SEARCH("Audits of suppliers (independent)",'[2]Most Recent Statements'!M79)),"Yes","No"))))</f>
        <v>Insufficient Data</v>
      </c>
      <c r="BA104" s="177" t="str">
        <f>IF(ISERROR('[2]Most Recent Statements'!M79),"Insufficient data",IF('[2]Most Recent Statements'!M79="Unknown","Insufficient Data",(IF(ISNUMBER(SEARCH("On-site visits",'[2]Most Recent Statements'!M79)),"Yes","No"))))</f>
        <v>Insufficient Data</v>
      </c>
      <c r="BB104" s="175" t="str">
        <f>IF(ISERROR('[2]Most Recent Statements'!P79),"Insufficient data",IF('[2]Most Recent Statements'!P79="Unknown","Insufficient Data",(IF(OR((ISNUMBER(SEARCH("Hotline",'[2]Most Recent Statements'!P79))),(ISNUMBER(SEARCH("Whistleblower protection",'[2]Most Recent Statements'!P79))),(ISNUMBER(SEARCH("Focal Point",'[2]Most Recent Statements'!P79)))),"Yes","No"))))</f>
        <v>Insufficient Data</v>
      </c>
      <c r="BC104" s="176" t="str">
        <f>IF(ISERROR('[2]Most Recent Statements'!P79),"Insufficient data",IF('[2]Most Recent Statements'!P79="Unknown","Insufficient Data",(IF(ISNUMBER(SEARCH("Hotline",'[2]Most Recent Statements'!P79)),"Yes","No"))))</f>
        <v>Insufficient Data</v>
      </c>
      <c r="BD104" s="176" t="str">
        <f>IF(ISERROR('[2]Most Recent Statements'!P79),"Insufficient data",IF('[2]Most Recent Statements'!P79="Unknown","Insufficient Data",(IF(ISNUMBER(SEARCH("Focal Point",'[2]Most Recent Statements'!P79)),"Yes","No"))))</f>
        <v>Insufficient Data</v>
      </c>
      <c r="BE104" s="177" t="str">
        <f>IF(ISERROR('[2]Most Recent Statements'!P79),"Insufficient data",IF('[2]Most Recent Statements'!P79="Unknown","Insufficient Data",(IF(ISNUMBER(SEARCH("Whistleblower protection",'[2]Most Recent Statements'!P79)),"Yes","No"))))</f>
        <v>Insufficient Data</v>
      </c>
      <c r="BF104" s="175" t="str">
        <f t="shared" si="13"/>
        <v>Insufficient Data</v>
      </c>
      <c r="BG104" s="176" t="str">
        <f>IF(ISERROR('[2]Most Recent Statements'!K79),"Insufficient data",IF('[2]Most Recent Statements'!K79="Unknown","Insufficient Data",(IF(ISNUMBER(SEARCH("Conducting research",'[2]Most Recent Statements'!K79)),"Yes","No"))))</f>
        <v>Insufficient Data</v>
      </c>
      <c r="BH104" s="176" t="str">
        <f>IF(ISERROR('[2]Most Recent Statements'!K79),"Insufficient data",IF('[2]Most Recent Statements'!K79="Unknown","Insufficient Data",(IF(ISNUMBER(SEARCH("Risk-based questionnaires",'[2]Most Recent Statements'!K79)),"Yes","No"))))</f>
        <v>Insufficient Data</v>
      </c>
      <c r="BI104" s="176" t="str">
        <f>IF(ISERROR('[2]Most Recent Statements'!K79),"Insufficient data",IF('[2]Most Recent Statements'!K79="Unknown","Insufficient Data",(IF(ISNUMBER(SEARCH("Use of risk management tool or software",'[2]Most Recent Statements'!K79)),"Yes","No"))))</f>
        <v>Insufficient Data</v>
      </c>
      <c r="BJ104" s="177" t="str">
        <f>IF(ISERROR('[2]Most Recent Statements'!K79),"Insufficient data",IF('[2]Most Recent Statements'!K79="Unknown","Insufficient Data",(IF(ISNUMBER(SEARCH("In Development",'[2]Most Recent Statements'!K79)),"Yes","No"))))</f>
        <v>Insufficient Data</v>
      </c>
      <c r="BK104" s="174" t="str">
        <f>IF(OR(ISERROR('[2]Most Recent Statements'!K79),ISERROR('[2]Most Recent Statements'!L79)),"Insufficient data",IF(OR('[2]Most Recent Statements'!K79="Unknown",'[2]Most Recent Statements'!L79="Unknown"),"Insufficient Data",(IF(AND((OR((ISNUMBER(SEARCH("Conducting research",'[2]Most Recent Statements'!K79))),(ISNUMBER(SEARCH("Risk-based questionnaires",'[2]Most Recent Statements'!K79))),(ISNUMBER(SEARCH("Use of risk management tool or software",'[2]Most Recent Statements'!K79))))),(OR((ISNUMBER(SEARCH("Geographic",'[2]Most Recent Statements'!L79))),(ISNUMBER(SEARCH("Industry",'[2]Most Recent Statements'!L79))),(ISNUMBER(SEARCH("Resource",'[2]Most Recent Statements'!L79))),(ISNUMBER(SEARCH("Workforce",'[2]Most Recent Statements'!L79)))))),"Yes","No"))))</f>
        <v>Insufficient Data</v>
      </c>
      <c r="BL104" s="175" t="str">
        <f>IF(ISERROR('[2]Most Recent Statements'!L79),"Insufficient data",IF('[2]Most Recent Statements'!L79="Unknown","Insufficient Data",(IF(OR((ISNUMBER(SEARCH("Geographic",'[2]Most Recent Statements'!L79))),(ISNUMBER(SEARCH("Industry",'[2]Most Recent Statements'!L79))),(ISNUMBER(SEARCH("Resource",'[2]Most Recent Statements'!L79))),(ISNUMBER(SEARCH("Workforce",'[2]Most Recent Statements'!L79)))),"Yes","No"))))</f>
        <v>Insufficient Data</v>
      </c>
      <c r="BM104" s="176" t="str">
        <f>IF(ISERROR('[2]Most Recent Statements'!L79),"Insufficient data",IF('[2]Most Recent Statements'!L79="Unknown","Insufficient Data",(IF(ISNUMBER(SEARCH("Geographic",'[2]Most Recent Statements'!L79)),"Yes","No"))))</f>
        <v>Insufficient Data</v>
      </c>
      <c r="BN104" s="176" t="str">
        <f>IF(ISERROR('[2]Most Recent Statements'!L79),"Insufficient data",IF('[2]Most Recent Statements'!L79="Unknown","Insufficient Data",(IF(ISNUMBER(SEARCH("Industry",'[2]Most Recent Statements'!L79)),"Yes","No"))))</f>
        <v>Insufficient Data</v>
      </c>
      <c r="BO104" s="176" t="str">
        <f>IF(ISERROR('[2]Most Recent Statements'!L79),"Insufficient data",IF('[2]Most Recent Statements'!L79="Unknown","Insufficient Data",(IF(ISNUMBER(SEARCH("Workforce",'[2]Most Recent Statements'!L79)),"Yes","No"))))</f>
        <v>Insufficient Data</v>
      </c>
      <c r="BP104" s="176" t="str">
        <f>IF(ISERROR('[2]Most Recent Statements'!L79),"Insufficient data",IF('[2]Most Recent Statements'!L79="Unknown","Insufficient Data",(IF(ISNUMBER(SEARCH("Resource",'[2]Most Recent Statements'!L79)),"Yes","No"))))</f>
        <v>Insufficient Data</v>
      </c>
      <c r="BQ104" s="176"/>
      <c r="BR104" s="176" t="str">
        <f>IF(ISERROR('[2]Most Recent Statements'!N79),"Insufficient data",IF('[2]Most Recent Statements'!N79="Unknown","Insufficient Data",(IF(ISNUMBER(SEARCH("Yes",'[2]Most Recent Statements'!N79)),"Yes","No"))))</f>
        <v>Insufficient Data</v>
      </c>
      <c r="BS104" s="175" t="str">
        <f>IF(ISERROR('[2]Most Recent Statements'!Q79),"Insufficient data",IF('[2]Most Recent Statements'!Q79="Unknown","Insufficient Data",(IF(ISNUMBER(SEARCH("Leadership",'[2]Most Recent Statements'!Q79)),"Yes","No"))))</f>
        <v>Insufficient Data</v>
      </c>
      <c r="BT104" s="176" t="str">
        <f>IF(ISERROR('[2]Most Recent Statements'!Q79),"Insufficient data",IF('[2]Most Recent Statements'!Q79="Unknown","Insufficient Data",(IF(ISNUMBER(SEARCH("Suppliers",'[2]Most Recent Statements'!Q79)),"Yes","No"))))</f>
        <v>Insufficient Data</v>
      </c>
      <c r="BU104" s="176" t="str">
        <f>IF(ISERROR('[2]Most Recent Statements'!Q79),"Insufficient data",IF('[2]Most Recent Statements'!Q79="Unknown","Insufficient Data",(IF(ISNUMBER(SEARCH("Recruitment / HR",'[2]Most Recent Statements'!Q79)),"Yes","No"))))</f>
        <v>Insufficient Data</v>
      </c>
      <c r="BV104" s="176" t="str">
        <f>IF(ISERROR('[2]Most Recent Statements'!Q79),"Insufficient data",IF('[2]Most Recent Statements'!Q79="Unknown","Insufficient Data",(IF(ISNUMBER(SEARCH("Procurement / purchasing",'[2]Most Recent Statements'!Q79)),"Yes","No"))))</f>
        <v>Insufficient Data</v>
      </c>
      <c r="BW104" s="176" t="str">
        <f>IF(ISERROR('[2]Most Recent Statements'!Q79),"Insufficient data",IF('[2]Most Recent Statements'!Q79="Unknown","Insufficient Data",(IF(ISNUMBER(SEARCH("Employees (all)",'[2]Most Recent Statements'!Q79)),"Yes","No"))))</f>
        <v>Insufficient Data</v>
      </c>
      <c r="BX104" s="176" t="str">
        <f>IF(ISERROR('[2]Most Recent Statements'!Q79),"Insufficient data",IF('[2]Most Recent Statements'!Q79="Unknown","Insufficient Data",(IF(ISNUMBER(SEARCH("Training provided - not specified",'[2]Most Recent Statements'!Q79)),"Yes","No"))))</f>
        <v>Insufficient Data</v>
      </c>
      <c r="BY104" s="176" t="str">
        <f>IF(ISERROR('[2]Most Recent Statements'!Q79),"Insufficient data",IF('[2]Most Recent Statements'!Q79="Unknown","Insufficient Data",(IF(ISNUMBER(SEARCH("In Development",'[2]Most Recent Statements'!Q79)),"Yes","No"))))</f>
        <v>Insufficient Data</v>
      </c>
      <c r="BZ104" s="177" t="str">
        <f t="shared" si="14"/>
        <v>Insufficient Data</v>
      </c>
      <c r="CA104" s="176" t="str">
        <f t="shared" si="15"/>
        <v>Insufficient Data</v>
      </c>
      <c r="CB104" s="176" t="str">
        <f t="shared" si="16"/>
        <v>Insufficient Data</v>
      </c>
      <c r="CC104" s="175" t="str">
        <f>IF(ISERROR('[2]Most Recent Statements'!R79),"Insufficient data",IF('[2]Most Recent Statements'!R79="Unknown","Insufficient Data",(IF(ISNUMBER(SEARCH("Yes",'[2]Most Recent Statements'!R79)),"Yes","No"))))</f>
        <v>Insufficient Data</v>
      </c>
      <c r="CD104" s="176" t="str">
        <f>IF(ISERROR('[2]Most Recent Statements'!S79),"Insufficient data",IF('[2]Most Recent Statements'!S79="Unknown","Insufficient Data",(IF(ISNUMBER(SEARCH("Yes",'[2]Most Recent Statements'!S79)),"Yes","No"))))</f>
        <v>Insufficient Data</v>
      </c>
      <c r="CE104" s="199" t="str">
        <f>IFERROR(VLOOKUP($A104,'[2]Sector Specific Research'!$B$3:$H$81,3,FALSE),"Insufficient Data")</f>
        <v>Insufficient Data</v>
      </c>
      <c r="CF104" s="200" t="str">
        <f>IFERROR(VLOOKUP($A104,'[2]Sector Specific Research'!$B$3:$H$81,4,FALSE),"Insufficient Data")</f>
        <v>Insufficient Data</v>
      </c>
      <c r="CG104" s="200" t="str">
        <f>IFERROR(VLOOKUP($A104,'[2]Sector Specific Research'!$B$3:$H$81,5,FALSE),"Insufficient Data")</f>
        <v>Insufficient Data</v>
      </c>
      <c r="CH104" s="200" t="str">
        <f>IFERROR(VLOOKUP($A104,'[2]Sector Specific Research'!$B$3:$H$81,6,FALSE),"Insufficient Data")</f>
        <v>Insufficient Data</v>
      </c>
      <c r="CI104" s="200" t="str">
        <f>IFERROR(VLOOKUP($A104,'[2]Sector Specific Research'!$B$3:$H$81,7,FALSE),"Insufficient Data")</f>
        <v>Insufficient Data</v>
      </c>
      <c r="CJ104" s="200" t="str">
        <f t="shared" si="17"/>
        <v>Insufficient Data</v>
      </c>
      <c r="CK104" s="175" t="str">
        <f t="shared" si="18"/>
        <v>Insufficient Data</v>
      </c>
      <c r="CL104" s="178" t="str">
        <f t="shared" si="19"/>
        <v>Insufficient Data</v>
      </c>
    </row>
    <row r="105" spans="1:90" ht="16" x14ac:dyDescent="0.2">
      <c r="A105" s="288" t="s">
        <v>1232</v>
      </c>
      <c r="B105" s="203">
        <v>2019</v>
      </c>
      <c r="C105" s="197">
        <v>319634</v>
      </c>
      <c r="D105" s="198" t="s">
        <v>1055</v>
      </c>
      <c r="E105" s="204" t="s">
        <v>1061</v>
      </c>
      <c r="F105" s="198" t="s">
        <v>1055</v>
      </c>
      <c r="G105" s="171" t="s">
        <v>1055</v>
      </c>
      <c r="H105" s="204" t="s">
        <v>1061</v>
      </c>
      <c r="I105" s="204" t="s">
        <v>1061</v>
      </c>
      <c r="J105" s="173" t="s">
        <v>1055</v>
      </c>
      <c r="K105" s="204" t="s">
        <v>1061</v>
      </c>
      <c r="L105" s="204" t="s">
        <v>1061</v>
      </c>
      <c r="M105" s="205" t="s">
        <v>1061</v>
      </c>
      <c r="N105" s="204" t="s">
        <v>1061</v>
      </c>
      <c r="O105" s="206" t="s">
        <v>1061</v>
      </c>
      <c r="P105" s="205" t="s">
        <v>1061</v>
      </c>
      <c r="Q105" s="204" t="s">
        <v>1061</v>
      </c>
      <c r="R105" s="204" t="s">
        <v>1061</v>
      </c>
      <c r="S105" s="204" t="s">
        <v>1061</v>
      </c>
      <c r="T105" s="174"/>
      <c r="U105" s="204" t="s">
        <v>1061</v>
      </c>
      <c r="V105" s="174"/>
      <c r="W105" s="204" t="s">
        <v>1061</v>
      </c>
      <c r="X105" s="204" t="s">
        <v>1061</v>
      </c>
      <c r="Y105" s="204" t="s">
        <v>1061</v>
      </c>
      <c r="Z105" s="204" t="s">
        <v>1061</v>
      </c>
      <c r="AA105" s="204" t="s">
        <v>1061</v>
      </c>
      <c r="AB105" s="204" t="s">
        <v>1061</v>
      </c>
      <c r="AC105" s="204" t="s">
        <v>1061</v>
      </c>
      <c r="AD105" s="204" t="s">
        <v>1061</v>
      </c>
      <c r="AE105" s="204" t="s">
        <v>1061</v>
      </c>
      <c r="AF105" s="204" t="s">
        <v>1061</v>
      </c>
      <c r="AG105" s="204" t="s">
        <v>1061</v>
      </c>
      <c r="AH105" s="204" t="s">
        <v>1061</v>
      </c>
      <c r="AI105" s="204" t="s">
        <v>1061</v>
      </c>
      <c r="AJ105" s="204" t="s">
        <v>1061</v>
      </c>
      <c r="AK105" s="204" t="s">
        <v>1061</v>
      </c>
      <c r="AL105" s="204" t="s">
        <v>1061</v>
      </c>
      <c r="AM105" s="204" t="s">
        <v>1061</v>
      </c>
      <c r="AN105" s="204" t="s">
        <v>1061</v>
      </c>
      <c r="AO105" s="204" t="s">
        <v>1061</v>
      </c>
      <c r="AP105" s="206" t="s">
        <v>1061</v>
      </c>
      <c r="AQ105" s="204" t="s">
        <v>1061</v>
      </c>
      <c r="AR105" s="174" t="str">
        <f t="shared" si="11"/>
        <v>Insufficient Data</v>
      </c>
      <c r="AS105" s="205" t="s">
        <v>1061</v>
      </c>
      <c r="AT105" s="204" t="s">
        <v>1061</v>
      </c>
      <c r="AU105" s="204" t="s">
        <v>1061</v>
      </c>
      <c r="AV105" s="206" t="s">
        <v>1061</v>
      </c>
      <c r="AW105" s="176" t="str">
        <f t="shared" si="12"/>
        <v>Insufficient Data</v>
      </c>
      <c r="AX105" s="205" t="s">
        <v>1061</v>
      </c>
      <c r="AY105" s="204" t="s">
        <v>1061</v>
      </c>
      <c r="AZ105" s="204" t="s">
        <v>1061</v>
      </c>
      <c r="BA105" s="206" t="s">
        <v>1061</v>
      </c>
      <c r="BB105" s="205" t="s">
        <v>1061</v>
      </c>
      <c r="BC105" s="204" t="s">
        <v>1061</v>
      </c>
      <c r="BD105" s="204" t="s">
        <v>1061</v>
      </c>
      <c r="BE105" s="206" t="s">
        <v>1061</v>
      </c>
      <c r="BF105" s="205" t="s">
        <v>1061</v>
      </c>
      <c r="BG105" s="204" t="s">
        <v>1061</v>
      </c>
      <c r="BH105" s="204" t="s">
        <v>1061</v>
      </c>
      <c r="BI105" s="204" t="s">
        <v>1061</v>
      </c>
      <c r="BJ105" s="206" t="s">
        <v>1061</v>
      </c>
      <c r="BK105" s="204" t="s">
        <v>1061</v>
      </c>
      <c r="BL105" s="205" t="s">
        <v>1061</v>
      </c>
      <c r="BM105" s="204" t="s">
        <v>1061</v>
      </c>
      <c r="BN105" s="204" t="s">
        <v>1061</v>
      </c>
      <c r="BO105" s="204" t="s">
        <v>1061</v>
      </c>
      <c r="BP105" s="204" t="s">
        <v>1061</v>
      </c>
      <c r="BQ105" s="193"/>
      <c r="BR105" s="204" t="s">
        <v>1061</v>
      </c>
      <c r="BS105" s="205" t="s">
        <v>1061</v>
      </c>
      <c r="BT105" s="204" t="s">
        <v>1061</v>
      </c>
      <c r="BU105" s="204" t="s">
        <v>1061</v>
      </c>
      <c r="BV105" s="204" t="s">
        <v>1061</v>
      </c>
      <c r="BW105" s="204" t="s">
        <v>1061</v>
      </c>
      <c r="BX105" s="204" t="s">
        <v>1061</v>
      </c>
      <c r="BY105" s="204" t="s">
        <v>1061</v>
      </c>
      <c r="BZ105" s="206" t="s">
        <v>1061</v>
      </c>
      <c r="CA105" s="176" t="str">
        <f t="shared" si="15"/>
        <v>Insufficient Data</v>
      </c>
      <c r="CB105" s="176" t="str">
        <f t="shared" si="16"/>
        <v>Insufficient Data</v>
      </c>
      <c r="CC105" s="205" t="s">
        <v>1061</v>
      </c>
      <c r="CD105" s="204" t="s">
        <v>1061</v>
      </c>
      <c r="CE105" s="205" t="s">
        <v>1061</v>
      </c>
      <c r="CF105" s="204" t="s">
        <v>1061</v>
      </c>
      <c r="CG105" s="204" t="s">
        <v>1061</v>
      </c>
      <c r="CH105" s="204" t="s">
        <v>1061</v>
      </c>
      <c r="CI105" s="204" t="s">
        <v>1061</v>
      </c>
      <c r="CJ105" s="200" t="str">
        <f t="shared" si="17"/>
        <v>Insufficient Data</v>
      </c>
      <c r="CK105" s="205" t="s">
        <v>1061</v>
      </c>
      <c r="CL105" s="207" t="s">
        <v>1061</v>
      </c>
    </row>
    <row r="106" spans="1:90" ht="16" x14ac:dyDescent="0.2">
      <c r="A106" s="287" t="str">
        <f>TRIM('[2]Most Recent Statements'!A11)</f>
        <v>Voya Financial</v>
      </c>
      <c r="B106" s="197">
        <f>'[2]Most Recent Statements'!B11</f>
        <v>2019</v>
      </c>
      <c r="C106" s="197">
        <v>440000</v>
      </c>
      <c r="D106" s="198" t="str">
        <f>IF(ISNUMBER(SEARCH("Yes",'[2]Most Recent Statements'!C11)), "Yes", "No")</f>
        <v>No</v>
      </c>
      <c r="E106" s="198" t="str">
        <f>IFERROR(VLOOKUP(A106,'[2]Entity Coverage'!$C$2:$H$80, 6, FALSE), "Insufficient Data")</f>
        <v>Insufficient Data</v>
      </c>
      <c r="F106" s="198" t="str">
        <f>IF(ISERROR('[2]Most Recent Statements'!E11),"Insufficient data",IF('[2]Most Recent Statements'!E11="Unknown","Insufficient Data",(IF(ISNUMBER(SEARCH("Yes",'[2]Most Recent Statements'!E11)),"Yes","No"))))</f>
        <v>No</v>
      </c>
      <c r="G106" s="175" t="str">
        <f>IFERROR(IF(AND((OR('[2]Most Recent Statements'!F11="Signed by CEO",'[2]Most Recent Statements'!F11="Signed by Director",'[2]Most Recent Statements'!F11="Signed by Managing Director",'[2]Most Recent Statements'!F11="Signed by Chairman")),('[2]Most Recent Statements'!C11="Yes - UK Modern Slavery Act"),('[2]Most Recent Statements'!D11="Yes"),('[2]Most Recent Statements'!G11="Approved by Board")),"Yes","No"),"Insufficient data")</f>
        <v>No</v>
      </c>
      <c r="H106" s="176" t="str">
        <f>IF(ISERROR('[2]Most Recent Statements'!F11),"Insufficient data",IF('[2]Most Recent Statements'!F11="Unknown","Insufficient Data",(IF(OR((ISNUMBER(SEARCH("Signed by CEO",'[2]Most Recent Statements'!F11))),(ISNUMBER(SEARCH("Signed by Director",'[2]Most Recent Statements'!F11))),(ISNUMBER(SEARCH("Signed by Chairman",'[2]Most Recent Statements'!F11))),(ISNUMBER(SEARCH("Signed by Managing Director",'[2]Most Recent Statements'!F11)))),"Yes","No"))))</f>
        <v>Insufficient Data</v>
      </c>
      <c r="I106" s="176" t="str">
        <f>IF(ISERROR('[2]Most Recent Statements'!G11),"Insufficient data",IF('[2]Most Recent Statements'!G11="Unknown","Insufficient Data",(IF(ISNUMBER(SEARCH("Approved by Board",'[2]Most Recent Statements'!G11)),"Yes","No"))))</f>
        <v>Insufficient Data</v>
      </c>
      <c r="J106" s="177" t="str">
        <f>IF(ISERROR('[2]Most Recent Statements'!D11),"Insufficient data",IF('[2]Most Recent Statements'!D11="Unknown","Insufficient Data",(IF(ISNUMBER(SEARCH("Yes",'[2]Most Recent Statements'!D11)),"Yes","No"))))</f>
        <v>No</v>
      </c>
      <c r="K106" s="174" t="str">
        <f>IF(ISERROR('[2]Most Recent Statements'!T11),"Insufficient data",IF('[2]Most Recent Statements'!T11="Unknown","Insufficient Data",(IF(ISNUMBER(SEARCH("Yes",'[2]Most Recent Statements'!T11)),"Yes","No"))))</f>
        <v>Insufficient Data</v>
      </c>
      <c r="L106" s="174" t="str">
        <f>IF(ISERROR('[2]Most Recent Statements'!H11),"Insufficient data",IF('[2]Most Recent Statements'!H11="Unknown","Insufficient Data",(IF(ISNUMBER(SEARCH("Yes",'[2]Most Recent Statements'!H11)),"Yes","No"))))</f>
        <v>Insufficient Data</v>
      </c>
      <c r="M106" s="175" t="str">
        <f>IF(ISERROR('[2]Most Recent Statements'!I11),"Insufficient data",IF('[2]Most Recent Statements'!I11="Unknown","Insufficient Data",(IF(ISNUMBER(SEARCH("No",'[2]Most Recent Statements'!I11)),"No","Yes"))))</f>
        <v>Insufficient Data</v>
      </c>
      <c r="N106" s="176" t="str">
        <f>IF(ISERROR('[2]Most Recent Statements'!I11),"Insufficient data",IF('[2]Most Recent Statements'!I11="Unknown","Insufficient Data",(IF(ISNUMBER(SEARCH("Facility/Supplier",'[2]Most Recent Statements'!I11)),"Yes","No"))))</f>
        <v>Insufficient Data</v>
      </c>
      <c r="O106" s="177" t="str">
        <f>IF(ISERROR('[2]Most Recent Statements'!I11),"Insufficient data",IF('[2]Most Recent Statements'!I11="Unknown","Insufficient Data",(IF(ISNUMBER(SEARCH("Geographical",'[2]Most Recent Statements'!I11)),"Yes","No"))))</f>
        <v>Insufficient Data</v>
      </c>
      <c r="P106" s="175" t="str">
        <f>IF(ISERROR('[2]Most Recent Statements'!J11),"Insufficient data",IF('[2]Most Recent Statements'!J11="Unknown","Insufficient Data",(IF(OR((ISNUMBER(SEARCH("prohibit",'[2]Most Recent Statements'!J11))),(ISNUMBER(SEARCH("forced",'[2]Most Recent Statements'!J11))),(ISNUMBER(SEARCH("supplier",'[2]Most Recent Statements'!J11)))),"Yes","No"))))</f>
        <v>Insufficient Data</v>
      </c>
      <c r="Q106" s="176" t="str">
        <f>IF(ISERROR('[2]Most Recent Statements'!J11),"Insufficient data",IF('[2]Most Recent Statements'!J11="Unknown","Insufficient Data",(IF(ISNUMBER(SEARCH("No",'[2]Most Recent Statements'!J11)),"No","Yes"))))</f>
        <v>Insufficient Data</v>
      </c>
      <c r="R106" s="176" t="str">
        <f>IF(ISERROR('[2]Most Recent Statements'!J11),"Insufficient data",IF('[2]Most Recent Statements'!J11="Unknown","Insufficient Data",(IF(ISNUMBER(SEARCH("In Development",'[2]Most Recent Statements'!J11)),"Yes","No"))))</f>
        <v>Insufficient Data</v>
      </c>
      <c r="S106" s="176" t="str">
        <f>IF(ISERROR('[2]Most Recent Statements'!J11),"Insufficient data",IF('[2]Most Recent Statements'!J11="Unknown","Insufficient Data",(IF(OR((ISNUMBER(SEARCH("prohibit",'[2]Most Recent Statements'!J11))),(ISNUMBER(SEARCH("forced",'[2]Most Recent Statements'!J11))),(ISNUMBER(SEARCH("No",'[2]Most Recent Statements'!J11))),(ISNUMBER(SEARCH("supplier",'[2]Most Recent Statements'!J11)))),"No","Yes"))))</f>
        <v>Insufficient Data</v>
      </c>
      <c r="T106" s="176"/>
      <c r="U106" s="176" t="str">
        <f>IF(ISERROR('[2]Most Recent Statements'!J11),"Insufficient data",IF('[2]Most Recent Statements'!J11="Unknown","Insufficient Data",(IF(ISNUMBER(SEARCH("(beyond tier 1)",'[2]Most Recent Statements'!J11)),"Yes","No"))))</f>
        <v>Insufficient Data</v>
      </c>
      <c r="V106" s="176"/>
      <c r="W106" s="176" t="str">
        <f>IF(ISERROR('[2]Most Recent Statements'!J11),"Insufficient data",IF('[2]Most Recent Statements'!J11="Unknown","Insufficient Data",(IF(ISNUMBER(SEARCH("recruitment",'[2]Most Recent Statements'!J11)),"Yes","No"))))</f>
        <v>Insufficient Data</v>
      </c>
      <c r="X106" s="176" t="str">
        <f>IF(ISERROR('[2]Most Recent Statements'!J11),"Insufficient data",IF('[2]Most Recent Statements'!J11="Unknown","Insufficient Data",(IF(ISNUMBER(SEARCH("Prohibit charging of recruitment fees to employee (direct / tier 1)",'[2]Most Recent Statements'!J11)),"Yes","No"))))</f>
        <v>Insufficient Data</v>
      </c>
      <c r="Y106" s="176" t="str">
        <f>IF(ISERROR('[2]Most Recent Statements'!J11),"Insufficient data",IF('[2]Most Recent Statements'!J11="Unknown","Insufficient Data",(IF(ISNUMBER(SEARCH("Prohibit charging of recruitment fees to employee (beyond tier 1)",'[2]Most Recent Statements'!J11)),"Yes","No"))))</f>
        <v>Insufficient Data</v>
      </c>
      <c r="Z106" s="176" t="str">
        <f>IF(ISERROR('[2]Most Recent Statements'!J11),"Insufficient data",IF('[2]Most Recent Statements'!J11="Unknown","Insufficient Data",(IF(ISNUMBER(SEARCH("Suppliers comply with laws and company’s policies (direct / tier 1)",'[2]Most Recent Statements'!J11)),"Yes","No"))))</f>
        <v>Insufficient Data</v>
      </c>
      <c r="AA106" s="176" t="str">
        <f>IF(ISERROR('[2]Most Recent Statements'!J11),"Insufficient data",IF('[2]Most Recent Statements'!J11="Unknown","Insufficient Data",(IF(ISNUMBER(SEARCH("Suppliers comply with laws and company’s policies (beyond tier 1)",'[2]Most Recent Statements'!J11)),"Yes","No"))))</f>
        <v>Insufficient Data</v>
      </c>
      <c r="AB106" s="176" t="str">
        <f>IF(ISERROR('[2]Most Recent Statements'!J11),"Insufficient data",IF('[2]Most Recent Statements'!J11="Unknown","Insufficient Data",(IF(ISNUMBER(SEARCH("Prohibit use of forced labour (direct / tier 1)",'[2]Most Recent Statements'!J11)),"Yes","No"))))</f>
        <v>Insufficient Data</v>
      </c>
      <c r="AC106" s="176" t="str">
        <f>IF(ISERROR('[2]Most Recent Statements'!J11),"Insufficient data",IF('[2]Most Recent Statements'!J11="Unknown","Insufficient Data",(IF(ISNUMBER(SEARCH("Prohibit use of forced labour (beyond tier 1)",'[2]Most Recent Statements'!J11)),"Yes","No"))))</f>
        <v>Insufficient Data</v>
      </c>
      <c r="AD106" s="176" t="str">
        <f>IF(ISERROR('[2]Most Recent Statements'!J11),"Insufficient data",IF('[2]Most Recent Statements'!J11="Unknown","Insufficient Data",(IF(ISNUMBER(SEARCH("Prohibit use of child labour (direct / tier 1)",'[2]Most Recent Statements'!J11)),"Yes","No"))))</f>
        <v>Insufficient Data</v>
      </c>
      <c r="AE106" s="176" t="str">
        <f>IF(ISERROR('[2]Most Recent Statements'!J11),"Insufficient data",IF('[2]Most Recent Statements'!J11="Unknown","Insufficient Data",(IF(ISNUMBER(SEARCH("Prohibit use of child labour (beyond tier 1)",'[2]Most Recent Statements'!J11)),"Yes","No"))))</f>
        <v>Insufficient Data</v>
      </c>
      <c r="AF106" s="176" t="str">
        <f>IF(ISERROR('[2]Most Recent Statements'!J11),"Insufficient data",IF('[2]Most Recent Statements'!J11="Unknown","Insufficient Data",(IF(ISNUMBER(SEARCH("Code of conduct or supplier code includes clauses on slavery and human trafficking (direct / tier 1)",'[2]Most Recent Statements'!J11)),"Yes","No"))))</f>
        <v>Insufficient Data</v>
      </c>
      <c r="AG106" s="176" t="str">
        <f>IF(ISERROR('[2]Most Recent Statements'!J11),"Insufficient data",IF('[2]Most Recent Statements'!J11="Unknown","Insufficient Data",(IF(ISNUMBER(SEARCH("Code of conduct or supplier code includes clauses on slavery and human trafficking (beyond tier 1)",'[2]Most Recent Statements'!J11)),"Yes","No"))))</f>
        <v>Insufficient Data</v>
      </c>
      <c r="AH106" s="176" t="str">
        <f>IF(ISERROR('[2]Most Recent Statements'!J11),"Insufficient data",IF('[2]Most Recent Statements'!J11="Unknown","Insufficient Data",(IF(ISNUMBER(SEARCH("Contracts include clauses on forced labour (direct / tier 1)",'[2]Most Recent Statements'!J11)),"Yes","No"))))</f>
        <v>Insufficient Data</v>
      </c>
      <c r="AI106" s="176" t="str">
        <f>IF(ISERROR('[2]Most Recent Statements'!J11),"Insufficient data",IF('[2]Most Recent Statements'!J11="Unknown","Insufficient Data",(IF(ISNUMBER(SEARCH("Contracts include clauses on forced labour (beyond tier 1)",'[2]Most Recent Statements'!J11)),"Yes","No"))))</f>
        <v>Insufficient Data</v>
      </c>
      <c r="AJ106" s="176" t="str">
        <f>IF(ISERROR('[2]Most Recent Statements'!J11),"Insufficient data",IF('[2]Most Recent Statements'!J11="Unknown","Insufficient Data",(IF(ISNUMBER(SEARCH("Suppliers produce their own statement (direct / tier 1)",'[2]Most Recent Statements'!J11)),"Yes","No"))))</f>
        <v>Insufficient Data</v>
      </c>
      <c r="AK106" s="176" t="str">
        <f>IF(ISERROR('[2]Most Recent Statements'!J11),"Insufficient data",IF('[2]Most Recent Statements'!J11="Unknown","Insufficient Data",(IF(ISNUMBER(SEARCH("Suppliers produce their own statement (beyond tier 1)",'[2]Most Recent Statements'!J11)),"Yes","No"))))</f>
        <v>Insufficient Data</v>
      </c>
      <c r="AL106" s="176" t="str">
        <f>IF(ISERROR('[2]Most Recent Statements'!J11),"Insufficient data",IF('[2]Most Recent Statements'!J11="Unknown","Insufficient Data",(IF(ISNUMBER(SEARCH("Suppliers respect labour rights (wages, freedom of association etc) (direct / tier 1)",'[2]Most Recent Statements'!J11)),"Yes","No"))))</f>
        <v>Insufficient Data</v>
      </c>
      <c r="AM106" s="176" t="str">
        <f>IF(ISERROR('[2]Most Recent Statements'!J11),"Insufficient data",IF('[2]Most Recent Statements'!J11="Unknown","Insufficient Data",(IF(ISNUMBER(SEARCH("Suppliers respect labour rights (wages, freedom of association etc) (beyond tier 1)",'[2]Most Recent Statements'!J11)),"Yes","No"))))</f>
        <v>Insufficient Data</v>
      </c>
      <c r="AN106" s="176" t="str">
        <f>IF(ISERROR('[2]Most Recent Statements'!J11),"Insufficient data",IF('[2]Most Recent Statements'!J11="Unknown","Insufficient Data",(IF(ISNUMBER(SEARCH("Suppliers protect migrant workers (direct / tier 1)",'[2]Most Recent Statements'!J11)),"Yes","No"))))</f>
        <v>Insufficient Data</v>
      </c>
      <c r="AO106" s="176" t="str">
        <f>IF(ISERROR('[2]Most Recent Statements'!J11),"Insufficient data",IF('[2]Most Recent Statements'!J11="Unknown","Insufficient Data",(IF(ISNUMBER(SEARCH("Suppliers protect migrant workers (beyond tier 1)",'[2]Most Recent Statements'!J11)),"Yes","No"))))</f>
        <v>Insufficient Data</v>
      </c>
      <c r="AP106" s="177" t="str">
        <f>IF(ISERROR('[2]Most Recent Statements'!J11),"Insufficient data",IF('[2]Most Recent Statements'!J11="Unknown","Insufficient Data",(IF(ISNUMBER(SEARCH("migrant",'[2]Most Recent Statements'!J11)),"Yes","No"))))</f>
        <v>Insufficient Data</v>
      </c>
      <c r="AQ106" s="174" t="str">
        <f>IF(OR(ISERROR('[2]Most Recent Statements'!O11),ISERROR('[2]Most Recent Statements'!M11)),"Insufficient data",IF(OR('[2]Most Recent Statements'!O11="Unknown",'[2]Most Recent Statements'!M11="Unknown"),"Insufficient Data",(IF(OR((OR((ISNUMBER(SEARCH("Cancel contracts",'[2]Most Recent Statements'!O11))),(ISNUMBER(SEARCH("Corrective action plan",'[2]Most Recent Statements'!O11))),(ISNUMBER(SEARCH("Worker remediation",'[2]Most Recent Statements'!O11))),(ISNUMBER(SEARCH("Senior management",'[2]Most Recent Statements'!O11))))),(OR((ISNUMBER(SEARCH("Audits",'[2]Most Recent Statements'!M11))),(ISNUMBER(SEARCH("On-site visits",'[2]Most Recent Statements'!M11)))))),"Yes","No"))))</f>
        <v>Insufficient Data</v>
      </c>
      <c r="AR106" s="174" t="str">
        <f t="shared" si="11"/>
        <v>Insufficient Data</v>
      </c>
      <c r="AS106" s="175" t="str">
        <f>IF(ISERROR('[2]Most Recent Statements'!O11),"Insufficient data",IF('[2]Most Recent Statements'!O11="Unknown","Insufficient Data",(IF(ISNUMBER(SEARCH("Cancel contracts",'[2]Most Recent Statements'!O11)),"Yes","No"))))</f>
        <v>Insufficient Data</v>
      </c>
      <c r="AT106" s="176" t="str">
        <f>IF(ISERROR('[2]Most Recent Statements'!O11),"Insufficient data",IF('[2]Most Recent Statements'!O11="Unknown","Insufficient Data",(IF(ISNUMBER(SEARCH("Corrective action plan",'[2]Most Recent Statements'!O11)),"Yes","No"))))</f>
        <v>Insufficient Data</v>
      </c>
      <c r="AU106" s="176" t="str">
        <f>IF(ISERROR('[2]Most Recent Statements'!O11),"Insufficient data",IF('[2]Most Recent Statements'!O11="Unknown","Insufficient Data",(IF(ISNUMBER(SEARCH("Senior management",'[2]Most Recent Statements'!O11)),"Yes","No"))))</f>
        <v>Insufficient Data</v>
      </c>
      <c r="AV106" s="177" t="str">
        <f>IF(ISERROR('[2]Most Recent Statements'!O11),"Insufficient data",IF('[2]Most Recent Statements'!O11="Unknown","Insufficient Data",(IF(ISNUMBER(SEARCH("Worker remediation",'[2]Most Recent Statements'!O11)),"Yes","No"))))</f>
        <v>Insufficient Data</v>
      </c>
      <c r="AW106" s="176" t="str">
        <f t="shared" si="12"/>
        <v>Insufficient Data</v>
      </c>
      <c r="AX106" s="175" t="str">
        <f>IF(ISERROR('[2]Most Recent Statements'!M11),"Insufficient data",IF('[2]Most Recent Statements'!M11="Unknown","Insufficient Data",(IF(ISNUMBER(SEARCH("Audits",'[2]Most Recent Statements'!M11)),"Yes","No"))))</f>
        <v>Insufficient Data</v>
      </c>
      <c r="AY106" s="176" t="str">
        <f>IF(ISERROR('[2]Most Recent Statements'!M11),"Insufficient data",IF('[2]Most Recent Statements'!M11="Unknown","Insufficient Data",(IF(ISNUMBER(SEARCH("Audits of suppliers (self- reporting)",'[2]Most Recent Statements'!M11)),"Yes","No"))))</f>
        <v>Insufficient Data</v>
      </c>
      <c r="AZ106" s="176" t="str">
        <f>IF(ISERROR('[2]Most Recent Statements'!M11),"Insufficient data",IF('[2]Most Recent Statements'!M11="Unknown","Insufficient Data",(IF(ISNUMBER(SEARCH("Audits of suppliers (independent)",'[2]Most Recent Statements'!M11)),"Yes","No"))))</f>
        <v>Insufficient Data</v>
      </c>
      <c r="BA106" s="177" t="str">
        <f>IF(ISERROR('[2]Most Recent Statements'!M11),"Insufficient data",IF('[2]Most Recent Statements'!M11="Unknown","Insufficient Data",(IF(ISNUMBER(SEARCH("On-site visits",'[2]Most Recent Statements'!M11)),"Yes","No"))))</f>
        <v>Insufficient Data</v>
      </c>
      <c r="BB106" s="175" t="str">
        <f>IF(ISERROR('[2]Most Recent Statements'!P11),"Insufficient data",IF('[2]Most Recent Statements'!P11="Unknown","Insufficient Data",(IF(OR((ISNUMBER(SEARCH("Hotline",'[2]Most Recent Statements'!P11))),(ISNUMBER(SEARCH("Whistleblower protection",'[2]Most Recent Statements'!P11))),(ISNUMBER(SEARCH("Focal Point",'[2]Most Recent Statements'!P11)))),"Yes","No"))))</f>
        <v>Insufficient Data</v>
      </c>
      <c r="BC106" s="176" t="str">
        <f>IF(ISERROR('[2]Most Recent Statements'!P11),"Insufficient data",IF('[2]Most Recent Statements'!P11="Unknown","Insufficient Data",(IF(ISNUMBER(SEARCH("Hotline",'[2]Most Recent Statements'!P11)),"Yes","No"))))</f>
        <v>Insufficient Data</v>
      </c>
      <c r="BD106" s="176" t="str">
        <f>IF(ISERROR('[2]Most Recent Statements'!P11),"Insufficient data",IF('[2]Most Recent Statements'!P11="Unknown","Insufficient Data",(IF(ISNUMBER(SEARCH("Focal Point",'[2]Most Recent Statements'!P11)),"Yes","No"))))</f>
        <v>Insufficient Data</v>
      </c>
      <c r="BE106" s="177" t="str">
        <f>IF(ISERROR('[2]Most Recent Statements'!P11),"Insufficient data",IF('[2]Most Recent Statements'!P11="Unknown","Insufficient Data",(IF(ISNUMBER(SEARCH("Whistleblower protection",'[2]Most Recent Statements'!P11)),"Yes","No"))))</f>
        <v>Insufficient Data</v>
      </c>
      <c r="BF106" s="175" t="str">
        <f>IF(OR(BG106="Insufficient Data",BH106="Insufficient Data",BI106="Insufficient Data"),"Insufficient Data",(IF(AND((OR((ISNUMBER(SEARCH("Yes",BG106))),(ISNUMBER(SEARCH("Yes",BH106))),(ISNUMBER(SEARCH("Yes",BI106)))))),"Yes","No")))</f>
        <v>Insufficient Data</v>
      </c>
      <c r="BG106" s="176" t="str">
        <f>IF(ISERROR('[2]Most Recent Statements'!K11),"Insufficient data",IF('[2]Most Recent Statements'!K11="Unknown","Insufficient Data",(IF(ISNUMBER(SEARCH("Conducting research",'[2]Most Recent Statements'!K11)),"Yes","No"))))</f>
        <v>Insufficient Data</v>
      </c>
      <c r="BH106" s="176" t="str">
        <f>IF(ISERROR('[2]Most Recent Statements'!K11),"Insufficient data",IF('[2]Most Recent Statements'!K11="Unknown","Insufficient Data",(IF(ISNUMBER(SEARCH("Risk-based questionnaires",'[2]Most Recent Statements'!K11)),"Yes","No"))))</f>
        <v>Insufficient Data</v>
      </c>
      <c r="BI106" s="176" t="str">
        <f>IF(ISERROR('[2]Most Recent Statements'!K11),"Insufficient data",IF('[2]Most Recent Statements'!K11="Unknown","Insufficient Data",(IF(ISNUMBER(SEARCH("Use of risk management tool or software",'[2]Most Recent Statements'!K11)),"Yes","No"))))</f>
        <v>Insufficient Data</v>
      </c>
      <c r="BJ106" s="177" t="str">
        <f>IF(ISERROR('[2]Most Recent Statements'!K11),"Insufficient data",IF('[2]Most Recent Statements'!K11="Unknown","Insufficient Data",(IF(ISNUMBER(SEARCH("In Development",'[2]Most Recent Statements'!K11)),"Yes","No"))))</f>
        <v>Insufficient Data</v>
      </c>
      <c r="BK106" s="174" t="str">
        <f>IF(OR(ISERROR('[2]Most Recent Statements'!K11),ISERROR('[2]Most Recent Statements'!L11)),"Insufficient data",IF(OR('[2]Most Recent Statements'!K11="Unknown",'[2]Most Recent Statements'!L11="Unknown"),"Insufficient Data",(IF(AND((OR((ISNUMBER(SEARCH("Conducting research",'[2]Most Recent Statements'!K11))),(ISNUMBER(SEARCH("Risk-based questionnaires",'[2]Most Recent Statements'!K11))),(ISNUMBER(SEARCH("Use of risk management tool or software",'[2]Most Recent Statements'!K11))))),(OR((ISNUMBER(SEARCH("Geographic",'[2]Most Recent Statements'!L11))),(ISNUMBER(SEARCH("Industry",'[2]Most Recent Statements'!L11))),(ISNUMBER(SEARCH("Resource",'[2]Most Recent Statements'!L11))),(ISNUMBER(SEARCH("Workforce",'[2]Most Recent Statements'!L11)))))),"Yes","No"))))</f>
        <v>Insufficient Data</v>
      </c>
      <c r="BL106" s="175" t="str">
        <f>IF(ISERROR('[2]Most Recent Statements'!L11),"Insufficient data",IF('[2]Most Recent Statements'!L11="Unknown","Insufficient Data",(IF(OR((ISNUMBER(SEARCH("Geographic",'[2]Most Recent Statements'!L11))),(ISNUMBER(SEARCH("Industry",'[2]Most Recent Statements'!L11))),(ISNUMBER(SEARCH("Resource",'[2]Most Recent Statements'!L11))),(ISNUMBER(SEARCH("Workforce",'[2]Most Recent Statements'!L11)))),"Yes","No"))))</f>
        <v>Insufficient Data</v>
      </c>
      <c r="BM106" s="176" t="str">
        <f>IF(ISERROR('[2]Most Recent Statements'!L11),"Insufficient data",IF('[2]Most Recent Statements'!L11="Unknown","Insufficient Data",(IF(ISNUMBER(SEARCH("Geographic",'[2]Most Recent Statements'!L11)),"Yes","No"))))</f>
        <v>Insufficient Data</v>
      </c>
      <c r="BN106" s="176" t="str">
        <f>IF(ISERROR('[2]Most Recent Statements'!L11),"Insufficient data",IF('[2]Most Recent Statements'!L11="Unknown","Insufficient Data",(IF(ISNUMBER(SEARCH("Industry",'[2]Most Recent Statements'!L11)),"Yes","No"))))</f>
        <v>Insufficient Data</v>
      </c>
      <c r="BO106" s="176" t="str">
        <f>IF(ISERROR('[2]Most Recent Statements'!L11),"Insufficient data",IF('[2]Most Recent Statements'!L11="Unknown","Insufficient Data",(IF(ISNUMBER(SEARCH("Workforce",'[2]Most Recent Statements'!L11)),"Yes","No"))))</f>
        <v>Insufficient Data</v>
      </c>
      <c r="BP106" s="176" t="str">
        <f>IF(ISERROR('[2]Most Recent Statements'!L11),"Insufficient data",IF('[2]Most Recent Statements'!L11="Unknown","Insufficient Data",(IF(ISNUMBER(SEARCH("Resource",'[2]Most Recent Statements'!L11)),"Yes","No"))))</f>
        <v>Insufficient Data</v>
      </c>
      <c r="BQ106" s="176"/>
      <c r="BR106" s="176" t="str">
        <f>IF(ISERROR('[2]Most Recent Statements'!N11),"Insufficient data",IF('[2]Most Recent Statements'!N11="Unknown","Insufficient Data",(IF(ISNUMBER(SEARCH("Yes",'[2]Most Recent Statements'!N11)),"Yes","No"))))</f>
        <v>Insufficient Data</v>
      </c>
      <c r="BS106" s="175" t="str">
        <f>IF(ISERROR('[2]Most Recent Statements'!Q11),"Insufficient data",IF('[2]Most Recent Statements'!Q11="Unknown","Insufficient Data",(IF(ISNUMBER(SEARCH("Leadership",'[2]Most Recent Statements'!Q11)),"Yes","No"))))</f>
        <v>Insufficient Data</v>
      </c>
      <c r="BT106" s="176" t="str">
        <f>IF(ISERROR('[2]Most Recent Statements'!Q11),"Insufficient data",IF('[2]Most Recent Statements'!Q11="Unknown","Insufficient Data",(IF(ISNUMBER(SEARCH("Suppliers",'[2]Most Recent Statements'!Q11)),"Yes","No"))))</f>
        <v>Insufficient Data</v>
      </c>
      <c r="BU106" s="176" t="str">
        <f>IF(ISERROR('[2]Most Recent Statements'!Q11),"Insufficient data",IF('[2]Most Recent Statements'!Q11="Unknown","Insufficient Data",(IF(ISNUMBER(SEARCH("Recruitment / HR",'[2]Most Recent Statements'!Q11)),"Yes","No"))))</f>
        <v>Insufficient Data</v>
      </c>
      <c r="BV106" s="176" t="str">
        <f>IF(ISERROR('[2]Most Recent Statements'!Q11),"Insufficient data",IF('[2]Most Recent Statements'!Q11="Unknown","Insufficient Data",(IF(ISNUMBER(SEARCH("Procurement / purchasing",'[2]Most Recent Statements'!Q11)),"Yes","No"))))</f>
        <v>Insufficient Data</v>
      </c>
      <c r="BW106" s="176" t="str">
        <f>IF(ISERROR('[2]Most Recent Statements'!Q11),"Insufficient data",IF('[2]Most Recent Statements'!Q11="Unknown","Insufficient Data",(IF(ISNUMBER(SEARCH("Employees (all)",'[2]Most Recent Statements'!Q11)),"Yes","No"))))</f>
        <v>Insufficient Data</v>
      </c>
      <c r="BX106" s="176" t="str">
        <f>IF(ISERROR('[2]Most Recent Statements'!Q11),"Insufficient data",IF('[2]Most Recent Statements'!Q11="Unknown","Insufficient Data",(IF(ISNUMBER(SEARCH("Training provided - not specified",'[2]Most Recent Statements'!Q11)),"Yes","No"))))</f>
        <v>Insufficient Data</v>
      </c>
      <c r="BY106" s="176" t="str">
        <f>IF(ISERROR('[2]Most Recent Statements'!Q11),"Insufficient data",IF('[2]Most Recent Statements'!Q11="Unknown","Insufficient Data",(IF(ISNUMBER(SEARCH("In Development",'[2]Most Recent Statements'!Q11)),"Yes","No"))))</f>
        <v>Insufficient Data</v>
      </c>
      <c r="BZ106" s="177" t="str">
        <f>IF(OR(BS106="Insufficient Data",BT106="Insufficient Data",BU106="Insufficient Data",BV106="Insufficient Data",BW106="Insufficient Data",BX106="Insufficient Data"),"Insufficient Data",(IF(AND((OR((ISNUMBER(SEARCH("Yes",BS106))),(ISNUMBER(SEARCH("Yes",BT106))),(ISNUMBER(SEARCH("Yes",BU106))),(ISNUMBER(SEARCH("Yes",BV106))),(ISNUMBER(SEARCH("Yes",BW106))),(ISNUMBER(SEARCH("Yes",BX106)))))),"Yes","No")))</f>
        <v>Insufficient Data</v>
      </c>
      <c r="CA106" s="176" t="str">
        <f t="shared" si="15"/>
        <v>Insufficient Data</v>
      </c>
      <c r="CB106" s="176" t="str">
        <f t="shared" si="16"/>
        <v>Insufficient Data</v>
      </c>
      <c r="CC106" s="175" t="str">
        <f>IF(ISERROR('[2]Most Recent Statements'!R11),"Insufficient data",IF('[2]Most Recent Statements'!R11="Unknown","Insufficient Data",(IF(ISNUMBER(SEARCH("Yes",'[2]Most Recent Statements'!R11)),"Yes","No"))))</f>
        <v>Insufficient Data</v>
      </c>
      <c r="CD106" s="176" t="str">
        <f>IF(ISERROR('[2]Most Recent Statements'!S11),"Insufficient data",IF('[2]Most Recent Statements'!S11="Unknown","Insufficient Data",(IF(ISNUMBER(SEARCH("Yes",'[2]Most Recent Statements'!S11)),"Yes","No"))))</f>
        <v>Insufficient Data</v>
      </c>
      <c r="CE106" s="199" t="str">
        <f>IFERROR(VLOOKUP($A106,'[2]Sector Specific Research'!$B$3:$H$81,3,FALSE),"Insufficient Data")</f>
        <v>Insufficient Data</v>
      </c>
      <c r="CF106" s="200" t="str">
        <f>IFERROR(VLOOKUP($A106,'[2]Sector Specific Research'!$B$3:$H$81,4,FALSE),"Insufficient Data")</f>
        <v>Insufficient Data</v>
      </c>
      <c r="CG106" s="200" t="str">
        <f>IFERROR(VLOOKUP($A106,'[2]Sector Specific Research'!$B$3:$H$81,5,FALSE),"Insufficient Data")</f>
        <v>Insufficient Data</v>
      </c>
      <c r="CH106" s="200" t="str">
        <f>IFERROR(VLOOKUP($A106,'[2]Sector Specific Research'!$B$3:$H$81,6,FALSE),"Insufficient Data")</f>
        <v>Insufficient Data</v>
      </c>
      <c r="CI106" s="200" t="str">
        <f>IFERROR(VLOOKUP($A106,'[2]Sector Specific Research'!$B$3:$H$81,7,FALSE),"Insufficient Data")</f>
        <v>Insufficient Data</v>
      </c>
      <c r="CJ106" s="200" t="str">
        <f t="shared" si="17"/>
        <v>Insufficient Data</v>
      </c>
      <c r="CK106" s="175" t="str">
        <f>IF(OR(AS106="Insufficient Data",AT106="Insufficient Data",AU106="Insufficient Data",AV106="Insufficient Data"),"Insufficient Data",(IF(AND((OR((ISNUMBER(SEARCH("Yes",AS106))),(ISNUMBER(SEARCH("Yes",AT106))),(ISNUMBER(SEARCH("Yes",AU106))),(ISNUMBER(SEARCH("Yes",AV106)))))),"Yes","No")))</f>
        <v>Insufficient Data</v>
      </c>
      <c r="CL106" s="178" t="str">
        <f>IF(OR(AX106="Insufficient Data",AY106="Insufficient Data",AZ106="Insufficient Data",BA106="Insufficient Data"),"Insufficient Data",(IF(AND((OR((ISNUMBER(SEARCH("Yes",AX106))),(ISNUMBER(SEARCH("Yes",AY106))),(ISNUMBER(SEARCH("Yes",AZ106))),(ISNUMBER(SEARCH("Yes",BA106)))))),"Yes","No")))</f>
        <v>Insufficient Data</v>
      </c>
    </row>
    <row r="107" spans="1:90" ht="16" x14ac:dyDescent="0.2">
      <c r="A107" s="287" t="str">
        <f>TRIM('[2]Most Recent Statements'!A63)</f>
        <v>Walter Scott &amp; Partners Ltd.</v>
      </c>
      <c r="B107" s="197">
        <f>'[2]Most Recent Statements'!B63</f>
        <v>2019</v>
      </c>
      <c r="C107" s="197">
        <v>93600</v>
      </c>
      <c r="D107" s="198" t="str">
        <f>IF(ISNUMBER(SEARCH("Yes",'[2]Most Recent Statements'!C63)), "Yes", "No")</f>
        <v>Yes</v>
      </c>
      <c r="E107" s="198">
        <f>IFERROR(VLOOKUP(A107,'[2]Entity Coverage'!$C$2:$H$80, 6, FALSE), "Insufficient Data")</f>
        <v>1</v>
      </c>
      <c r="F107" s="198" t="str">
        <f>IF(ISERROR('[2]Most Recent Statements'!E63),"Insufficient data",IF('[2]Most Recent Statements'!E63="Unknown","Insufficient Data",(IF(ISNUMBER(SEARCH("Yes",'[2]Most Recent Statements'!E63)),"Yes","No"))))</f>
        <v>Yes</v>
      </c>
      <c r="G107" s="175" t="str">
        <f>IFERROR(IF(AND((OR('[2]Most Recent Statements'!F63="Signed by CEO",'[2]Most Recent Statements'!F63="Signed by Director",'[2]Most Recent Statements'!F63="Signed by Managing Director",'[2]Most Recent Statements'!F63="Signed by Chairman")),('[2]Most Recent Statements'!C63="Yes - UK Modern Slavery Act"),('[2]Most Recent Statements'!D63="Yes"),('[2]Most Recent Statements'!G63="Approved by Board")),"Yes","No"),"Insufficient data")</f>
        <v>No</v>
      </c>
      <c r="H107" s="176" t="str">
        <f>IF(ISERROR('[2]Most Recent Statements'!F63),"Insufficient data",IF('[2]Most Recent Statements'!F63="Unknown","Insufficient Data",(IF(OR((ISNUMBER(SEARCH("Signed by CEO",'[2]Most Recent Statements'!F63))),(ISNUMBER(SEARCH("Signed by Director",'[2]Most Recent Statements'!F63))),(ISNUMBER(SEARCH("Signed by Chairman",'[2]Most Recent Statements'!F63))),(ISNUMBER(SEARCH("Signed by Managing Director",'[2]Most Recent Statements'!F63)))),"Yes","No"))))</f>
        <v>Yes</v>
      </c>
      <c r="I107" s="176" t="str">
        <f>IF(ISERROR('[2]Most Recent Statements'!G63),"Insufficient data",IF('[2]Most Recent Statements'!G63="Unknown","Insufficient Data",(IF(ISNUMBER(SEARCH("Approved by Board",'[2]Most Recent Statements'!G63)),"Yes","No"))))</f>
        <v>No</v>
      </c>
      <c r="J107" s="177" t="str">
        <f>IF(ISERROR('[2]Most Recent Statements'!D63),"Insufficient data",IF('[2]Most Recent Statements'!D63="Unknown","Insufficient Data",(IF(ISNUMBER(SEARCH("Yes",'[2]Most Recent Statements'!D63)),"Yes","No"))))</f>
        <v>No</v>
      </c>
      <c r="K107" s="174" t="str">
        <f>IF(ISERROR('[2]Most Recent Statements'!T63),"Insufficient data",IF('[2]Most Recent Statements'!T63="Unknown","Insufficient Data",(IF(ISNUMBER(SEARCH("Yes",'[2]Most Recent Statements'!T63)),"Yes","No"))))</f>
        <v>No</v>
      </c>
      <c r="L107" s="174" t="str">
        <f>IF(ISERROR('[2]Most Recent Statements'!H63),"Insufficient data",IF('[2]Most Recent Statements'!H63="Unknown","Insufficient Data",(IF(ISNUMBER(SEARCH("Yes",'[2]Most Recent Statements'!H63)),"Yes","No"))))</f>
        <v>Yes</v>
      </c>
      <c r="M107" s="175" t="str">
        <f>IF(ISERROR('[2]Most Recent Statements'!I63),"Insufficient data",IF('[2]Most Recent Statements'!I63="Unknown","Insufficient Data",(IF(ISNUMBER(SEARCH("No",'[2]Most Recent Statements'!I63)),"No","Yes"))))</f>
        <v>No</v>
      </c>
      <c r="N107" s="176" t="str">
        <f>IF(ISERROR('[2]Most Recent Statements'!I63),"Insufficient data",IF('[2]Most Recent Statements'!I63="Unknown","Insufficient Data",(IF(ISNUMBER(SEARCH("Facility/Supplier",'[2]Most Recent Statements'!I63)),"Yes","No"))))</f>
        <v>No</v>
      </c>
      <c r="O107" s="177" t="str">
        <f>IF(ISERROR('[2]Most Recent Statements'!I63),"Insufficient data",IF('[2]Most Recent Statements'!I63="Unknown","Insufficient Data",(IF(ISNUMBER(SEARCH("Geographical",'[2]Most Recent Statements'!I63)),"Yes","No"))))</f>
        <v>No</v>
      </c>
      <c r="P107" s="175" t="str">
        <f>IF(ISERROR('[2]Most Recent Statements'!J63),"Insufficient data",IF('[2]Most Recent Statements'!J63="Unknown","Insufficient Data",(IF(OR((ISNUMBER(SEARCH("prohibit",'[2]Most Recent Statements'!J63))),(ISNUMBER(SEARCH("forced",'[2]Most Recent Statements'!J63))),(ISNUMBER(SEARCH("supplier",'[2]Most Recent Statements'!J63)))),"Yes","No"))))</f>
        <v>Yes</v>
      </c>
      <c r="Q107" s="176" t="str">
        <f>IF(ISERROR('[2]Most Recent Statements'!J63),"Insufficient data",IF('[2]Most Recent Statements'!J63="Unknown","Insufficient Data",(IF(ISNUMBER(SEARCH("No",'[2]Most Recent Statements'!J63)),"No","Yes"))))</f>
        <v>Yes</v>
      </c>
      <c r="R107" s="176" t="str">
        <f>IF(ISERROR('[2]Most Recent Statements'!J63),"Insufficient data",IF('[2]Most Recent Statements'!J63="Unknown","Insufficient Data",(IF(ISNUMBER(SEARCH("In Development",'[2]Most Recent Statements'!J63)),"Yes","No"))))</f>
        <v>No</v>
      </c>
      <c r="S107" s="176" t="str">
        <f>IF(ISERROR('[2]Most Recent Statements'!J63),"Insufficient data",IF('[2]Most Recent Statements'!J63="Unknown","Insufficient Data",(IF(OR((ISNUMBER(SEARCH("prohibit",'[2]Most Recent Statements'!J63))),(ISNUMBER(SEARCH("forced",'[2]Most Recent Statements'!J63))),(ISNUMBER(SEARCH("No",'[2]Most Recent Statements'!J63))),(ISNUMBER(SEARCH("supplier",'[2]Most Recent Statements'!J63)))),"No","Yes"))))</f>
        <v>No</v>
      </c>
      <c r="T107" s="176"/>
      <c r="U107" s="176" t="str">
        <f>IF(ISERROR('[2]Most Recent Statements'!J63),"Insufficient data",IF('[2]Most Recent Statements'!J63="Unknown","Insufficient Data",(IF(ISNUMBER(SEARCH("(beyond tier 1)",'[2]Most Recent Statements'!J63)),"Yes","No"))))</f>
        <v>No</v>
      </c>
      <c r="V107" s="176"/>
      <c r="W107" s="176" t="str">
        <f>IF(ISERROR('[2]Most Recent Statements'!J63),"Insufficient data",IF('[2]Most Recent Statements'!J63="Unknown","Insufficient Data",(IF(ISNUMBER(SEARCH("recruitment",'[2]Most Recent Statements'!J63)),"Yes","No"))))</f>
        <v>No</v>
      </c>
      <c r="X107" s="176" t="str">
        <f>IF(ISERROR('[2]Most Recent Statements'!J63),"Insufficient data",IF('[2]Most Recent Statements'!J63="Unknown","Insufficient Data",(IF(ISNUMBER(SEARCH("Prohibit charging of recruitment fees to employee (direct / tier 1)",'[2]Most Recent Statements'!J63)),"Yes","No"))))</f>
        <v>No</v>
      </c>
      <c r="Y107" s="176" t="str">
        <f>IF(ISERROR('[2]Most Recent Statements'!J63),"Insufficient data",IF('[2]Most Recent Statements'!J63="Unknown","Insufficient Data",(IF(ISNUMBER(SEARCH("Prohibit charging of recruitment fees to employee (beyond tier 1)",'[2]Most Recent Statements'!J63)),"Yes","No"))))</f>
        <v>No</v>
      </c>
      <c r="Z107" s="176" t="str">
        <f>IF(ISERROR('[2]Most Recent Statements'!J63),"Insufficient data",IF('[2]Most Recent Statements'!J63="Unknown","Insufficient Data",(IF(ISNUMBER(SEARCH("Suppliers comply with laws and company’s policies (direct / tier 1)",'[2]Most Recent Statements'!J63)),"Yes","No"))))</f>
        <v>Yes</v>
      </c>
      <c r="AA107" s="176" t="str">
        <f>IF(ISERROR('[2]Most Recent Statements'!J63),"Insufficient data",IF('[2]Most Recent Statements'!J63="Unknown","Insufficient Data",(IF(ISNUMBER(SEARCH("Suppliers comply with laws and company’s policies (beyond tier 1)",'[2]Most Recent Statements'!J63)),"Yes","No"))))</f>
        <v>No</v>
      </c>
      <c r="AB107" s="176" t="str">
        <f>IF(ISERROR('[2]Most Recent Statements'!J63),"Insufficient data",IF('[2]Most Recent Statements'!J63="Unknown","Insufficient Data",(IF(ISNUMBER(SEARCH("Prohibit use of forced labour (direct / tier 1)",'[2]Most Recent Statements'!J63)),"Yes","No"))))</f>
        <v>Yes</v>
      </c>
      <c r="AC107" s="176" t="str">
        <f>IF(ISERROR('[2]Most Recent Statements'!J63),"Insufficient data",IF('[2]Most Recent Statements'!J63="Unknown","Insufficient Data",(IF(ISNUMBER(SEARCH("Prohibit use of forced labour (beyond tier 1)",'[2]Most Recent Statements'!J63)),"Yes","No"))))</f>
        <v>No</v>
      </c>
      <c r="AD107" s="176" t="str">
        <f>IF(ISERROR('[2]Most Recent Statements'!J63),"Insufficient data",IF('[2]Most Recent Statements'!J63="Unknown","Insufficient Data",(IF(ISNUMBER(SEARCH("Prohibit use of child labour (direct / tier 1)",'[2]Most Recent Statements'!J63)),"Yes","No"))))</f>
        <v>Yes</v>
      </c>
      <c r="AE107" s="176" t="str">
        <f>IF(ISERROR('[2]Most Recent Statements'!J63),"Insufficient data",IF('[2]Most Recent Statements'!J63="Unknown","Insufficient Data",(IF(ISNUMBER(SEARCH("Prohibit use of child labour (beyond tier 1)",'[2]Most Recent Statements'!J63)),"Yes","No"))))</f>
        <v>No</v>
      </c>
      <c r="AF107" s="176" t="str">
        <f>IF(ISERROR('[2]Most Recent Statements'!J63),"Insufficient data",IF('[2]Most Recent Statements'!J63="Unknown","Insufficient Data",(IF(ISNUMBER(SEARCH("Code of conduct or supplier code includes clauses on slavery and human trafficking (direct / tier 1)",'[2]Most Recent Statements'!J63)),"Yes","No"))))</f>
        <v>Yes</v>
      </c>
      <c r="AG107" s="176" t="str">
        <f>IF(ISERROR('[2]Most Recent Statements'!J63),"Insufficient data",IF('[2]Most Recent Statements'!J63="Unknown","Insufficient Data",(IF(ISNUMBER(SEARCH("Code of conduct or supplier code includes clauses on slavery and human trafficking (beyond tier 1)",'[2]Most Recent Statements'!J63)),"Yes","No"))))</f>
        <v>No</v>
      </c>
      <c r="AH107" s="176" t="str">
        <f>IF(ISERROR('[2]Most Recent Statements'!J63),"Insufficient data",IF('[2]Most Recent Statements'!J63="Unknown","Insufficient Data",(IF(ISNUMBER(SEARCH("Contracts include clauses on forced labour (direct / tier 1)",'[2]Most Recent Statements'!J63)),"Yes","No"))))</f>
        <v>No</v>
      </c>
      <c r="AI107" s="176" t="str">
        <f>IF(ISERROR('[2]Most Recent Statements'!J63),"Insufficient data",IF('[2]Most Recent Statements'!J63="Unknown","Insufficient Data",(IF(ISNUMBER(SEARCH("Contracts include clauses on forced labour (beyond tier 1)",'[2]Most Recent Statements'!J63)),"Yes","No"))))</f>
        <v>No</v>
      </c>
      <c r="AJ107" s="176" t="str">
        <f>IF(ISERROR('[2]Most Recent Statements'!J63),"Insufficient data",IF('[2]Most Recent Statements'!J63="Unknown","Insufficient Data",(IF(ISNUMBER(SEARCH("Suppliers produce their own statement (direct / tier 1)",'[2]Most Recent Statements'!J63)),"Yes","No"))))</f>
        <v>No</v>
      </c>
      <c r="AK107" s="176" t="str">
        <f>IF(ISERROR('[2]Most Recent Statements'!J63),"Insufficient data",IF('[2]Most Recent Statements'!J63="Unknown","Insufficient Data",(IF(ISNUMBER(SEARCH("Suppliers produce their own statement (beyond tier 1)",'[2]Most Recent Statements'!J63)),"Yes","No"))))</f>
        <v>No</v>
      </c>
      <c r="AL107" s="176" t="str">
        <f>IF(ISERROR('[2]Most Recent Statements'!J63),"Insufficient data",IF('[2]Most Recent Statements'!J63="Unknown","Insufficient Data",(IF(ISNUMBER(SEARCH("Suppliers respect labour rights (wages, freedom of association etc) (direct / tier 1)",'[2]Most Recent Statements'!J63)),"Yes","No"))))</f>
        <v>No</v>
      </c>
      <c r="AM107" s="176" t="str">
        <f>IF(ISERROR('[2]Most Recent Statements'!J63),"Insufficient data",IF('[2]Most Recent Statements'!J63="Unknown","Insufficient Data",(IF(ISNUMBER(SEARCH("Suppliers respect labour rights (wages, freedom of association etc) (beyond tier 1)",'[2]Most Recent Statements'!J63)),"Yes","No"))))</f>
        <v>No</v>
      </c>
      <c r="AN107" s="176" t="str">
        <f>IF(ISERROR('[2]Most Recent Statements'!J63),"Insufficient data",IF('[2]Most Recent Statements'!J63="Unknown","Insufficient Data",(IF(ISNUMBER(SEARCH("Suppliers protect migrant workers (direct / tier 1)",'[2]Most Recent Statements'!J63)),"Yes","No"))))</f>
        <v>No</v>
      </c>
      <c r="AO107" s="176" t="str">
        <f>IF(ISERROR('[2]Most Recent Statements'!J63),"Insufficient data",IF('[2]Most Recent Statements'!J63="Unknown","Insufficient Data",(IF(ISNUMBER(SEARCH("Suppliers protect migrant workers (beyond tier 1)",'[2]Most Recent Statements'!J63)),"Yes","No"))))</f>
        <v>No</v>
      </c>
      <c r="AP107" s="177" t="str">
        <f>IF(ISERROR('[2]Most Recent Statements'!J63),"Insufficient data",IF('[2]Most Recent Statements'!J63="Unknown","Insufficient Data",(IF(ISNUMBER(SEARCH("migrant",'[2]Most Recent Statements'!J63)),"Yes","No"))))</f>
        <v>No</v>
      </c>
      <c r="AQ107" s="174" t="str">
        <f>IF(OR(ISERROR('[2]Most Recent Statements'!O63),ISERROR('[2]Most Recent Statements'!M63)),"Insufficient data",IF(OR('[2]Most Recent Statements'!O63="Unknown",'[2]Most Recent Statements'!M63="Unknown"),"Insufficient Data",(IF(OR((OR((ISNUMBER(SEARCH("Cancel contracts",'[2]Most Recent Statements'!O63))),(ISNUMBER(SEARCH("Corrective action plan",'[2]Most Recent Statements'!O63))),(ISNUMBER(SEARCH("Worker remediation",'[2]Most Recent Statements'!O63))),(ISNUMBER(SEARCH("Senior management",'[2]Most Recent Statements'!O63))))),(OR((ISNUMBER(SEARCH("Audits",'[2]Most Recent Statements'!M63))),(ISNUMBER(SEARCH("On-site visits",'[2]Most Recent Statements'!M63)))))),"Yes","No"))))</f>
        <v>Yes</v>
      </c>
      <c r="AR107" s="174" t="str">
        <f t="shared" si="11"/>
        <v>Yes</v>
      </c>
      <c r="AS107" s="175" t="str">
        <f>IF(ISERROR('[2]Most Recent Statements'!O63),"Insufficient data",IF('[2]Most Recent Statements'!O63="Unknown","Insufficient Data",(IF(ISNUMBER(SEARCH("Cancel contracts",'[2]Most Recent Statements'!O63)),"Yes","No"))))</f>
        <v>Yes</v>
      </c>
      <c r="AT107" s="176" t="str">
        <f>IF(ISERROR('[2]Most Recent Statements'!O63),"Insufficient data",IF('[2]Most Recent Statements'!O63="Unknown","Insufficient Data",(IF(ISNUMBER(SEARCH("Corrective action plan",'[2]Most Recent Statements'!O63)),"Yes","No"))))</f>
        <v>No</v>
      </c>
      <c r="AU107" s="176" t="str">
        <f>IF(ISERROR('[2]Most Recent Statements'!O63),"Insufficient data",IF('[2]Most Recent Statements'!O63="Unknown","Insufficient Data",(IF(ISNUMBER(SEARCH("Senior management",'[2]Most Recent Statements'!O63)),"Yes","No"))))</f>
        <v>No</v>
      </c>
      <c r="AV107" s="177" t="str">
        <f>IF(ISERROR('[2]Most Recent Statements'!O63),"Insufficient data",IF('[2]Most Recent Statements'!O63="Unknown","Insufficient Data",(IF(ISNUMBER(SEARCH("Worker remediation",'[2]Most Recent Statements'!O63)),"Yes","No"))))</f>
        <v>No</v>
      </c>
      <c r="AW107" s="176" t="str">
        <f t="shared" si="12"/>
        <v>Yes</v>
      </c>
      <c r="AX107" s="175" t="str">
        <f>IF(ISERROR('[2]Most Recent Statements'!M63),"Insufficient data",IF('[2]Most Recent Statements'!M63="Unknown","Insufficient Data",(IF(ISNUMBER(SEARCH("Audits",'[2]Most Recent Statements'!M63)),"Yes","No"))))</f>
        <v>No</v>
      </c>
      <c r="AY107" s="176" t="str">
        <f>IF(ISERROR('[2]Most Recent Statements'!M63),"Insufficient data",IF('[2]Most Recent Statements'!M63="Unknown","Insufficient Data",(IF(ISNUMBER(SEARCH("Audits of suppliers (self- reporting)",'[2]Most Recent Statements'!M63)),"Yes","No"))))</f>
        <v>No</v>
      </c>
      <c r="AZ107" s="176" t="str">
        <f>IF(ISERROR('[2]Most Recent Statements'!M63),"Insufficient data",IF('[2]Most Recent Statements'!M63="Unknown","Insufficient Data",(IF(ISNUMBER(SEARCH("Audits of suppliers (independent)",'[2]Most Recent Statements'!M63)),"Yes","No"))))</f>
        <v>No</v>
      </c>
      <c r="BA107" s="177" t="str">
        <f>IF(ISERROR('[2]Most Recent Statements'!M63),"Insufficient data",IF('[2]Most Recent Statements'!M63="Unknown","Insufficient Data",(IF(ISNUMBER(SEARCH("On-site visits",'[2]Most Recent Statements'!M63)),"Yes","No"))))</f>
        <v>No</v>
      </c>
      <c r="BB107" s="175" t="str">
        <f>IF(ISERROR('[2]Most Recent Statements'!P63),"Insufficient data",IF('[2]Most Recent Statements'!P63="Unknown","Insufficient Data",(IF(OR((ISNUMBER(SEARCH("Hotline",'[2]Most Recent Statements'!P63))),(ISNUMBER(SEARCH("Whistleblower protection",'[2]Most Recent Statements'!P63))),(ISNUMBER(SEARCH("Focal Point",'[2]Most Recent Statements'!P63)))),"Yes","No"))))</f>
        <v>Yes</v>
      </c>
      <c r="BC107" s="176" t="str">
        <f>IF(ISERROR('[2]Most Recent Statements'!P63),"Insufficient data",IF('[2]Most Recent Statements'!P63="Unknown","Insufficient Data",(IF(ISNUMBER(SEARCH("Hotline",'[2]Most Recent Statements'!P63)),"Yes","No"))))</f>
        <v>No</v>
      </c>
      <c r="BD107" s="176" t="str">
        <f>IF(ISERROR('[2]Most Recent Statements'!P63),"Insufficient data",IF('[2]Most Recent Statements'!P63="Unknown","Insufficient Data",(IF(ISNUMBER(SEARCH("Focal Point",'[2]Most Recent Statements'!P63)),"Yes","No"))))</f>
        <v>No</v>
      </c>
      <c r="BE107" s="177" t="str">
        <f>IF(ISERROR('[2]Most Recent Statements'!P63),"Insufficient data",IF('[2]Most Recent Statements'!P63="Unknown","Insufficient Data",(IF(ISNUMBER(SEARCH("Whistleblower protection",'[2]Most Recent Statements'!P63)),"Yes","No"))))</f>
        <v>Yes</v>
      </c>
      <c r="BF107" s="175" t="str">
        <f>IF(OR(BG107="Insufficient Data",BH107="Insufficient Data",BI107="Insufficient Data"),"Insufficient Data",(IF(AND((OR((ISNUMBER(SEARCH("Yes",BG107))),(ISNUMBER(SEARCH("Yes",BH107))),(ISNUMBER(SEARCH("Yes",BI107)))))),"Yes","No")))</f>
        <v>No</v>
      </c>
      <c r="BG107" s="176" t="str">
        <f>IF(ISERROR('[2]Most Recent Statements'!K63),"Insufficient data",IF('[2]Most Recent Statements'!K63="Unknown","Insufficient Data",(IF(ISNUMBER(SEARCH("Conducting research",'[2]Most Recent Statements'!K63)),"Yes","No"))))</f>
        <v>No</v>
      </c>
      <c r="BH107" s="176" t="str">
        <f>IF(ISERROR('[2]Most Recent Statements'!K63),"Insufficient data",IF('[2]Most Recent Statements'!K63="Unknown","Insufficient Data",(IF(ISNUMBER(SEARCH("Risk-based questionnaires",'[2]Most Recent Statements'!K63)),"Yes","No"))))</f>
        <v>No</v>
      </c>
      <c r="BI107" s="176" t="str">
        <f>IF(ISERROR('[2]Most Recent Statements'!K63),"Insufficient data",IF('[2]Most Recent Statements'!K63="Unknown","Insufficient Data",(IF(ISNUMBER(SEARCH("Use of risk management tool or software",'[2]Most Recent Statements'!K63)),"Yes","No"))))</f>
        <v>No</v>
      </c>
      <c r="BJ107" s="177" t="str">
        <f>IF(ISERROR('[2]Most Recent Statements'!K63),"Insufficient data",IF('[2]Most Recent Statements'!K63="Unknown","Insufficient Data",(IF(ISNUMBER(SEARCH("In Development",'[2]Most Recent Statements'!K63)),"Yes","No"))))</f>
        <v>No</v>
      </c>
      <c r="BK107" s="174" t="str">
        <f>IF(OR(ISERROR('[2]Most Recent Statements'!K63),ISERROR('[2]Most Recent Statements'!L63)),"Insufficient data",IF(OR('[2]Most Recent Statements'!K63="Unknown",'[2]Most Recent Statements'!L63="Unknown"),"Insufficient Data",(IF(AND((OR((ISNUMBER(SEARCH("Conducting research",'[2]Most Recent Statements'!K63))),(ISNUMBER(SEARCH("Risk-based questionnaires",'[2]Most Recent Statements'!K63))),(ISNUMBER(SEARCH("Use of risk management tool or software",'[2]Most Recent Statements'!K63))))),(OR((ISNUMBER(SEARCH("Geographic",'[2]Most Recent Statements'!L63))),(ISNUMBER(SEARCH("Industry",'[2]Most Recent Statements'!L63))),(ISNUMBER(SEARCH("Resource",'[2]Most Recent Statements'!L63))),(ISNUMBER(SEARCH("Workforce",'[2]Most Recent Statements'!L63)))))),"Yes","No"))))</f>
        <v>No</v>
      </c>
      <c r="BL107" s="175" t="str">
        <f>IF(ISERROR('[2]Most Recent Statements'!L63),"Insufficient data",IF('[2]Most Recent Statements'!L63="Unknown","Insufficient Data",(IF(OR((ISNUMBER(SEARCH("Geographic",'[2]Most Recent Statements'!L63))),(ISNUMBER(SEARCH("Industry",'[2]Most Recent Statements'!L63))),(ISNUMBER(SEARCH("Resource",'[2]Most Recent Statements'!L63))),(ISNUMBER(SEARCH("Workforce",'[2]Most Recent Statements'!L63)))),"Yes","No"))))</f>
        <v>No</v>
      </c>
      <c r="BM107" s="176" t="str">
        <f>IF(ISERROR('[2]Most Recent Statements'!L63),"Insufficient data",IF('[2]Most Recent Statements'!L63="Unknown","Insufficient Data",(IF(ISNUMBER(SEARCH("Geographic",'[2]Most Recent Statements'!L63)),"Yes","No"))))</f>
        <v>No</v>
      </c>
      <c r="BN107" s="176" t="str">
        <f>IF(ISERROR('[2]Most Recent Statements'!L63),"Insufficient data",IF('[2]Most Recent Statements'!L63="Unknown","Insufficient Data",(IF(ISNUMBER(SEARCH("Industry",'[2]Most Recent Statements'!L63)),"Yes","No"))))</f>
        <v>No</v>
      </c>
      <c r="BO107" s="176" t="str">
        <f>IF(ISERROR('[2]Most Recent Statements'!L63),"Insufficient data",IF('[2]Most Recent Statements'!L63="Unknown","Insufficient Data",(IF(ISNUMBER(SEARCH("Workforce",'[2]Most Recent Statements'!L63)),"Yes","No"))))</f>
        <v>No</v>
      </c>
      <c r="BP107" s="176" t="str">
        <f>IF(ISERROR('[2]Most Recent Statements'!L63),"Insufficient data",IF('[2]Most Recent Statements'!L63="Unknown","Insufficient Data",(IF(ISNUMBER(SEARCH("Resource",'[2]Most Recent Statements'!L63)),"Yes","No"))))</f>
        <v>No</v>
      </c>
      <c r="BQ107" s="176"/>
      <c r="BR107" s="176" t="str">
        <f>IF(ISERROR('[2]Most Recent Statements'!N63),"Insufficient data",IF('[2]Most Recent Statements'!N63="Unknown","Insufficient Data",(IF(ISNUMBER(SEARCH("Yes",'[2]Most Recent Statements'!N63)),"Yes","No"))))</f>
        <v>No</v>
      </c>
      <c r="BS107" s="175" t="str">
        <f>IF(ISERROR('[2]Most Recent Statements'!Q63),"Insufficient data",IF('[2]Most Recent Statements'!Q63="Unknown","Insufficient Data",(IF(ISNUMBER(SEARCH("Leadership",'[2]Most Recent Statements'!Q63)),"Yes","No"))))</f>
        <v>No</v>
      </c>
      <c r="BT107" s="176" t="str">
        <f>IF(ISERROR('[2]Most Recent Statements'!Q63),"Insufficient data",IF('[2]Most Recent Statements'!Q63="Unknown","Insufficient Data",(IF(ISNUMBER(SEARCH("Suppliers",'[2]Most Recent Statements'!Q63)),"Yes","No"))))</f>
        <v>No</v>
      </c>
      <c r="BU107" s="176" t="str">
        <f>IF(ISERROR('[2]Most Recent Statements'!Q63),"Insufficient data",IF('[2]Most Recent Statements'!Q63="Unknown","Insufficient Data",(IF(ISNUMBER(SEARCH("Recruitment / HR",'[2]Most Recent Statements'!Q63)),"Yes","No"))))</f>
        <v>No</v>
      </c>
      <c r="BV107" s="176" t="str">
        <f>IF(ISERROR('[2]Most Recent Statements'!Q63),"Insufficient data",IF('[2]Most Recent Statements'!Q63="Unknown","Insufficient Data",(IF(ISNUMBER(SEARCH("Procurement / purchasing",'[2]Most Recent Statements'!Q63)),"Yes","No"))))</f>
        <v>Yes</v>
      </c>
      <c r="BW107" s="176" t="str">
        <f>IF(ISERROR('[2]Most Recent Statements'!Q63),"Insufficient data",IF('[2]Most Recent Statements'!Q63="Unknown","Insufficient Data",(IF(ISNUMBER(SEARCH("Employees (all)",'[2]Most Recent Statements'!Q63)),"Yes","No"))))</f>
        <v>No</v>
      </c>
      <c r="BX107" s="176" t="str">
        <f>IF(ISERROR('[2]Most Recent Statements'!Q63),"Insufficient data",IF('[2]Most Recent Statements'!Q63="Unknown","Insufficient Data",(IF(ISNUMBER(SEARCH("Training provided - not specified",'[2]Most Recent Statements'!Q63)),"Yes","No"))))</f>
        <v>No</v>
      </c>
      <c r="BY107" s="176" t="str">
        <f>IF(ISERROR('[2]Most Recent Statements'!Q63),"Insufficient data",IF('[2]Most Recent Statements'!Q63="Unknown","Insufficient Data",(IF(ISNUMBER(SEARCH("In Development",'[2]Most Recent Statements'!Q63)),"Yes","No"))))</f>
        <v>No</v>
      </c>
      <c r="BZ107" s="177" t="str">
        <f>IF(OR(BS107="Insufficient Data",BT107="Insufficient Data",BU107="Insufficient Data",BV107="Insufficient Data",BW107="Insufficient Data",BX107="Insufficient Data"),"Insufficient Data",(IF(AND((OR((ISNUMBER(SEARCH("Yes",BS107))),(ISNUMBER(SEARCH("Yes",BT107))),(ISNUMBER(SEARCH("Yes",BU107))),(ISNUMBER(SEARCH("Yes",BV107))),(ISNUMBER(SEARCH("Yes",BW107))),(ISNUMBER(SEARCH("Yes",BX107)))))),"Yes","No")))</f>
        <v>Yes</v>
      </c>
      <c r="CA107" s="176" t="str">
        <f t="shared" si="15"/>
        <v>Yes</v>
      </c>
      <c r="CB107" s="176" t="str">
        <f t="shared" si="16"/>
        <v>Yes</v>
      </c>
      <c r="CC107" s="175" t="str">
        <f>IF(ISERROR('[2]Most Recent Statements'!R63),"Insufficient data",IF('[2]Most Recent Statements'!R63="Unknown","Insufficient Data",(IF(ISNUMBER(SEARCH("Yes",'[2]Most Recent Statements'!R63)),"Yes","No"))))</f>
        <v>No</v>
      </c>
      <c r="CD107" s="176" t="str">
        <f>IF(ISERROR('[2]Most Recent Statements'!S63),"Insufficient data",IF('[2]Most Recent Statements'!S63="Unknown","Insufficient Data",(IF(ISNUMBER(SEARCH("Yes",'[2]Most Recent Statements'!S63)),"Yes","No"))))</f>
        <v>No</v>
      </c>
      <c r="CE107" s="199" t="str">
        <f>IFERROR(VLOOKUP($A107,'[2]Sector Specific Research'!$B$3:$H$81,3,FALSE),"Insufficient Data")</f>
        <v>No</v>
      </c>
      <c r="CF107" s="200" t="str">
        <f>IFERROR(VLOOKUP($A107,'[2]Sector Specific Research'!$B$3:$H$81,4,FALSE),"Insufficient Data")</f>
        <v>No</v>
      </c>
      <c r="CG107" s="200" t="str">
        <f>IFERROR(VLOOKUP($A107,'[2]Sector Specific Research'!$B$3:$H$81,5,FALSE),"Insufficient Data")</f>
        <v>No</v>
      </c>
      <c r="CH107" s="200" t="str">
        <f>IFERROR(VLOOKUP($A107,'[2]Sector Specific Research'!$B$3:$H$81,6,FALSE),"Insufficient Data")</f>
        <v>No</v>
      </c>
      <c r="CI107" s="200" t="str">
        <f>IFERROR(VLOOKUP($A107,'[2]Sector Specific Research'!$B$3:$H$81,7,FALSE),"Insufficient Data")</f>
        <v>No</v>
      </c>
      <c r="CJ107" s="200" t="str">
        <f t="shared" si="17"/>
        <v>No</v>
      </c>
      <c r="CK107" s="175" t="str">
        <f>IF(OR(AS107="Insufficient Data",AT107="Insufficient Data",AU107="Insufficient Data",AV107="Insufficient Data"),"Insufficient Data",(IF(AND((OR((ISNUMBER(SEARCH("Yes",AS107))),(ISNUMBER(SEARCH("Yes",AT107))),(ISNUMBER(SEARCH("Yes",AU107))),(ISNUMBER(SEARCH("Yes",AV107)))))),"Yes","No")))</f>
        <v>Yes</v>
      </c>
      <c r="CL107" s="178" t="str">
        <f>IF(OR(AX107="Insufficient Data",AY107="Insufficient Data",AZ107="Insufficient Data",BA107="Insufficient Data"),"Insufficient Data",(IF(AND((OR((ISNUMBER(SEARCH("Yes",AX107))),(ISNUMBER(SEARCH("Yes",AY107))),(ISNUMBER(SEARCH("Yes",AZ107))),(ISNUMBER(SEARCH("Yes",BA107)))))),"Yes","No")))</f>
        <v>No</v>
      </c>
    </row>
    <row r="108" spans="1:90" ht="16" x14ac:dyDescent="0.2">
      <c r="A108" s="287" t="str">
        <f>TRIM('[2]Most Recent Statements'!A34)</f>
        <v>Warburg Pincus LLC</v>
      </c>
      <c r="B108" s="197">
        <f>'[2]Most Recent Statements'!B34</f>
        <v>2019</v>
      </c>
      <c r="C108" s="197">
        <v>58000</v>
      </c>
      <c r="D108" s="198" t="str">
        <f>IF(ISNUMBER(SEARCH("Yes",'[2]Most Recent Statements'!C34)), "Yes", "No")</f>
        <v>Yes</v>
      </c>
      <c r="E108" s="198">
        <f>IFERROR(VLOOKUP(A108,'[2]Entity Coverage'!$C$2:$H$80, 6, FALSE), "Insufficient Data")</f>
        <v>2</v>
      </c>
      <c r="F108" s="198" t="str">
        <f>IF(ISERROR('[2]Most Recent Statements'!E34),"Insufficient data",IF('[2]Most Recent Statements'!E34="Unknown","Insufficient Data",(IF(ISNUMBER(SEARCH("Yes",'[2]Most Recent Statements'!E34)),"Yes","No"))))</f>
        <v>No</v>
      </c>
      <c r="G108" s="175" t="str">
        <f>IFERROR(IF(AND((OR('[2]Most Recent Statements'!F34="Signed by CEO",'[2]Most Recent Statements'!F34="Signed by Director",'[2]Most Recent Statements'!F34="Signed by Managing Director",'[2]Most Recent Statements'!F34="Signed by Chairman")),('[2]Most Recent Statements'!C34="Yes - UK Modern Slavery Act"),('[2]Most Recent Statements'!D34="Yes"),('[2]Most Recent Statements'!G34="Approved by Board")),"Yes","No"),"Insufficient data")</f>
        <v>No</v>
      </c>
      <c r="H108" s="176" t="str">
        <f>IF(ISERROR('[2]Most Recent Statements'!F34),"Insufficient data",IF('[2]Most Recent Statements'!F34="Unknown","Insufficient Data",(IF(OR((ISNUMBER(SEARCH("Signed by CEO",'[2]Most Recent Statements'!F34))),(ISNUMBER(SEARCH("Signed by Director",'[2]Most Recent Statements'!F34))),(ISNUMBER(SEARCH("Signed by Chairman",'[2]Most Recent Statements'!F34))),(ISNUMBER(SEARCH("Signed by Managing Director",'[2]Most Recent Statements'!F34)))),"Yes","No"))))</f>
        <v>Yes</v>
      </c>
      <c r="I108" s="176" t="str">
        <f>IF(ISERROR('[2]Most Recent Statements'!G34),"Insufficient data",IF('[2]Most Recent Statements'!G34="Unknown","Insufficient Data",(IF(ISNUMBER(SEARCH("Approved by Board",'[2]Most Recent Statements'!G34)),"Yes","No"))))</f>
        <v>No</v>
      </c>
      <c r="J108" s="177" t="str">
        <f>IF(ISERROR('[2]Most Recent Statements'!D34),"Insufficient data",IF('[2]Most Recent Statements'!D34="Unknown","Insufficient Data",(IF(ISNUMBER(SEARCH("Yes",'[2]Most Recent Statements'!D34)),"Yes","No"))))</f>
        <v>Yes</v>
      </c>
      <c r="K108" s="174" t="str">
        <f>IF(ISERROR('[2]Most Recent Statements'!T34),"Insufficient data",IF('[2]Most Recent Statements'!T34="Unknown","Insufficient Data",(IF(ISNUMBER(SEARCH("Yes",'[2]Most Recent Statements'!T34)),"Yes","No"))))</f>
        <v>No</v>
      </c>
      <c r="L108" s="174" t="str">
        <f>IF(ISERROR('[2]Most Recent Statements'!H34),"Insufficient data",IF('[2]Most Recent Statements'!H34="Unknown","Insufficient Data",(IF(ISNUMBER(SEARCH("Yes",'[2]Most Recent Statements'!H34)),"Yes","No"))))</f>
        <v>Yes</v>
      </c>
      <c r="M108" s="175" t="str">
        <f>IF(ISERROR('[2]Most Recent Statements'!I34),"Insufficient data",IF('[2]Most Recent Statements'!I34="Unknown","Insufficient Data",(IF(ISNUMBER(SEARCH("No",'[2]Most Recent Statements'!I34)),"No","Yes"))))</f>
        <v>No</v>
      </c>
      <c r="N108" s="176" t="str">
        <f>IF(ISERROR('[2]Most Recent Statements'!I34),"Insufficient data",IF('[2]Most Recent Statements'!I34="Unknown","Insufficient Data",(IF(ISNUMBER(SEARCH("Facility/Supplier",'[2]Most Recent Statements'!I34)),"Yes","No"))))</f>
        <v>No</v>
      </c>
      <c r="O108" s="177" t="str">
        <f>IF(ISERROR('[2]Most Recent Statements'!I34),"Insufficient data",IF('[2]Most Recent Statements'!I34="Unknown","Insufficient Data",(IF(ISNUMBER(SEARCH("Geographical",'[2]Most Recent Statements'!I34)),"Yes","No"))))</f>
        <v>No</v>
      </c>
      <c r="P108" s="175" t="str">
        <f>IF(ISERROR('[2]Most Recent Statements'!J34),"Insufficient data",IF('[2]Most Recent Statements'!J34="Unknown","Insufficient Data",(IF(OR((ISNUMBER(SEARCH("prohibit",'[2]Most Recent Statements'!J34))),(ISNUMBER(SEARCH("forced",'[2]Most Recent Statements'!J34))),(ISNUMBER(SEARCH("supplier",'[2]Most Recent Statements'!J34)))),"Yes","No"))))</f>
        <v>No</v>
      </c>
      <c r="Q108" s="176" t="str">
        <f>IF(ISERROR('[2]Most Recent Statements'!J34),"Insufficient data",IF('[2]Most Recent Statements'!J34="Unknown","Insufficient Data",(IF(ISNUMBER(SEARCH("No",'[2]Most Recent Statements'!J34)),"No","Yes"))))</f>
        <v>No</v>
      </c>
      <c r="R108" s="176" t="str">
        <f>IF(ISERROR('[2]Most Recent Statements'!J34),"Insufficient data",IF('[2]Most Recent Statements'!J34="Unknown","Insufficient Data",(IF(ISNUMBER(SEARCH("In Development",'[2]Most Recent Statements'!J34)),"Yes","No"))))</f>
        <v>No</v>
      </c>
      <c r="S108" s="176" t="str">
        <f>IF(ISERROR('[2]Most Recent Statements'!J34),"Insufficient data",IF('[2]Most Recent Statements'!J34="Unknown","Insufficient Data",(IF(OR((ISNUMBER(SEARCH("prohibit",'[2]Most Recent Statements'!J34))),(ISNUMBER(SEARCH("forced",'[2]Most Recent Statements'!J34))),(ISNUMBER(SEARCH("No",'[2]Most Recent Statements'!J34))),(ISNUMBER(SEARCH("supplier",'[2]Most Recent Statements'!J34)))),"No","Yes"))))</f>
        <v>No</v>
      </c>
      <c r="T108" s="176"/>
      <c r="U108" s="176" t="str">
        <f>IF(ISERROR('[2]Most Recent Statements'!J34),"Insufficient data",IF('[2]Most Recent Statements'!J34="Unknown","Insufficient Data",(IF(ISNUMBER(SEARCH("(beyond tier 1)",'[2]Most Recent Statements'!J34)),"Yes","No"))))</f>
        <v>No</v>
      </c>
      <c r="V108" s="176"/>
      <c r="W108" s="176" t="str">
        <f>IF(ISERROR('[2]Most Recent Statements'!J34),"Insufficient data",IF('[2]Most Recent Statements'!J34="Unknown","Insufficient Data",(IF(ISNUMBER(SEARCH("recruitment",'[2]Most Recent Statements'!J34)),"Yes","No"))))</f>
        <v>No</v>
      </c>
      <c r="X108" s="176" t="str">
        <f>IF(ISERROR('[2]Most Recent Statements'!J34),"Insufficient data",IF('[2]Most Recent Statements'!J34="Unknown","Insufficient Data",(IF(ISNUMBER(SEARCH("Prohibit charging of recruitment fees to employee (direct / tier 1)",'[2]Most Recent Statements'!J34)),"Yes","No"))))</f>
        <v>No</v>
      </c>
      <c r="Y108" s="176" t="str">
        <f>IF(ISERROR('[2]Most Recent Statements'!J34),"Insufficient data",IF('[2]Most Recent Statements'!J34="Unknown","Insufficient Data",(IF(ISNUMBER(SEARCH("Prohibit charging of recruitment fees to employee (beyond tier 1)",'[2]Most Recent Statements'!J34)),"Yes","No"))))</f>
        <v>No</v>
      </c>
      <c r="Z108" s="176" t="str">
        <f>IF(ISERROR('[2]Most Recent Statements'!J34),"Insufficient data",IF('[2]Most Recent Statements'!J34="Unknown","Insufficient Data",(IF(ISNUMBER(SEARCH("Suppliers comply with laws and company’s policies (direct / tier 1)",'[2]Most Recent Statements'!J34)),"Yes","No"))))</f>
        <v>No</v>
      </c>
      <c r="AA108" s="176" t="str">
        <f>IF(ISERROR('[2]Most Recent Statements'!J34),"Insufficient data",IF('[2]Most Recent Statements'!J34="Unknown","Insufficient Data",(IF(ISNUMBER(SEARCH("Suppliers comply with laws and company’s policies (beyond tier 1)",'[2]Most Recent Statements'!J34)),"Yes","No"))))</f>
        <v>No</v>
      </c>
      <c r="AB108" s="176" t="str">
        <f>IF(ISERROR('[2]Most Recent Statements'!J34),"Insufficient data",IF('[2]Most Recent Statements'!J34="Unknown","Insufficient Data",(IF(ISNUMBER(SEARCH("Prohibit use of forced labour (direct / tier 1)",'[2]Most Recent Statements'!J34)),"Yes","No"))))</f>
        <v>No</v>
      </c>
      <c r="AC108" s="176" t="str">
        <f>IF(ISERROR('[2]Most Recent Statements'!J34),"Insufficient data",IF('[2]Most Recent Statements'!J34="Unknown","Insufficient Data",(IF(ISNUMBER(SEARCH("Prohibit use of forced labour (beyond tier 1)",'[2]Most Recent Statements'!J34)),"Yes","No"))))</f>
        <v>No</v>
      </c>
      <c r="AD108" s="176" t="str">
        <f>IF(ISERROR('[2]Most Recent Statements'!J34),"Insufficient data",IF('[2]Most Recent Statements'!J34="Unknown","Insufficient Data",(IF(ISNUMBER(SEARCH("Prohibit use of child labour (direct / tier 1)",'[2]Most Recent Statements'!J34)),"Yes","No"))))</f>
        <v>No</v>
      </c>
      <c r="AE108" s="176" t="str">
        <f>IF(ISERROR('[2]Most Recent Statements'!J34),"Insufficient data",IF('[2]Most Recent Statements'!J34="Unknown","Insufficient Data",(IF(ISNUMBER(SEARCH("Prohibit use of child labour (beyond tier 1)",'[2]Most Recent Statements'!J34)),"Yes","No"))))</f>
        <v>No</v>
      </c>
      <c r="AF108" s="176" t="str">
        <f>IF(ISERROR('[2]Most Recent Statements'!J34),"Insufficient data",IF('[2]Most Recent Statements'!J34="Unknown","Insufficient Data",(IF(ISNUMBER(SEARCH("Code of conduct or supplier code includes clauses on slavery and human trafficking (direct / tier 1)",'[2]Most Recent Statements'!J34)),"Yes","No"))))</f>
        <v>No</v>
      </c>
      <c r="AG108" s="176" t="str">
        <f>IF(ISERROR('[2]Most Recent Statements'!J34),"Insufficient data",IF('[2]Most Recent Statements'!J34="Unknown","Insufficient Data",(IF(ISNUMBER(SEARCH("Code of conduct or supplier code includes clauses on slavery and human trafficking (beyond tier 1)",'[2]Most Recent Statements'!J34)),"Yes","No"))))</f>
        <v>No</v>
      </c>
      <c r="AH108" s="176" t="str">
        <f>IF(ISERROR('[2]Most Recent Statements'!J34),"Insufficient data",IF('[2]Most Recent Statements'!J34="Unknown","Insufficient Data",(IF(ISNUMBER(SEARCH("Contracts include clauses on forced labour (direct / tier 1)",'[2]Most Recent Statements'!J34)),"Yes","No"))))</f>
        <v>No</v>
      </c>
      <c r="AI108" s="176" t="str">
        <f>IF(ISERROR('[2]Most Recent Statements'!J34),"Insufficient data",IF('[2]Most Recent Statements'!J34="Unknown","Insufficient Data",(IF(ISNUMBER(SEARCH("Contracts include clauses on forced labour (beyond tier 1)",'[2]Most Recent Statements'!J34)),"Yes","No"))))</f>
        <v>No</v>
      </c>
      <c r="AJ108" s="176" t="str">
        <f>IF(ISERROR('[2]Most Recent Statements'!J34),"Insufficient data",IF('[2]Most Recent Statements'!J34="Unknown","Insufficient Data",(IF(ISNUMBER(SEARCH("Suppliers produce their own statement (direct / tier 1)",'[2]Most Recent Statements'!J34)),"Yes","No"))))</f>
        <v>No</v>
      </c>
      <c r="AK108" s="176" t="str">
        <f>IF(ISERROR('[2]Most Recent Statements'!J34),"Insufficient data",IF('[2]Most Recent Statements'!J34="Unknown","Insufficient Data",(IF(ISNUMBER(SEARCH("Suppliers produce their own statement (beyond tier 1)",'[2]Most Recent Statements'!J34)),"Yes","No"))))</f>
        <v>No</v>
      </c>
      <c r="AL108" s="176" t="str">
        <f>IF(ISERROR('[2]Most Recent Statements'!J34),"Insufficient data",IF('[2]Most Recent Statements'!J34="Unknown","Insufficient Data",(IF(ISNUMBER(SEARCH("Suppliers respect labour rights (wages, freedom of association etc) (direct / tier 1)",'[2]Most Recent Statements'!J34)),"Yes","No"))))</f>
        <v>No</v>
      </c>
      <c r="AM108" s="176" t="str">
        <f>IF(ISERROR('[2]Most Recent Statements'!J34),"Insufficient data",IF('[2]Most Recent Statements'!J34="Unknown","Insufficient Data",(IF(ISNUMBER(SEARCH("Suppliers respect labour rights (wages, freedom of association etc) (beyond tier 1)",'[2]Most Recent Statements'!J34)),"Yes","No"))))</f>
        <v>No</v>
      </c>
      <c r="AN108" s="176" t="str">
        <f>IF(ISERROR('[2]Most Recent Statements'!J34),"Insufficient data",IF('[2]Most Recent Statements'!J34="Unknown","Insufficient Data",(IF(ISNUMBER(SEARCH("Suppliers protect migrant workers (direct / tier 1)",'[2]Most Recent Statements'!J34)),"Yes","No"))))</f>
        <v>No</v>
      </c>
      <c r="AO108" s="176" t="str">
        <f>IF(ISERROR('[2]Most Recent Statements'!J34),"Insufficient data",IF('[2]Most Recent Statements'!J34="Unknown","Insufficient Data",(IF(ISNUMBER(SEARCH("Suppliers protect migrant workers (beyond tier 1)",'[2]Most Recent Statements'!J34)),"Yes","No"))))</f>
        <v>No</v>
      </c>
      <c r="AP108" s="177" t="str">
        <f>IF(ISERROR('[2]Most Recent Statements'!J34),"Insufficient data",IF('[2]Most Recent Statements'!J34="Unknown","Insufficient Data",(IF(ISNUMBER(SEARCH("migrant",'[2]Most Recent Statements'!J34)),"Yes","No"))))</f>
        <v>No</v>
      </c>
      <c r="AQ108" s="174" t="str">
        <f>IF(OR(ISERROR('[2]Most Recent Statements'!O34),ISERROR('[2]Most Recent Statements'!M34)),"Insufficient data",IF(OR('[2]Most Recent Statements'!O34="Unknown",'[2]Most Recent Statements'!M34="Unknown"),"Insufficient Data",(IF(OR((OR((ISNUMBER(SEARCH("Cancel contracts",'[2]Most Recent Statements'!O34))),(ISNUMBER(SEARCH("Corrective action plan",'[2]Most Recent Statements'!O34))),(ISNUMBER(SEARCH("Worker remediation",'[2]Most Recent Statements'!O34))),(ISNUMBER(SEARCH("Senior management",'[2]Most Recent Statements'!O34))))),(OR((ISNUMBER(SEARCH("Audits",'[2]Most Recent Statements'!M34))),(ISNUMBER(SEARCH("On-site visits",'[2]Most Recent Statements'!M34)))))),"Yes","No"))))</f>
        <v>No</v>
      </c>
      <c r="AR108" s="174" t="str">
        <f t="shared" si="11"/>
        <v>No</v>
      </c>
      <c r="AS108" s="175" t="str">
        <f>IF(ISERROR('[2]Most Recent Statements'!O34),"Insufficient data",IF('[2]Most Recent Statements'!O34="Unknown","Insufficient Data",(IF(ISNUMBER(SEARCH("Cancel contracts",'[2]Most Recent Statements'!O34)),"Yes","No"))))</f>
        <v>No</v>
      </c>
      <c r="AT108" s="176" t="str">
        <f>IF(ISERROR('[2]Most Recent Statements'!O34),"Insufficient data",IF('[2]Most Recent Statements'!O34="Unknown","Insufficient Data",(IF(ISNUMBER(SEARCH("Corrective action plan",'[2]Most Recent Statements'!O34)),"Yes","No"))))</f>
        <v>No</v>
      </c>
      <c r="AU108" s="176" t="str">
        <f>IF(ISERROR('[2]Most Recent Statements'!O34),"Insufficient data",IF('[2]Most Recent Statements'!O34="Unknown","Insufficient Data",(IF(ISNUMBER(SEARCH("Senior management",'[2]Most Recent Statements'!O34)),"Yes","No"))))</f>
        <v>No</v>
      </c>
      <c r="AV108" s="177" t="str">
        <f>IF(ISERROR('[2]Most Recent Statements'!O34),"Insufficient data",IF('[2]Most Recent Statements'!O34="Unknown","Insufficient Data",(IF(ISNUMBER(SEARCH("Worker remediation",'[2]Most Recent Statements'!O34)),"Yes","No"))))</f>
        <v>No</v>
      </c>
      <c r="AW108" s="176" t="str">
        <f t="shared" si="12"/>
        <v>No</v>
      </c>
      <c r="AX108" s="175" t="str">
        <f>IF(ISERROR('[2]Most Recent Statements'!M34),"Insufficient data",IF('[2]Most Recent Statements'!M34="Unknown","Insufficient Data",(IF(ISNUMBER(SEARCH("Audits",'[2]Most Recent Statements'!M34)),"Yes","No"))))</f>
        <v>No</v>
      </c>
      <c r="AY108" s="176" t="str">
        <f>IF(ISERROR('[2]Most Recent Statements'!M34),"Insufficient data",IF('[2]Most Recent Statements'!M34="Unknown","Insufficient Data",(IF(ISNUMBER(SEARCH("Audits of suppliers (self- reporting)",'[2]Most Recent Statements'!M34)),"Yes","No"))))</f>
        <v>No</v>
      </c>
      <c r="AZ108" s="176" t="str">
        <f>IF(ISERROR('[2]Most Recent Statements'!M34),"Insufficient data",IF('[2]Most Recent Statements'!M34="Unknown","Insufficient Data",(IF(ISNUMBER(SEARCH("Audits of suppliers (independent)",'[2]Most Recent Statements'!M34)),"Yes","No"))))</f>
        <v>No</v>
      </c>
      <c r="BA108" s="177" t="str">
        <f>IF(ISERROR('[2]Most Recent Statements'!M34),"Insufficient data",IF('[2]Most Recent Statements'!M34="Unknown","Insufficient Data",(IF(ISNUMBER(SEARCH("On-site visits",'[2]Most Recent Statements'!M34)),"Yes","No"))))</f>
        <v>No</v>
      </c>
      <c r="BB108" s="175" t="str">
        <f>IF(ISERROR('[2]Most Recent Statements'!P34),"Insufficient data",IF('[2]Most Recent Statements'!P34="Unknown","Insufficient Data",(IF(OR((ISNUMBER(SEARCH("Hotline",'[2]Most Recent Statements'!P34))),(ISNUMBER(SEARCH("Whistleblower protection",'[2]Most Recent Statements'!P34))),(ISNUMBER(SEARCH("Focal Point",'[2]Most Recent Statements'!P34)))),"Yes","No"))))</f>
        <v>No</v>
      </c>
      <c r="BC108" s="176" t="str">
        <f>IF(ISERROR('[2]Most Recent Statements'!P34),"Insufficient data",IF('[2]Most Recent Statements'!P34="Unknown","Insufficient Data",(IF(ISNUMBER(SEARCH("Hotline",'[2]Most Recent Statements'!P34)),"Yes","No"))))</f>
        <v>No</v>
      </c>
      <c r="BD108" s="176" t="str">
        <f>IF(ISERROR('[2]Most Recent Statements'!P34),"Insufficient data",IF('[2]Most Recent Statements'!P34="Unknown","Insufficient Data",(IF(ISNUMBER(SEARCH("Focal Point",'[2]Most Recent Statements'!P34)),"Yes","No"))))</f>
        <v>No</v>
      </c>
      <c r="BE108" s="177" t="str">
        <f>IF(ISERROR('[2]Most Recent Statements'!P34),"Insufficient data",IF('[2]Most Recent Statements'!P34="Unknown","Insufficient Data",(IF(ISNUMBER(SEARCH("Whistleblower protection",'[2]Most Recent Statements'!P34)),"Yes","No"))))</f>
        <v>No</v>
      </c>
      <c r="BF108" s="175" t="str">
        <f>IF(OR(BG108="Insufficient Data",BH108="Insufficient Data",BI108="Insufficient Data"),"Insufficient Data",(IF(AND((OR((ISNUMBER(SEARCH("Yes",BG108))),(ISNUMBER(SEARCH("Yes",BH108))),(ISNUMBER(SEARCH("Yes",BI108)))))),"Yes","No")))</f>
        <v>No</v>
      </c>
      <c r="BG108" s="176" t="str">
        <f>IF(ISERROR('[2]Most Recent Statements'!K34),"Insufficient data",IF('[2]Most Recent Statements'!K34="Unknown","Insufficient Data",(IF(ISNUMBER(SEARCH("Conducting research",'[2]Most Recent Statements'!K34)),"Yes","No"))))</f>
        <v>No</v>
      </c>
      <c r="BH108" s="176" t="str">
        <f>IF(ISERROR('[2]Most Recent Statements'!K34),"Insufficient data",IF('[2]Most Recent Statements'!K34="Unknown","Insufficient Data",(IF(ISNUMBER(SEARCH("Risk-based questionnaires",'[2]Most Recent Statements'!K34)),"Yes","No"))))</f>
        <v>No</v>
      </c>
      <c r="BI108" s="176" t="str">
        <f>IF(ISERROR('[2]Most Recent Statements'!K34),"Insufficient data",IF('[2]Most Recent Statements'!K34="Unknown","Insufficient Data",(IF(ISNUMBER(SEARCH("Use of risk management tool or software",'[2]Most Recent Statements'!K34)),"Yes","No"))))</f>
        <v>No</v>
      </c>
      <c r="BJ108" s="177" t="str">
        <f>IF(ISERROR('[2]Most Recent Statements'!K34),"Insufficient data",IF('[2]Most Recent Statements'!K34="Unknown","Insufficient Data",(IF(ISNUMBER(SEARCH("In Development",'[2]Most Recent Statements'!K34)),"Yes","No"))))</f>
        <v>No</v>
      </c>
      <c r="BK108" s="174" t="str">
        <f>IF(OR(ISERROR('[2]Most Recent Statements'!K34),ISERROR('[2]Most Recent Statements'!L34)),"Insufficient data",IF(OR('[2]Most Recent Statements'!K34="Unknown",'[2]Most Recent Statements'!L34="Unknown"),"Insufficient Data",(IF(AND((OR((ISNUMBER(SEARCH("Conducting research",'[2]Most Recent Statements'!K34))),(ISNUMBER(SEARCH("Risk-based questionnaires",'[2]Most Recent Statements'!K34))),(ISNUMBER(SEARCH("Use of risk management tool or software",'[2]Most Recent Statements'!K34))))),(OR((ISNUMBER(SEARCH("Geographic",'[2]Most Recent Statements'!L34))),(ISNUMBER(SEARCH("Industry",'[2]Most Recent Statements'!L34))),(ISNUMBER(SEARCH("Resource",'[2]Most Recent Statements'!L34))),(ISNUMBER(SEARCH("Workforce",'[2]Most Recent Statements'!L34)))))),"Yes","No"))))</f>
        <v>No</v>
      </c>
      <c r="BL108" s="175" t="str">
        <f>IF(ISERROR('[2]Most Recent Statements'!L34),"Insufficient data",IF('[2]Most Recent Statements'!L34="Unknown","Insufficient Data",(IF(OR((ISNUMBER(SEARCH("Geographic",'[2]Most Recent Statements'!L34))),(ISNUMBER(SEARCH("Industry",'[2]Most Recent Statements'!L34))),(ISNUMBER(SEARCH("Resource",'[2]Most Recent Statements'!L34))),(ISNUMBER(SEARCH("Workforce",'[2]Most Recent Statements'!L34)))),"Yes","No"))))</f>
        <v>No</v>
      </c>
      <c r="BM108" s="176" t="str">
        <f>IF(ISERROR('[2]Most Recent Statements'!L34),"Insufficient data",IF('[2]Most Recent Statements'!L34="Unknown","Insufficient Data",(IF(ISNUMBER(SEARCH("Geographic",'[2]Most Recent Statements'!L34)),"Yes","No"))))</f>
        <v>No</v>
      </c>
      <c r="BN108" s="176" t="str">
        <f>IF(ISERROR('[2]Most Recent Statements'!L34),"Insufficient data",IF('[2]Most Recent Statements'!L34="Unknown","Insufficient Data",(IF(ISNUMBER(SEARCH("Industry",'[2]Most Recent Statements'!L34)),"Yes","No"))))</f>
        <v>No</v>
      </c>
      <c r="BO108" s="176" t="str">
        <f>IF(ISERROR('[2]Most Recent Statements'!L34),"Insufficient data",IF('[2]Most Recent Statements'!L34="Unknown","Insufficient Data",(IF(ISNUMBER(SEARCH("Workforce",'[2]Most Recent Statements'!L34)),"Yes","No"))))</f>
        <v>No</v>
      </c>
      <c r="BP108" s="176" t="str">
        <f>IF(ISERROR('[2]Most Recent Statements'!L34),"Insufficient data",IF('[2]Most Recent Statements'!L34="Unknown","Insufficient Data",(IF(ISNUMBER(SEARCH("Resource",'[2]Most Recent Statements'!L34)),"Yes","No"))))</f>
        <v>No</v>
      </c>
      <c r="BQ108" s="176"/>
      <c r="BR108" s="176" t="str">
        <f>IF(ISERROR('[2]Most Recent Statements'!N34),"Insufficient data",IF('[2]Most Recent Statements'!N34="Unknown","Insufficient Data",(IF(ISNUMBER(SEARCH("Yes",'[2]Most Recent Statements'!N34)),"Yes","No"))))</f>
        <v>No</v>
      </c>
      <c r="BS108" s="175" t="str">
        <f>IF(ISERROR('[2]Most Recent Statements'!Q34),"Insufficient data",IF('[2]Most Recent Statements'!Q34="Unknown","Insufficient Data",(IF(ISNUMBER(SEARCH("Leadership",'[2]Most Recent Statements'!Q34)),"Yes","No"))))</f>
        <v>No</v>
      </c>
      <c r="BT108" s="176" t="str">
        <f>IF(ISERROR('[2]Most Recent Statements'!Q34),"Insufficient data",IF('[2]Most Recent Statements'!Q34="Unknown","Insufficient Data",(IF(ISNUMBER(SEARCH("Suppliers",'[2]Most Recent Statements'!Q34)),"Yes","No"))))</f>
        <v>No</v>
      </c>
      <c r="BU108" s="176" t="str">
        <f>IF(ISERROR('[2]Most Recent Statements'!Q34),"Insufficient data",IF('[2]Most Recent Statements'!Q34="Unknown","Insufficient Data",(IF(ISNUMBER(SEARCH("Recruitment / HR",'[2]Most Recent Statements'!Q34)),"Yes","No"))))</f>
        <v>No</v>
      </c>
      <c r="BV108" s="176" t="str">
        <f>IF(ISERROR('[2]Most Recent Statements'!Q34),"Insufficient data",IF('[2]Most Recent Statements'!Q34="Unknown","Insufficient Data",(IF(ISNUMBER(SEARCH("Procurement / purchasing",'[2]Most Recent Statements'!Q34)),"Yes","No"))))</f>
        <v>No</v>
      </c>
      <c r="BW108" s="176" t="str">
        <f>IF(ISERROR('[2]Most Recent Statements'!Q34),"Insufficient data",IF('[2]Most Recent Statements'!Q34="Unknown","Insufficient Data",(IF(ISNUMBER(SEARCH("Employees (all)",'[2]Most Recent Statements'!Q34)),"Yes","No"))))</f>
        <v>No</v>
      </c>
      <c r="BX108" s="176" t="str">
        <f>IF(ISERROR('[2]Most Recent Statements'!Q34),"Insufficient data",IF('[2]Most Recent Statements'!Q34="Unknown","Insufficient Data",(IF(ISNUMBER(SEARCH("Training provided - not specified",'[2]Most Recent Statements'!Q34)),"Yes","No"))))</f>
        <v>Yes</v>
      </c>
      <c r="BY108" s="176" t="str">
        <f>IF(ISERROR('[2]Most Recent Statements'!Q34),"Insufficient data",IF('[2]Most Recent Statements'!Q34="Unknown","Insufficient Data",(IF(ISNUMBER(SEARCH("In Development",'[2]Most Recent Statements'!Q34)),"Yes","No"))))</f>
        <v>No</v>
      </c>
      <c r="BZ108" s="177" t="str">
        <f>IF(OR(BS108="Insufficient Data",BT108="Insufficient Data",BU108="Insufficient Data",BV108="Insufficient Data",BW108="Insufficient Data",BX108="Insufficient Data"),"Insufficient Data",(IF(AND((OR((ISNUMBER(SEARCH("Yes",BS108))),(ISNUMBER(SEARCH("Yes",BT108))),(ISNUMBER(SEARCH("Yes",BU108))),(ISNUMBER(SEARCH("Yes",BV108))),(ISNUMBER(SEARCH("Yes",BW108))),(ISNUMBER(SEARCH("Yes",BX108)))))),"Yes","No")))</f>
        <v>Yes</v>
      </c>
      <c r="CA108" s="176" t="str">
        <f t="shared" si="15"/>
        <v>Yes</v>
      </c>
      <c r="CB108" s="176" t="str">
        <f t="shared" si="16"/>
        <v>Yes</v>
      </c>
      <c r="CC108" s="175" t="str">
        <f>IF(ISERROR('[2]Most Recent Statements'!R34),"Insufficient data",IF('[2]Most Recent Statements'!R34="Unknown","Insufficient Data",(IF(ISNUMBER(SEARCH("Yes",'[2]Most Recent Statements'!R34)),"Yes","No"))))</f>
        <v>No</v>
      </c>
      <c r="CD108" s="176" t="str">
        <f>IF(ISERROR('[2]Most Recent Statements'!S34),"Insufficient data",IF('[2]Most Recent Statements'!S34="Unknown","Insufficient Data",(IF(ISNUMBER(SEARCH("Yes",'[2]Most Recent Statements'!S34)),"Yes","No"))))</f>
        <v>No</v>
      </c>
      <c r="CE108" s="199" t="str">
        <f>IFERROR(VLOOKUP($A108,'[2]Sector Specific Research'!$B$3:$H$81,3,FALSE),"Insufficient Data")</f>
        <v>No</v>
      </c>
      <c r="CF108" s="200" t="str">
        <f>IFERROR(VLOOKUP($A108,'[2]Sector Specific Research'!$B$3:$H$81,4,FALSE),"Insufficient Data")</f>
        <v>No</v>
      </c>
      <c r="CG108" s="200" t="str">
        <f>IFERROR(VLOOKUP($A108,'[2]Sector Specific Research'!$B$3:$H$81,5,FALSE),"Insufficient Data")</f>
        <v>No</v>
      </c>
      <c r="CH108" s="200" t="str">
        <f>IFERROR(VLOOKUP($A108,'[2]Sector Specific Research'!$B$3:$H$81,6,FALSE),"Insufficient Data")</f>
        <v>No</v>
      </c>
      <c r="CI108" s="200" t="str">
        <f>IFERROR(VLOOKUP($A108,'[2]Sector Specific Research'!$B$3:$H$81,7,FALSE),"Insufficient Data")</f>
        <v>No</v>
      </c>
      <c r="CJ108" s="200" t="str">
        <f t="shared" si="17"/>
        <v>No</v>
      </c>
      <c r="CK108" s="175" t="str">
        <f>IF(OR(AS108="Insufficient Data",AT108="Insufficient Data",AU108="Insufficient Data",AV108="Insufficient Data"),"Insufficient Data",(IF(AND((OR((ISNUMBER(SEARCH("Yes",AS108))),(ISNUMBER(SEARCH("Yes",AT108))),(ISNUMBER(SEARCH("Yes",AU108))),(ISNUMBER(SEARCH("Yes",AV108)))))),"Yes","No")))</f>
        <v>No</v>
      </c>
      <c r="CL108" s="178" t="str">
        <f>IF(OR(AX108="Insufficient Data",AY108="Insufficient Data",AZ108="Insufficient Data",BA108="Insufficient Data"),"Insufficient Data",(IF(AND((OR((ISNUMBER(SEARCH("Yes",AX108))),(ISNUMBER(SEARCH("Yes",AY108))),(ISNUMBER(SEARCH("Yes",AZ108))),(ISNUMBER(SEARCH("Yes",BA108)))))),"Yes","No")))</f>
        <v>No</v>
      </c>
    </row>
    <row r="109" spans="1:90" ht="16" x14ac:dyDescent="0.2">
      <c r="A109" s="287" t="str">
        <f>TRIM('[2]Most Recent Statements'!A36)</f>
        <v>Wellington Management Company</v>
      </c>
      <c r="B109" s="197">
        <f>'[2]Most Recent Statements'!B36</f>
        <v>2020</v>
      </c>
      <c r="C109" s="202">
        <v>1000000</v>
      </c>
      <c r="D109" s="198" t="str">
        <f>IF(ISNUMBER(SEARCH("Yes",'[2]Most Recent Statements'!C36)), "Yes", "No")</f>
        <v>Yes</v>
      </c>
      <c r="E109" s="198">
        <f>IFERROR(VLOOKUP(A109,'[2]Entity Coverage'!$C$2:$H$80, 6, FALSE), "Insufficient Data")</f>
        <v>1</v>
      </c>
      <c r="F109" s="198" t="str">
        <f>IF(ISERROR('[2]Most Recent Statements'!E36),"Insufficient data",IF('[2]Most Recent Statements'!E36="Unknown","Insufficient Data",(IF(ISNUMBER(SEARCH("Yes",'[2]Most Recent Statements'!E36)),"Yes","No"))))</f>
        <v>No</v>
      </c>
      <c r="G109" s="175" t="str">
        <f>IFERROR(IF(AND((OR('[2]Most Recent Statements'!F36="Signed by CEO",'[2]Most Recent Statements'!F36="Signed by Director",'[2]Most Recent Statements'!F36="Signed by Managing Director",'[2]Most Recent Statements'!F36="Signed by Chairman")),('[2]Most Recent Statements'!C36="Yes - UK Modern Slavery Act"),('[2]Most Recent Statements'!D36="Yes"),('[2]Most Recent Statements'!G36="Approved by Board")),"Yes","No"),"Insufficient data")</f>
        <v>Yes</v>
      </c>
      <c r="H109" s="176" t="str">
        <f>IF(ISERROR('[2]Most Recent Statements'!F36),"Insufficient data",IF('[2]Most Recent Statements'!F36="Unknown","Insufficient Data",(IF(OR((ISNUMBER(SEARCH("Signed by CEO",'[2]Most Recent Statements'!F36))),(ISNUMBER(SEARCH("Signed by Director",'[2]Most Recent Statements'!F36))),(ISNUMBER(SEARCH("Signed by Chairman",'[2]Most Recent Statements'!F36))),(ISNUMBER(SEARCH("Signed by Managing Director",'[2]Most Recent Statements'!F36)))),"Yes","No"))))</f>
        <v>Yes</v>
      </c>
      <c r="I109" s="176" t="str">
        <f>IF(ISERROR('[2]Most Recent Statements'!G36),"Insufficient data",IF('[2]Most Recent Statements'!G36="Unknown","Insufficient Data",(IF(ISNUMBER(SEARCH("Approved by Board",'[2]Most Recent Statements'!G36)),"Yes","No"))))</f>
        <v>Yes</v>
      </c>
      <c r="J109" s="177" t="str">
        <f>IF(ISERROR('[2]Most Recent Statements'!D36),"Insufficient data",IF('[2]Most Recent Statements'!D36="Unknown","Insufficient Data",(IF(ISNUMBER(SEARCH("Yes",'[2]Most Recent Statements'!D36)),"Yes","No"))))</f>
        <v>Yes</v>
      </c>
      <c r="K109" s="174" t="str">
        <f>IF(ISERROR('[2]Most Recent Statements'!T36),"Insufficient data",IF('[2]Most Recent Statements'!T36="Unknown","Insufficient Data",(IF(ISNUMBER(SEARCH("Yes",'[2]Most Recent Statements'!T36)),"Yes","No"))))</f>
        <v>No</v>
      </c>
      <c r="L109" s="174" t="str">
        <f>IF(ISERROR('[2]Most Recent Statements'!H36),"Insufficient data",IF('[2]Most Recent Statements'!H36="Unknown","Insufficient Data",(IF(ISNUMBER(SEARCH("Yes",'[2]Most Recent Statements'!H36)),"Yes","No"))))</f>
        <v>Yes</v>
      </c>
      <c r="M109" s="175" t="str">
        <f>IF(ISERROR('[2]Most Recent Statements'!I36),"Insufficient data",IF('[2]Most Recent Statements'!I36="Unknown","Insufficient Data",(IF(ISNUMBER(SEARCH("No",'[2]Most Recent Statements'!I36)),"No","Yes"))))</f>
        <v>No</v>
      </c>
      <c r="N109" s="176" t="str">
        <f>IF(ISERROR('[2]Most Recent Statements'!I36),"Insufficient data",IF('[2]Most Recent Statements'!I36="Unknown","Insufficient Data",(IF(ISNUMBER(SEARCH("Facility/Supplier",'[2]Most Recent Statements'!I36)),"Yes","No"))))</f>
        <v>No</v>
      </c>
      <c r="O109" s="177" t="str">
        <f>IF(ISERROR('[2]Most Recent Statements'!I36),"Insufficient data",IF('[2]Most Recent Statements'!I36="Unknown","Insufficient Data",(IF(ISNUMBER(SEARCH("Geographical",'[2]Most Recent Statements'!I36)),"Yes","No"))))</f>
        <v>No</v>
      </c>
      <c r="P109" s="175" t="str">
        <f>IF(ISERROR('[2]Most Recent Statements'!J36),"Insufficient data",IF('[2]Most Recent Statements'!J36="Unknown","Insufficient Data",(IF(OR((ISNUMBER(SEARCH("prohibit",'[2]Most Recent Statements'!J36))),(ISNUMBER(SEARCH("forced",'[2]Most Recent Statements'!J36))),(ISNUMBER(SEARCH("supplier",'[2]Most Recent Statements'!J36)))),"Yes","No"))))</f>
        <v>Yes</v>
      </c>
      <c r="Q109" s="176" t="str">
        <f>IF(ISERROR('[2]Most Recent Statements'!J36),"Insufficient data",IF('[2]Most Recent Statements'!J36="Unknown","Insufficient Data",(IF(ISNUMBER(SEARCH("No",'[2]Most Recent Statements'!J36)),"No","Yes"))))</f>
        <v>Yes</v>
      </c>
      <c r="R109" s="176" t="str">
        <f>IF(ISERROR('[2]Most Recent Statements'!J36),"Insufficient data",IF('[2]Most Recent Statements'!J36="Unknown","Insufficient Data",(IF(ISNUMBER(SEARCH("In Development",'[2]Most Recent Statements'!J36)),"Yes","No"))))</f>
        <v>No</v>
      </c>
      <c r="S109" s="176" t="str">
        <f>IF(ISERROR('[2]Most Recent Statements'!J36),"Insufficient data",IF('[2]Most Recent Statements'!J36="Unknown","Insufficient Data",(IF(OR((ISNUMBER(SEARCH("prohibit",'[2]Most Recent Statements'!J36))),(ISNUMBER(SEARCH("forced",'[2]Most Recent Statements'!J36))),(ISNUMBER(SEARCH("No",'[2]Most Recent Statements'!J36))),(ISNUMBER(SEARCH("supplier",'[2]Most Recent Statements'!J36)))),"No","Yes"))))</f>
        <v>No</v>
      </c>
      <c r="T109" s="176"/>
      <c r="U109" s="176" t="str">
        <f>IF(ISERROR('[2]Most Recent Statements'!J36),"Insufficient data",IF('[2]Most Recent Statements'!J36="Unknown","Insufficient Data",(IF(ISNUMBER(SEARCH("(beyond tier 1)",'[2]Most Recent Statements'!J36)),"Yes","No"))))</f>
        <v>No</v>
      </c>
      <c r="V109" s="176"/>
      <c r="W109" s="176" t="str">
        <f>IF(ISERROR('[2]Most Recent Statements'!J36),"Insufficient data",IF('[2]Most Recent Statements'!J36="Unknown","Insufficient Data",(IF(ISNUMBER(SEARCH("recruitment",'[2]Most Recent Statements'!J36)),"Yes","No"))))</f>
        <v>No</v>
      </c>
      <c r="X109" s="176" t="str">
        <f>IF(ISERROR('[2]Most Recent Statements'!J36),"Insufficient data",IF('[2]Most Recent Statements'!J36="Unknown","Insufficient Data",(IF(ISNUMBER(SEARCH("Prohibit charging of recruitment fees to employee (direct / tier 1)",'[2]Most Recent Statements'!J36)),"Yes","No"))))</f>
        <v>No</v>
      </c>
      <c r="Y109" s="176" t="str">
        <f>IF(ISERROR('[2]Most Recent Statements'!J36),"Insufficient data",IF('[2]Most Recent Statements'!J36="Unknown","Insufficient Data",(IF(ISNUMBER(SEARCH("Prohibit charging of recruitment fees to employee (beyond tier 1)",'[2]Most Recent Statements'!J36)),"Yes","No"))))</f>
        <v>No</v>
      </c>
      <c r="Z109" s="176" t="str">
        <f>IF(ISERROR('[2]Most Recent Statements'!J36),"Insufficient data",IF('[2]Most Recent Statements'!J36="Unknown","Insufficient Data",(IF(ISNUMBER(SEARCH("Suppliers comply with laws and company’s policies (direct / tier 1)",'[2]Most Recent Statements'!J36)),"Yes","No"))))</f>
        <v>No</v>
      </c>
      <c r="AA109" s="176" t="str">
        <f>IF(ISERROR('[2]Most Recent Statements'!J36),"Insufficient data",IF('[2]Most Recent Statements'!J36="Unknown","Insufficient Data",(IF(ISNUMBER(SEARCH("Suppliers comply with laws and company’s policies (beyond tier 1)",'[2]Most Recent Statements'!J36)),"Yes","No"))))</f>
        <v>No</v>
      </c>
      <c r="AB109" s="176" t="str">
        <f>IF(ISERROR('[2]Most Recent Statements'!J36),"Insufficient data",IF('[2]Most Recent Statements'!J36="Unknown","Insufficient Data",(IF(ISNUMBER(SEARCH("Prohibit use of forced labour (direct / tier 1)",'[2]Most Recent Statements'!J36)),"Yes","No"))))</f>
        <v>Yes</v>
      </c>
      <c r="AC109" s="176" t="str">
        <f>IF(ISERROR('[2]Most Recent Statements'!J36),"Insufficient data",IF('[2]Most Recent Statements'!J36="Unknown","Insufficient Data",(IF(ISNUMBER(SEARCH("Prohibit use of forced labour (beyond tier 1)",'[2]Most Recent Statements'!J36)),"Yes","No"))))</f>
        <v>No</v>
      </c>
      <c r="AD109" s="176" t="str">
        <f>IF(ISERROR('[2]Most Recent Statements'!J36),"Insufficient data",IF('[2]Most Recent Statements'!J36="Unknown","Insufficient Data",(IF(ISNUMBER(SEARCH("Prohibit use of child labour (direct / tier 1)",'[2]Most Recent Statements'!J36)),"Yes","No"))))</f>
        <v>No</v>
      </c>
      <c r="AE109" s="176" t="str">
        <f>IF(ISERROR('[2]Most Recent Statements'!J36),"Insufficient data",IF('[2]Most Recent Statements'!J36="Unknown","Insufficient Data",(IF(ISNUMBER(SEARCH("Prohibit use of child labour (beyond tier 1)",'[2]Most Recent Statements'!J36)),"Yes","No"))))</f>
        <v>No</v>
      </c>
      <c r="AF109" s="176" t="str">
        <f>IF(ISERROR('[2]Most Recent Statements'!J36),"Insufficient data",IF('[2]Most Recent Statements'!J36="Unknown","Insufficient Data",(IF(ISNUMBER(SEARCH("Code of conduct or supplier code includes clauses on slavery and human trafficking (direct / tier 1)",'[2]Most Recent Statements'!J36)),"Yes","No"))))</f>
        <v>No</v>
      </c>
      <c r="AG109" s="176" t="str">
        <f>IF(ISERROR('[2]Most Recent Statements'!J36),"Insufficient data",IF('[2]Most Recent Statements'!J36="Unknown","Insufficient Data",(IF(ISNUMBER(SEARCH("Code of conduct or supplier code includes clauses on slavery and human trafficking (beyond tier 1)",'[2]Most Recent Statements'!J36)),"Yes","No"))))</f>
        <v>No</v>
      </c>
      <c r="AH109" s="176" t="str">
        <f>IF(ISERROR('[2]Most Recent Statements'!J36),"Insufficient data",IF('[2]Most Recent Statements'!J36="Unknown","Insufficient Data",(IF(ISNUMBER(SEARCH("Contracts include clauses on forced labour (direct / tier 1)",'[2]Most Recent Statements'!J36)),"Yes","No"))))</f>
        <v>No</v>
      </c>
      <c r="AI109" s="176" t="str">
        <f>IF(ISERROR('[2]Most Recent Statements'!J36),"Insufficient data",IF('[2]Most Recent Statements'!J36="Unknown","Insufficient Data",(IF(ISNUMBER(SEARCH("Contracts include clauses on forced labour (beyond tier 1)",'[2]Most Recent Statements'!J36)),"Yes","No"))))</f>
        <v>No</v>
      </c>
      <c r="AJ109" s="176" t="str">
        <f>IF(ISERROR('[2]Most Recent Statements'!J36),"Insufficient data",IF('[2]Most Recent Statements'!J36="Unknown","Insufficient Data",(IF(ISNUMBER(SEARCH("Suppliers produce their own statement (direct / tier 1)",'[2]Most Recent Statements'!J36)),"Yes","No"))))</f>
        <v>No</v>
      </c>
      <c r="AK109" s="176" t="str">
        <f>IF(ISERROR('[2]Most Recent Statements'!J36),"Insufficient data",IF('[2]Most Recent Statements'!J36="Unknown","Insufficient Data",(IF(ISNUMBER(SEARCH("Suppliers produce their own statement (beyond tier 1)",'[2]Most Recent Statements'!J36)),"Yes","No"))))</f>
        <v>No</v>
      </c>
      <c r="AL109" s="176" t="str">
        <f>IF(ISERROR('[2]Most Recent Statements'!J36),"Insufficient data",IF('[2]Most Recent Statements'!J36="Unknown","Insufficient Data",(IF(ISNUMBER(SEARCH("Suppliers respect labour rights (wages, freedom of association etc) (direct / tier 1)",'[2]Most Recent Statements'!J36)),"Yes","No"))))</f>
        <v>No</v>
      </c>
      <c r="AM109" s="176" t="str">
        <f>IF(ISERROR('[2]Most Recent Statements'!J36),"Insufficient data",IF('[2]Most Recent Statements'!J36="Unknown","Insufficient Data",(IF(ISNUMBER(SEARCH("Suppliers respect labour rights (wages, freedom of association etc) (beyond tier 1)",'[2]Most Recent Statements'!J36)),"Yes","No"))))</f>
        <v>No</v>
      </c>
      <c r="AN109" s="176" t="str">
        <f>IF(ISERROR('[2]Most Recent Statements'!J36),"Insufficient data",IF('[2]Most Recent Statements'!J36="Unknown","Insufficient Data",(IF(ISNUMBER(SEARCH("Suppliers protect migrant workers (direct / tier 1)",'[2]Most Recent Statements'!J36)),"Yes","No"))))</f>
        <v>No</v>
      </c>
      <c r="AO109" s="176" t="str">
        <f>IF(ISERROR('[2]Most Recent Statements'!J36),"Insufficient data",IF('[2]Most Recent Statements'!J36="Unknown","Insufficient Data",(IF(ISNUMBER(SEARCH("Suppliers protect migrant workers (beyond tier 1)",'[2]Most Recent Statements'!J36)),"Yes","No"))))</f>
        <v>No</v>
      </c>
      <c r="AP109" s="177" t="str">
        <f>IF(ISERROR('[2]Most Recent Statements'!J36),"Insufficient data",IF('[2]Most Recent Statements'!J36="Unknown","Insufficient Data",(IF(ISNUMBER(SEARCH("migrant",'[2]Most Recent Statements'!J36)),"Yes","No"))))</f>
        <v>No</v>
      </c>
      <c r="AQ109" s="174" t="str">
        <f>IF(OR(ISERROR('[2]Most Recent Statements'!O36),ISERROR('[2]Most Recent Statements'!M36)),"Insufficient data",IF(OR('[2]Most Recent Statements'!O36="Unknown",'[2]Most Recent Statements'!M36="Unknown"),"Insufficient Data",(IF(OR((OR((ISNUMBER(SEARCH("Cancel contracts",'[2]Most Recent Statements'!O36))),(ISNUMBER(SEARCH("Corrective action plan",'[2]Most Recent Statements'!O36))),(ISNUMBER(SEARCH("Worker remediation",'[2]Most Recent Statements'!O36))),(ISNUMBER(SEARCH("Senior management",'[2]Most Recent Statements'!O36))))),(OR((ISNUMBER(SEARCH("Audits",'[2]Most Recent Statements'!M36))),(ISNUMBER(SEARCH("On-site visits",'[2]Most Recent Statements'!M36)))))),"Yes","No"))))</f>
        <v>Yes</v>
      </c>
      <c r="AR109" s="174" t="str">
        <f t="shared" si="11"/>
        <v>Yes</v>
      </c>
      <c r="AS109" s="175" t="str">
        <f>IF(ISERROR('[2]Most Recent Statements'!O36),"Insufficient data",IF('[2]Most Recent Statements'!O36="Unknown","Insufficient Data",(IF(ISNUMBER(SEARCH("Cancel contracts",'[2]Most Recent Statements'!O36)),"Yes","No"))))</f>
        <v>Yes</v>
      </c>
      <c r="AT109" s="176" t="str">
        <f>IF(ISERROR('[2]Most Recent Statements'!O36),"Insufficient data",IF('[2]Most Recent Statements'!O36="Unknown","Insufficient Data",(IF(ISNUMBER(SEARCH("Corrective action plan",'[2]Most Recent Statements'!O36)),"Yes","No"))))</f>
        <v>No</v>
      </c>
      <c r="AU109" s="176" t="str">
        <f>IF(ISERROR('[2]Most Recent Statements'!O36),"Insufficient data",IF('[2]Most Recent Statements'!O36="Unknown","Insufficient Data",(IF(ISNUMBER(SEARCH("Senior management",'[2]Most Recent Statements'!O36)),"Yes","No"))))</f>
        <v>No</v>
      </c>
      <c r="AV109" s="177" t="str">
        <f>IF(ISERROR('[2]Most Recent Statements'!O36),"Insufficient data",IF('[2]Most Recent Statements'!O36="Unknown","Insufficient Data",(IF(ISNUMBER(SEARCH("Worker remediation",'[2]Most Recent Statements'!O36)),"Yes","No"))))</f>
        <v>No</v>
      </c>
      <c r="AW109" s="176" t="str">
        <f t="shared" si="12"/>
        <v>Yes</v>
      </c>
      <c r="AX109" s="175" t="str">
        <f>IF(ISERROR('[2]Most Recent Statements'!M36),"Insufficient data",IF('[2]Most Recent Statements'!M36="Unknown","Insufficient Data",(IF(ISNUMBER(SEARCH("Audits",'[2]Most Recent Statements'!M36)),"Yes","No"))))</f>
        <v>No</v>
      </c>
      <c r="AY109" s="176" t="str">
        <f>IF(ISERROR('[2]Most Recent Statements'!M36),"Insufficient data",IF('[2]Most Recent Statements'!M36="Unknown","Insufficient Data",(IF(ISNUMBER(SEARCH("Audits of suppliers (self- reporting)",'[2]Most Recent Statements'!M36)),"Yes","No"))))</f>
        <v>No</v>
      </c>
      <c r="AZ109" s="176" t="str">
        <f>IF(ISERROR('[2]Most Recent Statements'!M36),"Insufficient data",IF('[2]Most Recent Statements'!M36="Unknown","Insufficient Data",(IF(ISNUMBER(SEARCH("Audits of suppliers (independent)",'[2]Most Recent Statements'!M36)),"Yes","No"))))</f>
        <v>No</v>
      </c>
      <c r="BA109" s="177" t="str">
        <f>IF(ISERROR('[2]Most Recent Statements'!M36),"Insufficient data",IF('[2]Most Recent Statements'!M36="Unknown","Insufficient Data",(IF(ISNUMBER(SEARCH("On-site visits",'[2]Most Recent Statements'!M36)),"Yes","No"))))</f>
        <v>No</v>
      </c>
      <c r="BB109" s="175" t="str">
        <f>IF(ISERROR('[2]Most Recent Statements'!P36),"Insufficient data",IF('[2]Most Recent Statements'!P36="Unknown","Insufficient Data",(IF(OR((ISNUMBER(SEARCH("Hotline",'[2]Most Recent Statements'!P36))),(ISNUMBER(SEARCH("Whistleblower protection",'[2]Most Recent Statements'!P36))),(ISNUMBER(SEARCH("Focal Point",'[2]Most Recent Statements'!P36)))),"Yes","No"))))</f>
        <v>No</v>
      </c>
      <c r="BC109" s="176" t="str">
        <f>IF(ISERROR('[2]Most Recent Statements'!P36),"Insufficient data",IF('[2]Most Recent Statements'!P36="Unknown","Insufficient Data",(IF(ISNUMBER(SEARCH("Hotline",'[2]Most Recent Statements'!P36)),"Yes","No"))))</f>
        <v>No</v>
      </c>
      <c r="BD109" s="176" t="str">
        <f>IF(ISERROR('[2]Most Recent Statements'!P36),"Insufficient data",IF('[2]Most Recent Statements'!P36="Unknown","Insufficient Data",(IF(ISNUMBER(SEARCH("Focal Point",'[2]Most Recent Statements'!P36)),"Yes","No"))))</f>
        <v>No</v>
      </c>
      <c r="BE109" s="177" t="str">
        <f>IF(ISERROR('[2]Most Recent Statements'!P36),"Insufficient data",IF('[2]Most Recent Statements'!P36="Unknown","Insufficient Data",(IF(ISNUMBER(SEARCH("Whistleblower protection",'[2]Most Recent Statements'!P36)),"Yes","No"))))</f>
        <v>No</v>
      </c>
      <c r="BF109" s="175" t="str">
        <f>IF(OR(BG109="Insufficient Data",BH109="Insufficient Data",BI109="Insufficient Data"),"Insufficient Data",(IF(AND((OR((ISNUMBER(SEARCH("Yes",BG109))),(ISNUMBER(SEARCH("Yes",BH109))),(ISNUMBER(SEARCH("Yes",BI109)))))),"Yes","No")))</f>
        <v>Yes</v>
      </c>
      <c r="BG109" s="176" t="str">
        <f>IF(ISERROR('[2]Most Recent Statements'!K36),"Insufficient data",IF('[2]Most Recent Statements'!K36="Unknown","Insufficient Data",(IF(ISNUMBER(SEARCH("Conducting research",'[2]Most Recent Statements'!K36)),"Yes","No"))))</f>
        <v>Yes</v>
      </c>
      <c r="BH109" s="176" t="str">
        <f>IF(ISERROR('[2]Most Recent Statements'!K36),"Insufficient data",IF('[2]Most Recent Statements'!K36="Unknown","Insufficient Data",(IF(ISNUMBER(SEARCH("Risk-based questionnaires",'[2]Most Recent Statements'!K36)),"Yes","No"))))</f>
        <v>No</v>
      </c>
      <c r="BI109" s="176" t="str">
        <f>IF(ISERROR('[2]Most Recent Statements'!K36),"Insufficient data",IF('[2]Most Recent Statements'!K36="Unknown","Insufficient Data",(IF(ISNUMBER(SEARCH("Use of risk management tool or software",'[2]Most Recent Statements'!K36)),"Yes","No"))))</f>
        <v>No</v>
      </c>
      <c r="BJ109" s="177" t="str">
        <f>IF(ISERROR('[2]Most Recent Statements'!K36),"Insufficient data",IF('[2]Most Recent Statements'!K36="Unknown","Insufficient Data",(IF(ISNUMBER(SEARCH("In Development",'[2]Most Recent Statements'!K36)),"Yes","No"))))</f>
        <v>No</v>
      </c>
      <c r="BK109" s="174" t="str">
        <f>IF(OR(ISERROR('[2]Most Recent Statements'!K36),ISERROR('[2]Most Recent Statements'!L36)),"Insufficient data",IF(OR('[2]Most Recent Statements'!K36="Unknown",'[2]Most Recent Statements'!L36="Unknown"),"Insufficient Data",(IF(AND((OR((ISNUMBER(SEARCH("Conducting research",'[2]Most Recent Statements'!K36))),(ISNUMBER(SEARCH("Risk-based questionnaires",'[2]Most Recent Statements'!K36))),(ISNUMBER(SEARCH("Use of risk management tool or software",'[2]Most Recent Statements'!K36))))),(OR((ISNUMBER(SEARCH("Geographic",'[2]Most Recent Statements'!L36))),(ISNUMBER(SEARCH("Industry",'[2]Most Recent Statements'!L36))),(ISNUMBER(SEARCH("Resource",'[2]Most Recent Statements'!L36))),(ISNUMBER(SEARCH("Workforce",'[2]Most Recent Statements'!L36)))))),"Yes","No"))))</f>
        <v>Yes</v>
      </c>
      <c r="BL109" s="175" t="str">
        <f>IF(ISERROR('[2]Most Recent Statements'!L36),"Insufficient data",IF('[2]Most Recent Statements'!L36="Unknown","Insufficient Data",(IF(OR((ISNUMBER(SEARCH("Geographic",'[2]Most Recent Statements'!L36))),(ISNUMBER(SEARCH("Industry",'[2]Most Recent Statements'!L36))),(ISNUMBER(SEARCH("Resource",'[2]Most Recent Statements'!L36))),(ISNUMBER(SEARCH("Workforce",'[2]Most Recent Statements'!L36)))),"Yes","No"))))</f>
        <v>Yes</v>
      </c>
      <c r="BM109" s="176" t="str">
        <f>IF(ISERROR('[2]Most Recent Statements'!L36),"Insufficient data",IF('[2]Most Recent Statements'!L36="Unknown","Insufficient Data",(IF(ISNUMBER(SEARCH("Geographic",'[2]Most Recent Statements'!L36)),"Yes","No"))))</f>
        <v>No</v>
      </c>
      <c r="BN109" s="176" t="str">
        <f>IF(ISERROR('[2]Most Recent Statements'!L36),"Insufficient data",IF('[2]Most Recent Statements'!L36="Unknown","Insufficient Data",(IF(ISNUMBER(SEARCH("Industry",'[2]Most Recent Statements'!L36)),"Yes","No"))))</f>
        <v>Yes</v>
      </c>
      <c r="BO109" s="176" t="str">
        <f>IF(ISERROR('[2]Most Recent Statements'!L36),"Insufficient data",IF('[2]Most Recent Statements'!L36="Unknown","Insufficient Data",(IF(ISNUMBER(SEARCH("Workforce",'[2]Most Recent Statements'!L36)),"Yes","No"))))</f>
        <v>No</v>
      </c>
      <c r="BP109" s="176" t="str">
        <f>IF(ISERROR('[2]Most Recent Statements'!L36),"Insufficient data",IF('[2]Most Recent Statements'!L36="Unknown","Insufficient Data",(IF(ISNUMBER(SEARCH("Resource",'[2]Most Recent Statements'!L36)),"Yes","No"))))</f>
        <v>No</v>
      </c>
      <c r="BQ109" s="176"/>
      <c r="BR109" s="176" t="str">
        <f>IF(ISERROR('[2]Most Recent Statements'!N36),"Insufficient data",IF('[2]Most Recent Statements'!N36="Unknown","Insufficient Data",(IF(ISNUMBER(SEARCH("Yes",'[2]Most Recent Statements'!N36)),"Yes","No"))))</f>
        <v>No</v>
      </c>
      <c r="BS109" s="175" t="str">
        <f>IF(ISERROR('[2]Most Recent Statements'!Q36),"Insufficient data",IF('[2]Most Recent Statements'!Q36="Unknown","Insufficient Data",(IF(ISNUMBER(SEARCH("Leadership",'[2]Most Recent Statements'!Q36)),"Yes","No"))))</f>
        <v>No</v>
      </c>
      <c r="BT109" s="176" t="str">
        <f>IF(ISERROR('[2]Most Recent Statements'!Q36),"Insufficient data",IF('[2]Most Recent Statements'!Q36="Unknown","Insufficient Data",(IF(ISNUMBER(SEARCH("Suppliers",'[2]Most Recent Statements'!Q36)),"Yes","No"))))</f>
        <v>No</v>
      </c>
      <c r="BU109" s="176" t="str">
        <f>IF(ISERROR('[2]Most Recent Statements'!Q36),"Insufficient data",IF('[2]Most Recent Statements'!Q36="Unknown","Insufficient Data",(IF(ISNUMBER(SEARCH("Recruitment / HR",'[2]Most Recent Statements'!Q36)),"Yes","No"))))</f>
        <v>No</v>
      </c>
      <c r="BV109" s="176" t="str">
        <f>IF(ISERROR('[2]Most Recent Statements'!Q36),"Insufficient data",IF('[2]Most Recent Statements'!Q36="Unknown","Insufficient Data",(IF(ISNUMBER(SEARCH("Procurement / purchasing",'[2]Most Recent Statements'!Q36)),"Yes","No"))))</f>
        <v>No</v>
      </c>
      <c r="BW109" s="176" t="str">
        <f>IF(ISERROR('[2]Most Recent Statements'!Q36),"Insufficient data",IF('[2]Most Recent Statements'!Q36="Unknown","Insufficient Data",(IF(ISNUMBER(SEARCH("Employees (all)",'[2]Most Recent Statements'!Q36)),"Yes","No"))))</f>
        <v>No</v>
      </c>
      <c r="BX109" s="176" t="str">
        <f>IF(ISERROR('[2]Most Recent Statements'!Q36),"Insufficient data",IF('[2]Most Recent Statements'!Q36="Unknown","Insufficient Data",(IF(ISNUMBER(SEARCH("Training provided - not specified",'[2]Most Recent Statements'!Q36)),"Yes","No"))))</f>
        <v>No</v>
      </c>
      <c r="BY109" s="176" t="str">
        <f>IF(ISERROR('[2]Most Recent Statements'!Q36),"Insufficient data",IF('[2]Most Recent Statements'!Q36="Unknown","Insufficient Data",(IF(ISNUMBER(SEARCH("In Development",'[2]Most Recent Statements'!Q36)),"Yes","No"))))</f>
        <v>No</v>
      </c>
      <c r="BZ109" s="177" t="str">
        <f>IF(OR(BS109="Insufficient Data",BT109="Insufficient Data",BU109="Insufficient Data",BV109="Insufficient Data",BW109="Insufficient Data",BX109="Insufficient Data"),"Insufficient Data",(IF(AND((OR((ISNUMBER(SEARCH("Yes",BS109))),(ISNUMBER(SEARCH("Yes",BT109))),(ISNUMBER(SEARCH("Yes",BU109))),(ISNUMBER(SEARCH("Yes",BV109))),(ISNUMBER(SEARCH("Yes",BW109))),(ISNUMBER(SEARCH("Yes",BX109)))))),"Yes","No")))</f>
        <v>No</v>
      </c>
      <c r="CA109" s="176" t="str">
        <f t="shared" si="15"/>
        <v>Yes</v>
      </c>
      <c r="CB109" s="176" t="str">
        <f t="shared" si="16"/>
        <v>Yes</v>
      </c>
      <c r="CC109" s="175" t="str">
        <f>IF(ISERROR('[2]Most Recent Statements'!R36),"Insufficient data",IF('[2]Most Recent Statements'!R36="Unknown","Insufficient Data",(IF(ISNUMBER(SEARCH("Yes",'[2]Most Recent Statements'!R36)),"Yes","No"))))</f>
        <v>Yes</v>
      </c>
      <c r="CD109" s="176" t="str">
        <f>IF(ISERROR('[2]Most Recent Statements'!S36),"Insufficient data",IF('[2]Most Recent Statements'!S36="Unknown","Insufficient Data",(IF(ISNUMBER(SEARCH("Yes",'[2]Most Recent Statements'!S36)),"Yes","No"))))</f>
        <v>No</v>
      </c>
      <c r="CE109" s="199" t="str">
        <f>IFERROR(VLOOKUP($A109,'[2]Sector Specific Research'!$B$3:$H$81,3,FALSE),"Insufficient Data")</f>
        <v>No</v>
      </c>
      <c r="CF109" s="200" t="str">
        <f>IFERROR(VLOOKUP($A109,'[2]Sector Specific Research'!$B$3:$H$81,4,FALSE),"Insufficient Data")</f>
        <v>No</v>
      </c>
      <c r="CG109" s="200" t="str">
        <f>IFERROR(VLOOKUP($A109,'[2]Sector Specific Research'!$B$3:$H$81,5,FALSE),"Insufficient Data")</f>
        <v>No</v>
      </c>
      <c r="CH109" s="200" t="str">
        <f>IFERROR(VLOOKUP($A109,'[2]Sector Specific Research'!$B$3:$H$81,6,FALSE),"Insufficient Data")</f>
        <v>No</v>
      </c>
      <c r="CI109" s="200" t="str">
        <f>IFERROR(VLOOKUP($A109,'[2]Sector Specific Research'!$B$3:$H$81,7,FALSE),"Insufficient Data")</f>
        <v>No</v>
      </c>
      <c r="CJ109" s="200" t="str">
        <f t="shared" si="17"/>
        <v>No</v>
      </c>
      <c r="CK109" s="175" t="str">
        <f>IF(OR(AS109="Insufficient Data",AT109="Insufficient Data",AU109="Insufficient Data",AV109="Insufficient Data"),"Insufficient Data",(IF(AND((OR((ISNUMBER(SEARCH("Yes",AS109))),(ISNUMBER(SEARCH("Yes",AT109))),(ISNUMBER(SEARCH("Yes",AU109))),(ISNUMBER(SEARCH("Yes",AV109)))))),"Yes","No")))</f>
        <v>Yes</v>
      </c>
      <c r="CL109" s="178" t="str">
        <f>IF(OR(AX109="Insufficient Data",AY109="Insufficient Data",AZ109="Insufficient Data",BA109="Insufficient Data"),"Insufficient Data",(IF(AND((OR((ISNUMBER(SEARCH("Yes",AX109))),(ISNUMBER(SEARCH("Yes",AY109))),(ISNUMBER(SEARCH("Yes",AZ109))),(ISNUMBER(SEARCH("Yes",BA109)))))),"Yes","No")))</f>
        <v>No</v>
      </c>
    </row>
    <row r="110" spans="1:90" ht="16" x14ac:dyDescent="0.2">
      <c r="A110" s="287" t="str">
        <f>TRIM('[2]Most Recent Statements'!A69)</f>
        <v>WILLIS TOWERS WATSON PUBLIC LIMITED COMPANY</v>
      </c>
      <c r="B110" s="197">
        <f>'[2]Most Recent Statements'!B69</f>
        <v>2019</v>
      </c>
      <c r="C110" s="197">
        <v>12325</v>
      </c>
      <c r="D110" s="198" t="str">
        <f>IF(ISNUMBER(SEARCH("Yes",'[2]Most Recent Statements'!C69)), "Yes", "No")</f>
        <v>Yes</v>
      </c>
      <c r="E110" s="198">
        <f>IFERROR(VLOOKUP(A110,'[2]Entity Coverage'!$C$2:$H$80, 6, FALSE), "Insufficient Data")</f>
        <v>1</v>
      </c>
      <c r="F110" s="198" t="str">
        <f>IF(ISERROR('[2]Most Recent Statements'!E69),"Insufficient data",IF('[2]Most Recent Statements'!E69="Unknown","Insufficient Data",(IF(ISNUMBER(SEARCH("Yes",'[2]Most Recent Statements'!E69)),"Yes","No"))))</f>
        <v>Yes</v>
      </c>
      <c r="G110" s="176" t="str">
        <f>IFERROR(IF(AND((OR('[2]Most Recent Statements'!F69="Signed by CEO",'[2]Most Recent Statements'!F69="Signed by Director",'[2]Most Recent Statements'!F69="Signed by Managing Director",'[2]Most Recent Statements'!F69="Signed by Chairman")),('[2]Most Recent Statements'!C69="Yes - UK Modern Slavery Act"),('[2]Most Recent Statements'!D69="Yes"),('[2]Most Recent Statements'!G69="Approved by Board")),"Yes","No"),"Insufficient data")</f>
        <v>Yes</v>
      </c>
      <c r="H110" s="176" t="str">
        <f>IF(ISERROR('[2]Most Recent Statements'!F69),"Insufficient data",IF('[2]Most Recent Statements'!F69="Unknown","Insufficient Data",(IF(OR((ISNUMBER(SEARCH("Signed by CEO",'[2]Most Recent Statements'!F69))),(ISNUMBER(SEARCH("Signed by Director",'[2]Most Recent Statements'!F69))),(ISNUMBER(SEARCH("Signed by Chairman",'[2]Most Recent Statements'!F69))),(ISNUMBER(SEARCH("Signed by Managing Director",'[2]Most Recent Statements'!F69)))),"Yes","No"))))</f>
        <v>Yes</v>
      </c>
      <c r="I110" s="176" t="str">
        <f>IF(ISERROR('[2]Most Recent Statements'!G69),"Insufficient data",IF('[2]Most Recent Statements'!G69="Unknown","Insufficient Data",(IF(ISNUMBER(SEARCH("Approved by Board",'[2]Most Recent Statements'!G69)),"Yes","No"))))</f>
        <v>Yes</v>
      </c>
      <c r="J110" s="176" t="str">
        <f>IF(ISERROR('[2]Most Recent Statements'!D69),"Insufficient data",IF('[2]Most Recent Statements'!D69="Unknown","Insufficient Data",(IF(ISNUMBER(SEARCH("Yes",'[2]Most Recent Statements'!D69)),"Yes","No"))))</f>
        <v>Yes</v>
      </c>
      <c r="K110" s="174" t="str">
        <f>IF(ISERROR('[2]Most Recent Statements'!T69),"Insufficient data",IF('[2]Most Recent Statements'!T69="Unknown","Insufficient Data",(IF(ISNUMBER(SEARCH("Yes",'[2]Most Recent Statements'!T69)),"Yes","No"))))</f>
        <v>No</v>
      </c>
      <c r="L110" s="174" t="str">
        <f>IF(ISERROR('[2]Most Recent Statements'!H69),"Insufficient data",IF('[2]Most Recent Statements'!H69="Unknown","Insufficient Data",(IF(ISNUMBER(SEARCH("Yes",'[2]Most Recent Statements'!H69)),"Yes","No"))))</f>
        <v>Yes</v>
      </c>
      <c r="M110" s="176" t="str">
        <f>IF(ISERROR('[2]Most Recent Statements'!I69),"Insufficient data",IF('[2]Most Recent Statements'!I69="Unknown","Insufficient Data",(IF(ISNUMBER(SEARCH("No",'[2]Most Recent Statements'!I69)),"No","Yes"))))</f>
        <v>No</v>
      </c>
      <c r="N110" s="176" t="str">
        <f>IF(ISERROR('[2]Most Recent Statements'!I69),"Insufficient data",IF('[2]Most Recent Statements'!I69="Unknown","Insufficient Data",(IF(ISNUMBER(SEARCH("Facility/Supplier",'[2]Most Recent Statements'!I69)),"Yes","No"))))</f>
        <v>No</v>
      </c>
      <c r="O110" s="176" t="str">
        <f>IF(ISERROR('[2]Most Recent Statements'!I69),"Insufficient data",IF('[2]Most Recent Statements'!I69="Unknown","Insufficient Data",(IF(ISNUMBER(SEARCH("Geographical",'[2]Most Recent Statements'!I69)),"Yes","No"))))</f>
        <v>No</v>
      </c>
      <c r="P110" s="176" t="str">
        <f>IF(ISERROR('[2]Most Recent Statements'!J69),"Insufficient data",IF('[2]Most Recent Statements'!J69="Unknown","Insufficient Data",(IF(OR((ISNUMBER(SEARCH("prohibit",'[2]Most Recent Statements'!J69))),(ISNUMBER(SEARCH("forced",'[2]Most Recent Statements'!J69))),(ISNUMBER(SEARCH("supplier",'[2]Most Recent Statements'!J69)))),"Yes","No"))))</f>
        <v>No</v>
      </c>
      <c r="Q110" s="176" t="str">
        <f>IF(ISERROR('[2]Most Recent Statements'!J69),"Insufficient data",IF('[2]Most Recent Statements'!J69="Unknown","Insufficient Data",(IF(ISNUMBER(SEARCH("No",'[2]Most Recent Statements'!J69)),"No","Yes"))))</f>
        <v>Yes</v>
      </c>
      <c r="R110" s="176" t="str">
        <f>IF(ISERROR('[2]Most Recent Statements'!J69),"Insufficient data",IF('[2]Most Recent Statements'!J69="Unknown","Insufficient Data",(IF(ISNUMBER(SEARCH("In Development",'[2]Most Recent Statements'!J69)),"Yes","No"))))</f>
        <v>Yes</v>
      </c>
      <c r="S110" s="176" t="str">
        <f>IF(ISERROR('[2]Most Recent Statements'!J69),"Insufficient data",IF('[2]Most Recent Statements'!J69="Unknown","Insufficient Data",(IF(OR((ISNUMBER(SEARCH("prohibit",'[2]Most Recent Statements'!J69))),(ISNUMBER(SEARCH("forced",'[2]Most Recent Statements'!J69))),(ISNUMBER(SEARCH("No",'[2]Most Recent Statements'!J69))),(ISNUMBER(SEARCH("supplier",'[2]Most Recent Statements'!J69)))),"No","Yes"))))</f>
        <v>Yes</v>
      </c>
      <c r="T110" s="176"/>
      <c r="U110" s="176" t="str">
        <f>IF(ISERROR('[2]Most Recent Statements'!J69),"Insufficient data",IF('[2]Most Recent Statements'!J69="Unknown","Insufficient Data",(IF(ISNUMBER(SEARCH("(beyond tier 1)",'[2]Most Recent Statements'!J69)),"Yes","No"))))</f>
        <v>No</v>
      </c>
      <c r="V110" s="176"/>
      <c r="W110" s="176" t="str">
        <f>IF(ISERROR('[2]Most Recent Statements'!J69),"Insufficient data",IF('[2]Most Recent Statements'!J69="Unknown","Insufficient Data",(IF(ISNUMBER(SEARCH("recruitment",'[2]Most Recent Statements'!J69)),"Yes","No"))))</f>
        <v>No</v>
      </c>
      <c r="X110" s="176" t="str">
        <f>IF(ISERROR('[2]Most Recent Statements'!J69),"Insufficient data",IF('[2]Most Recent Statements'!J69="Unknown","Insufficient Data",(IF(ISNUMBER(SEARCH("Prohibit charging of recruitment fees to employee (direct / tier 1)",'[2]Most Recent Statements'!J69)),"Yes","No"))))</f>
        <v>No</v>
      </c>
      <c r="Y110" s="176" t="str">
        <f>IF(ISERROR('[2]Most Recent Statements'!J69),"Insufficient data",IF('[2]Most Recent Statements'!J69="Unknown","Insufficient Data",(IF(ISNUMBER(SEARCH("Prohibit charging of recruitment fees to employee (beyond tier 1)",'[2]Most Recent Statements'!J69)),"Yes","No"))))</f>
        <v>No</v>
      </c>
      <c r="Z110" s="176" t="str">
        <f>IF(ISERROR('[2]Most Recent Statements'!J69),"Insufficient data",IF('[2]Most Recent Statements'!J69="Unknown","Insufficient Data",(IF(ISNUMBER(SEARCH("Suppliers comply with laws and company’s policies (direct / tier 1)",'[2]Most Recent Statements'!J69)),"Yes","No"))))</f>
        <v>No</v>
      </c>
      <c r="AA110" s="176" t="str">
        <f>IF(ISERROR('[2]Most Recent Statements'!J69),"Insufficient data",IF('[2]Most Recent Statements'!J69="Unknown","Insufficient Data",(IF(ISNUMBER(SEARCH("Suppliers comply with laws and company’s policies (beyond tier 1)",'[2]Most Recent Statements'!J69)),"Yes","No"))))</f>
        <v>No</v>
      </c>
      <c r="AB110" s="176" t="str">
        <f>IF(ISERROR('[2]Most Recent Statements'!J69),"Insufficient data",IF('[2]Most Recent Statements'!J69="Unknown","Insufficient Data",(IF(ISNUMBER(SEARCH("Prohibit use of forced labour (direct / tier 1)",'[2]Most Recent Statements'!J69)),"Yes","No"))))</f>
        <v>No</v>
      </c>
      <c r="AC110" s="176" t="str">
        <f>IF(ISERROR('[2]Most Recent Statements'!J69),"Insufficient data",IF('[2]Most Recent Statements'!J69="Unknown","Insufficient Data",(IF(ISNUMBER(SEARCH("Prohibit use of forced labour (beyond tier 1)",'[2]Most Recent Statements'!J69)),"Yes","No"))))</f>
        <v>No</v>
      </c>
      <c r="AD110" s="176" t="str">
        <f>IF(ISERROR('[2]Most Recent Statements'!J69),"Insufficient data",IF('[2]Most Recent Statements'!J69="Unknown","Insufficient Data",(IF(ISNUMBER(SEARCH("Prohibit use of child labour (direct / tier 1)",'[2]Most Recent Statements'!J69)),"Yes","No"))))</f>
        <v>No</v>
      </c>
      <c r="AE110" s="176" t="str">
        <f>IF(ISERROR('[2]Most Recent Statements'!J69),"Insufficient data",IF('[2]Most Recent Statements'!J69="Unknown","Insufficient Data",(IF(ISNUMBER(SEARCH("Prohibit use of child labour (beyond tier 1)",'[2]Most Recent Statements'!J69)),"Yes","No"))))</f>
        <v>No</v>
      </c>
      <c r="AF110" s="176" t="str">
        <f>IF(ISERROR('[2]Most Recent Statements'!J69),"Insufficient data",IF('[2]Most Recent Statements'!J69="Unknown","Insufficient Data",(IF(ISNUMBER(SEARCH("Code of conduct or supplier code includes clauses on slavery and human trafficking (direct / tier 1)",'[2]Most Recent Statements'!J69)),"Yes","No"))))</f>
        <v>No</v>
      </c>
      <c r="AG110" s="176" t="str">
        <f>IF(ISERROR('[2]Most Recent Statements'!J69),"Insufficient data",IF('[2]Most Recent Statements'!J69="Unknown","Insufficient Data",(IF(ISNUMBER(SEARCH("Code of conduct or supplier code includes clauses on slavery and human trafficking (beyond tier 1)",'[2]Most Recent Statements'!J69)),"Yes","No"))))</f>
        <v>No</v>
      </c>
      <c r="AH110" s="176" t="str">
        <f>IF(ISERROR('[2]Most Recent Statements'!J69),"Insufficient data",IF('[2]Most Recent Statements'!J69="Unknown","Insufficient Data",(IF(ISNUMBER(SEARCH("Contracts include clauses on forced labour (direct / tier 1)",'[2]Most Recent Statements'!J69)),"Yes","No"))))</f>
        <v>No</v>
      </c>
      <c r="AI110" s="176" t="str">
        <f>IF(ISERROR('[2]Most Recent Statements'!J69),"Insufficient data",IF('[2]Most Recent Statements'!J69="Unknown","Insufficient Data",(IF(ISNUMBER(SEARCH("Contracts include clauses on forced labour (beyond tier 1)",'[2]Most Recent Statements'!J69)),"Yes","No"))))</f>
        <v>No</v>
      </c>
      <c r="AJ110" s="176" t="str">
        <f>IF(ISERROR('[2]Most Recent Statements'!J69),"Insufficient data",IF('[2]Most Recent Statements'!J69="Unknown","Insufficient Data",(IF(ISNUMBER(SEARCH("Suppliers produce their own statement (direct / tier 1)",'[2]Most Recent Statements'!J69)),"Yes","No"))))</f>
        <v>No</v>
      </c>
      <c r="AK110" s="176" t="str">
        <f>IF(ISERROR('[2]Most Recent Statements'!J69),"Insufficient data",IF('[2]Most Recent Statements'!J69="Unknown","Insufficient Data",(IF(ISNUMBER(SEARCH("Suppliers produce their own statement (beyond tier 1)",'[2]Most Recent Statements'!J69)),"Yes","No"))))</f>
        <v>No</v>
      </c>
      <c r="AL110" s="176" t="str">
        <f>IF(ISERROR('[2]Most Recent Statements'!J69),"Insufficient data",IF('[2]Most Recent Statements'!J69="Unknown","Insufficient Data",(IF(ISNUMBER(SEARCH("Suppliers respect labour rights (wages, freedom of association etc) (direct / tier 1)",'[2]Most Recent Statements'!J69)),"Yes","No"))))</f>
        <v>No</v>
      </c>
      <c r="AM110" s="176" t="str">
        <f>IF(ISERROR('[2]Most Recent Statements'!J69),"Insufficient data",IF('[2]Most Recent Statements'!J69="Unknown","Insufficient Data",(IF(ISNUMBER(SEARCH("Suppliers respect labour rights (wages, freedom of association etc) (beyond tier 1)",'[2]Most Recent Statements'!J69)),"Yes","No"))))</f>
        <v>No</v>
      </c>
      <c r="AN110" s="176" t="str">
        <f>IF(ISERROR('[2]Most Recent Statements'!J69),"Insufficient data",IF('[2]Most Recent Statements'!J69="Unknown","Insufficient Data",(IF(ISNUMBER(SEARCH("Suppliers protect migrant workers (direct / tier 1)",'[2]Most Recent Statements'!J69)),"Yes","No"))))</f>
        <v>No</v>
      </c>
      <c r="AO110" s="176" t="str">
        <f>IF(ISERROR('[2]Most Recent Statements'!J69),"Insufficient data",IF('[2]Most Recent Statements'!J69="Unknown","Insufficient Data",(IF(ISNUMBER(SEARCH("Suppliers protect migrant workers (beyond tier 1)",'[2]Most Recent Statements'!J69)),"Yes","No"))))</f>
        <v>No</v>
      </c>
      <c r="AP110" s="176" t="str">
        <f>IF(ISERROR('[2]Most Recent Statements'!J69),"Insufficient data",IF('[2]Most Recent Statements'!J69="Unknown","Insufficient Data",(IF(ISNUMBER(SEARCH("migrant",'[2]Most Recent Statements'!J69)),"Yes","No"))))</f>
        <v>No</v>
      </c>
      <c r="AQ110" s="174" t="str">
        <f>IF(OR(ISERROR('[2]Most Recent Statements'!O69),ISERROR('[2]Most Recent Statements'!M69)),"Insufficient data",IF(OR('[2]Most Recent Statements'!O69="Unknown",'[2]Most Recent Statements'!M69="Unknown"),"Insufficient Data",(IF(OR((OR((ISNUMBER(SEARCH("Cancel contracts",'[2]Most Recent Statements'!O69))),(ISNUMBER(SEARCH("Corrective action plan",'[2]Most Recent Statements'!O69))),(ISNUMBER(SEARCH("Worker remediation",'[2]Most Recent Statements'!O69))),(ISNUMBER(SEARCH("Senior management",'[2]Most Recent Statements'!O69))))),(OR((ISNUMBER(SEARCH("Audits",'[2]Most Recent Statements'!M69))),(ISNUMBER(SEARCH("On-site visits",'[2]Most Recent Statements'!M69)))))),"Yes","No"))))</f>
        <v>No</v>
      </c>
      <c r="AR110" s="174" t="str">
        <f t="shared" si="11"/>
        <v>No</v>
      </c>
      <c r="AS110" s="176" t="str">
        <f>IF(ISERROR('[2]Most Recent Statements'!O69),"Insufficient data",IF('[2]Most Recent Statements'!O69="Unknown","Insufficient Data",(IF(ISNUMBER(SEARCH("Cancel contracts",'[2]Most Recent Statements'!O69)),"Yes","No"))))</f>
        <v>No</v>
      </c>
      <c r="AT110" s="176" t="str">
        <f>IF(ISERROR('[2]Most Recent Statements'!O69),"Insufficient data",IF('[2]Most Recent Statements'!O69="Unknown","Insufficient Data",(IF(ISNUMBER(SEARCH("Corrective action plan",'[2]Most Recent Statements'!O69)),"Yes","No"))))</f>
        <v>No</v>
      </c>
      <c r="AU110" s="176" t="str">
        <f>IF(ISERROR('[2]Most Recent Statements'!O69),"Insufficient data",IF('[2]Most Recent Statements'!O69="Unknown","Insufficient Data",(IF(ISNUMBER(SEARCH("Senior management",'[2]Most Recent Statements'!O69)),"Yes","No"))))</f>
        <v>No</v>
      </c>
      <c r="AV110" s="176" t="str">
        <f>IF(ISERROR('[2]Most Recent Statements'!O69),"Insufficient data",IF('[2]Most Recent Statements'!O69="Unknown","Insufficient Data",(IF(ISNUMBER(SEARCH("Worker remediation",'[2]Most Recent Statements'!O69)),"Yes","No"))))</f>
        <v>No</v>
      </c>
      <c r="AW110" s="176" t="str">
        <f t="shared" si="12"/>
        <v>No</v>
      </c>
      <c r="AX110" s="176" t="str">
        <f>IF(ISERROR('[2]Most Recent Statements'!M69),"Insufficient data",IF('[2]Most Recent Statements'!M69="Unknown","Insufficient Data",(IF(ISNUMBER(SEARCH("Audits",'[2]Most Recent Statements'!M69)),"Yes","No"))))</f>
        <v>No</v>
      </c>
      <c r="AY110" s="176" t="str">
        <f>IF(ISERROR('[2]Most Recent Statements'!M69),"Insufficient data",IF('[2]Most Recent Statements'!M69="Unknown","Insufficient Data",(IF(ISNUMBER(SEARCH("Audits of suppliers (self- reporting)",'[2]Most Recent Statements'!M69)),"Yes","No"))))</f>
        <v>No</v>
      </c>
      <c r="AZ110" s="176" t="str">
        <f>IF(ISERROR('[2]Most Recent Statements'!M69),"Insufficient data",IF('[2]Most Recent Statements'!M69="Unknown","Insufficient Data",(IF(ISNUMBER(SEARCH("Audits of suppliers (independent)",'[2]Most Recent Statements'!M69)),"Yes","No"))))</f>
        <v>No</v>
      </c>
      <c r="BA110" s="176" t="str">
        <f>IF(ISERROR('[2]Most Recent Statements'!M69),"Insufficient data",IF('[2]Most Recent Statements'!M69="Unknown","Insufficient Data",(IF(ISNUMBER(SEARCH("On-site visits",'[2]Most Recent Statements'!M69)),"Yes","No"))))</f>
        <v>No</v>
      </c>
      <c r="BB110" s="176" t="str">
        <f>IF(ISERROR('[2]Most Recent Statements'!P69),"Insufficient data",IF('[2]Most Recent Statements'!P69="Unknown","Insufficient Data",(IF(OR((ISNUMBER(SEARCH("Hotline",'[2]Most Recent Statements'!P69))),(ISNUMBER(SEARCH("Whistleblower protection",'[2]Most Recent Statements'!P69))),(ISNUMBER(SEARCH("Focal Point",'[2]Most Recent Statements'!P69)))),"Yes","No"))))</f>
        <v>No</v>
      </c>
      <c r="BC110" s="176" t="str">
        <f>IF(ISERROR('[2]Most Recent Statements'!P69),"Insufficient data",IF('[2]Most Recent Statements'!P69="Unknown","Insufficient Data",(IF(ISNUMBER(SEARCH("Hotline",'[2]Most Recent Statements'!P69)),"Yes","No"))))</f>
        <v>No</v>
      </c>
      <c r="BD110" s="176" t="str">
        <f>IF(ISERROR('[2]Most Recent Statements'!P69),"Insufficient data",IF('[2]Most Recent Statements'!P69="Unknown","Insufficient Data",(IF(ISNUMBER(SEARCH("Focal Point",'[2]Most Recent Statements'!P69)),"Yes","No"))))</f>
        <v>No</v>
      </c>
      <c r="BE110" s="176" t="str">
        <f>IF(ISERROR('[2]Most Recent Statements'!P69),"Insufficient data",IF('[2]Most Recent Statements'!P69="Unknown","Insufficient Data",(IF(ISNUMBER(SEARCH("Whistleblower protection",'[2]Most Recent Statements'!P69)),"Yes","No"))))</f>
        <v>No</v>
      </c>
      <c r="BF110" s="176" t="str">
        <f>IF(OR(BG110="Insufficient Data",BH110="Insufficient Data",BI110="Insufficient Data"),"Insufficient Data",(IF(AND((OR((ISNUMBER(SEARCH("Yes",BG110))),(ISNUMBER(SEARCH("Yes",BH110))),(ISNUMBER(SEARCH("Yes",BI110)))))),"Yes","No")))</f>
        <v>Yes</v>
      </c>
      <c r="BG110" s="176" t="str">
        <f>IF(ISERROR('[2]Most Recent Statements'!K69),"Insufficient data",IF('[2]Most Recent Statements'!K69="Unknown","Insufficient Data",(IF(ISNUMBER(SEARCH("Conducting research",'[2]Most Recent Statements'!K69)),"Yes","No"))))</f>
        <v>No</v>
      </c>
      <c r="BH110" s="176" t="str">
        <f>IF(ISERROR('[2]Most Recent Statements'!K69),"Insufficient data",IF('[2]Most Recent Statements'!K69="Unknown","Insufficient Data",(IF(ISNUMBER(SEARCH("Risk-based questionnaires",'[2]Most Recent Statements'!K69)),"Yes","No"))))</f>
        <v>Yes</v>
      </c>
      <c r="BI110" s="176" t="str">
        <f>IF(ISERROR('[2]Most Recent Statements'!K69),"Insufficient data",IF('[2]Most Recent Statements'!K69="Unknown","Insufficient Data",(IF(ISNUMBER(SEARCH("Use of risk management tool or software",'[2]Most Recent Statements'!K69)),"Yes","No"))))</f>
        <v>No</v>
      </c>
      <c r="BJ110" s="176" t="str">
        <f>IF(ISERROR('[2]Most Recent Statements'!K69),"Insufficient data",IF('[2]Most Recent Statements'!K69="Unknown","Insufficient Data",(IF(ISNUMBER(SEARCH("In Development",'[2]Most Recent Statements'!K69)),"Yes","No"))))</f>
        <v>Yes</v>
      </c>
      <c r="BK110" s="174" t="str">
        <f>IF(OR(ISERROR('[2]Most Recent Statements'!K69),ISERROR('[2]Most Recent Statements'!L69)),"Insufficient data",IF(OR('[2]Most Recent Statements'!K69="Unknown",'[2]Most Recent Statements'!L69="Unknown"),"Insufficient Data",(IF(AND((OR((ISNUMBER(SEARCH("Conducting research",'[2]Most Recent Statements'!K69))),(ISNUMBER(SEARCH("Risk-based questionnaires",'[2]Most Recent Statements'!K69))),(ISNUMBER(SEARCH("Use of risk management tool or software",'[2]Most Recent Statements'!K69))))),(OR((ISNUMBER(SEARCH("Geographic",'[2]Most Recent Statements'!L69))),(ISNUMBER(SEARCH("Industry",'[2]Most Recent Statements'!L69))),(ISNUMBER(SEARCH("Resource",'[2]Most Recent Statements'!L69))),(ISNUMBER(SEARCH("Workforce",'[2]Most Recent Statements'!L69)))))),"Yes","No"))))</f>
        <v>No</v>
      </c>
      <c r="BL110" s="176" t="str">
        <f>IF(ISERROR('[2]Most Recent Statements'!L69),"Insufficient data",IF('[2]Most Recent Statements'!L69="Unknown","Insufficient Data",(IF(OR((ISNUMBER(SEARCH("Geographic",'[2]Most Recent Statements'!L69))),(ISNUMBER(SEARCH("Industry",'[2]Most Recent Statements'!L69))),(ISNUMBER(SEARCH("Resource",'[2]Most Recent Statements'!L69))),(ISNUMBER(SEARCH("Workforce",'[2]Most Recent Statements'!L69)))),"Yes","No"))))</f>
        <v>No</v>
      </c>
      <c r="BM110" s="176" t="str">
        <f>IF(ISERROR('[2]Most Recent Statements'!L69),"Insufficient data",IF('[2]Most Recent Statements'!L69="Unknown","Insufficient Data",(IF(ISNUMBER(SEARCH("Geographic",'[2]Most Recent Statements'!L69)),"Yes","No"))))</f>
        <v>No</v>
      </c>
      <c r="BN110" s="176" t="str">
        <f>IF(ISERROR('[2]Most Recent Statements'!L69),"Insufficient data",IF('[2]Most Recent Statements'!L69="Unknown","Insufficient Data",(IF(ISNUMBER(SEARCH("Industry",'[2]Most Recent Statements'!L69)),"Yes","No"))))</f>
        <v>No</v>
      </c>
      <c r="BO110" s="176" t="str">
        <f>IF(ISERROR('[2]Most Recent Statements'!L69),"Insufficient data",IF('[2]Most Recent Statements'!L69="Unknown","Insufficient Data",(IF(ISNUMBER(SEARCH("Workforce",'[2]Most Recent Statements'!L69)),"Yes","No"))))</f>
        <v>No</v>
      </c>
      <c r="BP110" s="176" t="str">
        <f>IF(ISERROR('[2]Most Recent Statements'!L69),"Insufficient data",IF('[2]Most Recent Statements'!L69="Unknown","Insufficient Data",(IF(ISNUMBER(SEARCH("Resource",'[2]Most Recent Statements'!L69)),"Yes","No"))))</f>
        <v>No</v>
      </c>
      <c r="BQ110" s="176"/>
      <c r="BR110" s="176" t="str">
        <f>IF(ISERROR('[2]Most Recent Statements'!N69),"Insufficient data",IF('[2]Most Recent Statements'!N69="Unknown","Insufficient Data",(IF(ISNUMBER(SEARCH("Yes",'[2]Most Recent Statements'!N69)),"Yes","No"))))</f>
        <v>No</v>
      </c>
      <c r="BS110" s="176" t="str">
        <f>IF(ISERROR('[2]Most Recent Statements'!Q69),"Insufficient data",IF('[2]Most Recent Statements'!Q69="Unknown","Insufficient Data",(IF(ISNUMBER(SEARCH("Leadership",'[2]Most Recent Statements'!Q69)),"Yes","No"))))</f>
        <v>No</v>
      </c>
      <c r="BT110" s="176" t="str">
        <f>IF(ISERROR('[2]Most Recent Statements'!Q69),"Insufficient data",IF('[2]Most Recent Statements'!Q69="Unknown","Insufficient Data",(IF(ISNUMBER(SEARCH("Suppliers",'[2]Most Recent Statements'!Q69)),"Yes","No"))))</f>
        <v>No</v>
      </c>
      <c r="BU110" s="176" t="str">
        <f>IF(ISERROR('[2]Most Recent Statements'!Q69),"Insufficient data",IF('[2]Most Recent Statements'!Q69="Unknown","Insufficient Data",(IF(ISNUMBER(SEARCH("Recruitment / HR",'[2]Most Recent Statements'!Q69)),"Yes","No"))))</f>
        <v>No</v>
      </c>
      <c r="BV110" s="176" t="str">
        <f>IF(ISERROR('[2]Most Recent Statements'!Q69),"Insufficient data",IF('[2]Most Recent Statements'!Q69="Unknown","Insufficient Data",(IF(ISNUMBER(SEARCH("Procurement / purchasing",'[2]Most Recent Statements'!Q69)),"Yes","No"))))</f>
        <v>No</v>
      </c>
      <c r="BW110" s="176" t="str">
        <f>IF(ISERROR('[2]Most Recent Statements'!Q69),"Insufficient data",IF('[2]Most Recent Statements'!Q69="Unknown","Insufficient Data",(IF(ISNUMBER(SEARCH("Employees (all)",'[2]Most Recent Statements'!Q69)),"Yes","No"))))</f>
        <v>No</v>
      </c>
      <c r="BX110" s="176" t="str">
        <f>IF(ISERROR('[2]Most Recent Statements'!Q69),"Insufficient data",IF('[2]Most Recent Statements'!Q69="Unknown","Insufficient Data",(IF(ISNUMBER(SEARCH("Training provided - not specified",'[2]Most Recent Statements'!Q69)),"Yes","No"))))</f>
        <v>Yes</v>
      </c>
      <c r="BY110" s="176" t="str">
        <f>IF(ISERROR('[2]Most Recent Statements'!Q69),"Insufficient data",IF('[2]Most Recent Statements'!Q69="Unknown","Insufficient Data",(IF(ISNUMBER(SEARCH("In Development",'[2]Most Recent Statements'!Q69)),"Yes","No"))))</f>
        <v>No</v>
      </c>
      <c r="BZ110" s="176" t="str">
        <f>IF(OR(BS110="Insufficient Data",BT110="Insufficient Data",BU110="Insufficient Data",BV110="Insufficient Data",BW110="Insufficient Data",BX110="Insufficient Data"),"Insufficient Data",(IF(AND((OR((ISNUMBER(SEARCH("Yes",BS110))),(ISNUMBER(SEARCH("Yes",BT110))),(ISNUMBER(SEARCH("Yes",BU110))),(ISNUMBER(SEARCH("Yes",BV110))),(ISNUMBER(SEARCH("Yes",BW110))),(ISNUMBER(SEARCH("Yes",BX110)))))),"Yes","No")))</f>
        <v>Yes</v>
      </c>
      <c r="CA110" s="176" t="str">
        <f t="shared" si="15"/>
        <v>Yes</v>
      </c>
      <c r="CB110" s="176" t="str">
        <f t="shared" si="16"/>
        <v>Yes</v>
      </c>
      <c r="CC110" s="176" t="str">
        <f>IF(ISERROR('[2]Most Recent Statements'!R69),"Insufficient data",IF('[2]Most Recent Statements'!R69="Unknown","Insufficient Data",(IF(ISNUMBER(SEARCH("Yes",'[2]Most Recent Statements'!R69)),"Yes","No"))))</f>
        <v>No</v>
      </c>
      <c r="CD110" s="176" t="str">
        <f>IF(ISERROR('[2]Most Recent Statements'!S69),"Insufficient data",IF('[2]Most Recent Statements'!S69="Unknown","Insufficient Data",(IF(ISNUMBER(SEARCH("Yes",'[2]Most Recent Statements'!S69)),"Yes","No"))))</f>
        <v>No</v>
      </c>
      <c r="CE110" s="200" t="str">
        <f>IFERROR(VLOOKUP($A110,'[2]Sector Specific Research'!$B$3:$H$81,3,FALSE),"Insufficient Data")</f>
        <v>No</v>
      </c>
      <c r="CF110" s="200" t="str">
        <f>IFERROR(VLOOKUP($A110,'[2]Sector Specific Research'!$B$3:$H$81,4,FALSE),"Insufficient Data")</f>
        <v>No</v>
      </c>
      <c r="CG110" s="200" t="str">
        <f>IFERROR(VLOOKUP($A110,'[2]Sector Specific Research'!$B$3:$H$81,5,FALSE),"Insufficient Data")</f>
        <v>No</v>
      </c>
      <c r="CH110" s="200" t="str">
        <f>IFERROR(VLOOKUP($A110,'[2]Sector Specific Research'!$B$3:$H$81,6,FALSE),"Insufficient Data")</f>
        <v>No</v>
      </c>
      <c r="CI110" s="200" t="str">
        <f>IFERROR(VLOOKUP($A110,'[2]Sector Specific Research'!$B$3:$H$81,7,FALSE),"Insufficient Data")</f>
        <v>No</v>
      </c>
      <c r="CJ110" s="200" t="str">
        <f t="shared" si="17"/>
        <v>No</v>
      </c>
      <c r="CK110" s="176" t="str">
        <f>IF(OR(AS110="Insufficient Data",AT110="Insufficient Data",AU110="Insufficient Data",AV110="Insufficient Data"),"Insufficient Data",(IF(AND((OR((ISNUMBER(SEARCH("Yes",AS110))),(ISNUMBER(SEARCH("Yes",AT110))),(ISNUMBER(SEARCH("Yes",AU110))),(ISNUMBER(SEARCH("Yes",AV110)))))),"Yes","No")))</f>
        <v>No</v>
      </c>
      <c r="CL110" s="176" t="str">
        <f>IF(OR(AX110="Insufficient Data",AY110="Insufficient Data",AZ110="Insufficient Data",BA110="Insufficient Data"),"Insufficient Data",(IF(AND((OR((ISNUMBER(SEARCH("Yes",AX110))),(ISNUMBER(SEARCH("Yes",AY110))),(ISNUMBER(SEARCH("Yes",AZ110))),(ISNUMBER(SEARCH("Yes",BA110)))))),"Yes","No")))</f>
        <v>No</v>
      </c>
    </row>
    <row r="111" spans="1:90" x14ac:dyDescent="0.2">
      <c r="B111" s="191"/>
      <c r="C111" s="191"/>
      <c r="D111" s="191"/>
      <c r="E111" s="191"/>
      <c r="F111" s="174"/>
      <c r="G111" s="174"/>
      <c r="H111" s="174"/>
      <c r="I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BK111" s="176"/>
      <c r="BL111" s="176"/>
      <c r="BM111" s="176"/>
      <c r="BN111" s="193"/>
      <c r="BO111" s="193"/>
      <c r="CI111" s="193"/>
    </row>
    <row r="112" spans="1:90" x14ac:dyDescent="0.2">
      <c r="B112" s="191"/>
      <c r="C112" s="191"/>
      <c r="D112" s="191"/>
      <c r="E112" s="191"/>
      <c r="F112" s="174"/>
      <c r="G112" s="174"/>
      <c r="H112" s="174"/>
      <c r="I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BK112" s="176"/>
      <c r="BL112" s="176"/>
      <c r="BM112" s="176"/>
      <c r="BN112" s="193"/>
      <c r="BO112" s="193"/>
      <c r="CI112" s="193"/>
    </row>
    <row r="113" spans="2:87" x14ac:dyDescent="0.2">
      <c r="B113" s="191"/>
      <c r="C113" s="191"/>
      <c r="D113" s="191"/>
      <c r="E113" s="191"/>
      <c r="F113" s="174"/>
      <c r="G113" s="174"/>
      <c r="H113" s="174"/>
      <c r="I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BK113" s="176"/>
      <c r="BL113" s="176"/>
      <c r="BM113" s="176"/>
      <c r="BN113" s="193"/>
      <c r="BO113" s="193"/>
      <c r="CI113" s="193"/>
    </row>
    <row r="114" spans="2:87" x14ac:dyDescent="0.2">
      <c r="B114" s="191"/>
      <c r="C114" s="191"/>
      <c r="D114" s="191"/>
      <c r="E114" s="191"/>
      <c r="F114" s="174"/>
      <c r="G114" s="174"/>
      <c r="H114" s="174"/>
      <c r="I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BK114" s="176"/>
      <c r="BL114" s="176"/>
      <c r="BM114" s="176"/>
      <c r="BN114" s="193"/>
      <c r="BO114" s="193"/>
      <c r="CI114" s="193"/>
    </row>
    <row r="115" spans="2:87" x14ac:dyDescent="0.2">
      <c r="B115" s="191"/>
      <c r="C115" s="191"/>
      <c r="D115" s="191"/>
      <c r="E115" s="191"/>
      <c r="F115" s="174"/>
      <c r="G115" s="174"/>
      <c r="H115" s="174"/>
      <c r="I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BK115" s="176"/>
      <c r="BL115" s="176"/>
      <c r="BM115" s="176"/>
      <c r="BN115" s="193"/>
      <c r="BO115" s="193"/>
      <c r="CI115" s="193"/>
    </row>
    <row r="116" spans="2:87" x14ac:dyDescent="0.2">
      <c r="B116" s="191"/>
      <c r="C116" s="191"/>
      <c r="D116" s="191"/>
      <c r="E116" s="191"/>
      <c r="F116" s="174"/>
      <c r="G116" s="174"/>
      <c r="H116" s="174"/>
      <c r="I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BK116" s="176"/>
      <c r="BL116" s="176"/>
      <c r="BM116" s="176"/>
      <c r="BN116" s="193"/>
      <c r="BO116" s="193"/>
      <c r="CI116" s="193"/>
    </row>
    <row r="117" spans="2:87" x14ac:dyDescent="0.2">
      <c r="B117" s="191"/>
      <c r="C117" s="191"/>
      <c r="D117" s="191"/>
      <c r="E117" s="191"/>
      <c r="F117" s="174"/>
      <c r="G117" s="174"/>
      <c r="H117" s="174"/>
      <c r="I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BK117" s="176"/>
      <c r="BL117" s="176"/>
      <c r="BM117" s="176"/>
      <c r="BN117" s="193"/>
      <c r="BO117" s="193"/>
      <c r="CI117" s="193"/>
    </row>
    <row r="118" spans="2:87" x14ac:dyDescent="0.2">
      <c r="B118" s="191"/>
      <c r="C118" s="191"/>
      <c r="D118" s="191"/>
      <c r="E118" s="191"/>
      <c r="F118" s="174"/>
      <c r="G118" s="174"/>
      <c r="H118" s="174"/>
      <c r="I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BK118" s="176"/>
      <c r="BL118" s="176"/>
      <c r="BM118" s="176"/>
      <c r="BN118" s="193"/>
      <c r="BO118" s="193"/>
      <c r="CI118" s="193"/>
    </row>
    <row r="119" spans="2:87" x14ac:dyDescent="0.2">
      <c r="B119" s="191"/>
      <c r="C119" s="191"/>
      <c r="D119" s="191"/>
      <c r="E119" s="191"/>
      <c r="F119" s="174"/>
      <c r="G119" s="174"/>
      <c r="H119" s="174"/>
      <c r="I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BK119" s="176"/>
      <c r="BL119" s="176"/>
      <c r="BM119" s="176"/>
      <c r="BN119" s="193"/>
      <c r="BO119" s="193"/>
      <c r="CI119" s="193"/>
    </row>
    <row r="120" spans="2:87" x14ac:dyDescent="0.2">
      <c r="B120" s="191"/>
      <c r="C120" s="191"/>
      <c r="D120" s="191"/>
      <c r="E120" s="191"/>
      <c r="F120" s="174"/>
      <c r="G120" s="174"/>
      <c r="H120" s="174"/>
      <c r="I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BK120" s="176"/>
      <c r="BL120" s="176"/>
      <c r="BM120" s="176"/>
      <c r="BN120" s="193"/>
      <c r="BO120" s="193"/>
      <c r="CI120" s="193"/>
    </row>
    <row r="121" spans="2:87" x14ac:dyDescent="0.2">
      <c r="B121" s="191"/>
      <c r="C121" s="191"/>
      <c r="D121" s="191"/>
      <c r="E121" s="191"/>
      <c r="F121" s="174"/>
      <c r="G121" s="174"/>
      <c r="H121" s="174"/>
      <c r="I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BK121" s="176"/>
      <c r="BL121" s="176"/>
      <c r="BM121" s="176"/>
      <c r="BN121" s="193"/>
      <c r="BO121" s="193"/>
      <c r="CI121" s="193"/>
    </row>
    <row r="122" spans="2:87" x14ac:dyDescent="0.2">
      <c r="B122" s="191"/>
      <c r="C122" s="191"/>
      <c r="D122" s="191"/>
      <c r="E122" s="191"/>
      <c r="F122" s="174"/>
      <c r="G122" s="174"/>
      <c r="H122" s="174"/>
      <c r="I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BK122" s="176"/>
      <c r="BL122" s="176"/>
      <c r="BM122" s="176"/>
      <c r="BN122" s="193"/>
      <c r="BO122" s="193"/>
      <c r="CI122" s="193"/>
    </row>
    <row r="123" spans="2:87" x14ac:dyDescent="0.2">
      <c r="B123" s="191"/>
      <c r="C123" s="191"/>
      <c r="D123" s="191"/>
      <c r="E123" s="191"/>
      <c r="F123" s="174"/>
      <c r="G123" s="174"/>
      <c r="H123" s="174"/>
      <c r="I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BK123" s="176"/>
      <c r="BL123" s="176"/>
      <c r="BM123" s="176"/>
      <c r="BN123" s="193"/>
      <c r="BO123" s="193"/>
      <c r="CI123" s="193"/>
    </row>
    <row r="124" spans="2:87" x14ac:dyDescent="0.2">
      <c r="B124" s="191"/>
      <c r="C124" s="191"/>
      <c r="D124" s="191"/>
      <c r="E124" s="191"/>
      <c r="F124" s="174"/>
      <c r="G124" s="174"/>
      <c r="H124" s="174"/>
      <c r="I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BK124" s="176"/>
      <c r="BL124" s="176"/>
      <c r="BM124" s="176"/>
      <c r="BN124" s="193"/>
      <c r="BO124" s="193"/>
      <c r="CI124" s="193"/>
    </row>
    <row r="125" spans="2:87" x14ac:dyDescent="0.2">
      <c r="B125" s="191"/>
      <c r="C125" s="191"/>
      <c r="D125" s="191"/>
      <c r="E125" s="191"/>
      <c r="F125" s="174"/>
      <c r="G125" s="174"/>
      <c r="H125" s="174"/>
      <c r="I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BK125" s="176"/>
      <c r="BL125" s="176"/>
      <c r="BM125" s="176"/>
      <c r="BN125" s="193"/>
      <c r="BO125" s="193"/>
      <c r="CI125" s="193"/>
    </row>
    <row r="126" spans="2:87" x14ac:dyDescent="0.2">
      <c r="B126" s="191"/>
      <c r="C126" s="191"/>
      <c r="D126" s="191"/>
      <c r="E126" s="191"/>
      <c r="F126" s="174"/>
      <c r="G126" s="174"/>
      <c r="H126" s="174"/>
      <c r="I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BK126" s="176"/>
      <c r="BL126" s="176"/>
      <c r="BM126" s="176"/>
      <c r="BN126" s="193"/>
      <c r="BO126" s="193"/>
      <c r="CI126" s="193"/>
    </row>
    <row r="127" spans="2:87" x14ac:dyDescent="0.2">
      <c r="B127" s="191"/>
      <c r="C127" s="191"/>
      <c r="D127" s="191"/>
      <c r="E127" s="191"/>
      <c r="F127" s="174"/>
      <c r="G127" s="174"/>
      <c r="H127" s="174"/>
      <c r="I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BK127" s="176"/>
      <c r="BL127" s="176"/>
      <c r="BM127" s="176"/>
      <c r="BN127" s="193"/>
      <c r="BO127" s="193"/>
      <c r="CI127" s="193"/>
    </row>
    <row r="128" spans="2:87" x14ac:dyDescent="0.2">
      <c r="B128" s="191"/>
      <c r="C128" s="191"/>
      <c r="D128" s="191"/>
      <c r="E128" s="191"/>
      <c r="F128" s="174"/>
      <c r="G128" s="174"/>
      <c r="H128" s="174"/>
      <c r="I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BK128" s="176"/>
      <c r="BL128" s="176"/>
      <c r="BM128" s="176"/>
      <c r="BN128" s="193"/>
      <c r="BO128" s="193"/>
      <c r="CI128" s="193"/>
    </row>
    <row r="129" spans="2:87" x14ac:dyDescent="0.2">
      <c r="B129" s="191"/>
      <c r="C129" s="191"/>
      <c r="D129" s="191"/>
      <c r="E129" s="191"/>
      <c r="F129" s="174"/>
      <c r="G129" s="174"/>
      <c r="H129" s="174"/>
      <c r="I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BK129" s="176"/>
      <c r="BL129" s="176"/>
      <c r="BM129" s="176"/>
      <c r="BN129" s="193"/>
      <c r="BO129" s="193"/>
      <c r="CI129" s="193"/>
    </row>
    <row r="130" spans="2:87" x14ac:dyDescent="0.2">
      <c r="B130" s="191"/>
      <c r="C130" s="191"/>
      <c r="D130" s="191"/>
      <c r="E130" s="191"/>
      <c r="F130" s="174"/>
      <c r="G130" s="174"/>
      <c r="H130" s="174"/>
      <c r="I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BK130" s="176"/>
      <c r="BL130" s="176"/>
      <c r="BM130" s="176"/>
      <c r="BN130" s="193"/>
      <c r="BO130" s="193"/>
      <c r="CI130" s="193"/>
    </row>
    <row r="131" spans="2:87" x14ac:dyDescent="0.2">
      <c r="B131" s="191"/>
      <c r="C131" s="191"/>
      <c r="D131" s="191"/>
      <c r="E131" s="191"/>
      <c r="F131" s="174"/>
      <c r="G131" s="174"/>
      <c r="H131" s="174"/>
      <c r="I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BK131" s="176"/>
      <c r="BL131" s="176"/>
      <c r="BM131" s="176"/>
      <c r="BN131" s="193"/>
      <c r="BO131" s="193"/>
      <c r="CI131" s="193"/>
    </row>
    <row r="132" spans="2:87" x14ac:dyDescent="0.2">
      <c r="B132" s="191"/>
      <c r="C132" s="191"/>
      <c r="D132" s="191"/>
      <c r="E132" s="191"/>
      <c r="F132" s="174"/>
      <c r="G132" s="174"/>
      <c r="H132" s="174"/>
      <c r="I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BK132" s="176"/>
      <c r="BL132" s="176"/>
      <c r="BM132" s="176"/>
      <c r="BN132" s="193"/>
      <c r="BO132" s="193"/>
      <c r="CI132" s="193"/>
    </row>
    <row r="133" spans="2:87" x14ac:dyDescent="0.2">
      <c r="B133" s="191"/>
      <c r="C133" s="191"/>
      <c r="D133" s="191"/>
      <c r="E133" s="191"/>
      <c r="F133" s="174"/>
      <c r="G133" s="174"/>
      <c r="H133" s="174"/>
      <c r="I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BK133" s="176"/>
      <c r="BL133" s="176"/>
      <c r="BM133" s="176"/>
      <c r="BN133" s="193"/>
      <c r="BO133" s="193"/>
      <c r="CI133" s="193"/>
    </row>
    <row r="134" spans="2:87" x14ac:dyDescent="0.2">
      <c r="B134" s="191"/>
      <c r="C134" s="191"/>
      <c r="D134" s="191"/>
      <c r="E134" s="191"/>
      <c r="F134" s="174"/>
      <c r="G134" s="174"/>
      <c r="H134" s="174"/>
      <c r="I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BK134" s="176"/>
      <c r="BL134" s="176"/>
      <c r="BM134" s="176"/>
      <c r="BN134" s="193"/>
      <c r="BO134" s="193"/>
      <c r="CI134" s="193"/>
    </row>
    <row r="135" spans="2:87" x14ac:dyDescent="0.2">
      <c r="B135" s="191"/>
      <c r="C135" s="191"/>
      <c r="D135" s="191"/>
      <c r="E135" s="191"/>
      <c r="F135" s="174"/>
      <c r="G135" s="174"/>
      <c r="H135" s="174"/>
      <c r="I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BK135" s="176"/>
      <c r="BL135" s="176"/>
      <c r="BM135" s="176"/>
      <c r="BN135" s="193"/>
      <c r="BO135" s="193"/>
      <c r="CI135" s="193"/>
    </row>
    <row r="136" spans="2:87" x14ac:dyDescent="0.2">
      <c r="B136" s="191"/>
      <c r="C136" s="191"/>
      <c r="D136" s="191"/>
      <c r="E136" s="191"/>
      <c r="F136" s="174"/>
      <c r="G136" s="174"/>
      <c r="H136" s="174"/>
      <c r="I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BK136" s="176"/>
      <c r="BL136" s="176"/>
      <c r="BM136" s="176"/>
      <c r="BN136" s="193"/>
      <c r="BO136" s="193"/>
      <c r="CI136" s="193"/>
    </row>
    <row r="137" spans="2:87" x14ac:dyDescent="0.2">
      <c r="B137" s="191"/>
      <c r="C137" s="191"/>
      <c r="D137" s="191"/>
      <c r="E137" s="191"/>
      <c r="F137" s="174"/>
      <c r="G137" s="174"/>
      <c r="H137" s="174"/>
      <c r="I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BK137" s="176"/>
      <c r="BL137" s="176"/>
      <c r="BM137" s="176"/>
      <c r="BN137" s="193"/>
      <c r="BO137" s="193"/>
      <c r="CI137" s="193"/>
    </row>
    <row r="138" spans="2:87" x14ac:dyDescent="0.2">
      <c r="B138" s="191"/>
      <c r="C138" s="191"/>
      <c r="D138" s="191"/>
      <c r="E138" s="191"/>
      <c r="F138" s="174"/>
      <c r="G138" s="174"/>
      <c r="H138" s="174"/>
      <c r="I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BK138" s="176"/>
      <c r="BL138" s="176"/>
      <c r="BM138" s="176"/>
      <c r="BN138" s="193"/>
      <c r="BO138" s="193"/>
      <c r="CI138" s="193"/>
    </row>
    <row r="139" spans="2:87" x14ac:dyDescent="0.2">
      <c r="B139" s="191"/>
      <c r="C139" s="191"/>
      <c r="D139" s="191"/>
      <c r="E139" s="191"/>
      <c r="F139" s="174"/>
      <c r="G139" s="174"/>
      <c r="H139" s="174"/>
      <c r="I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BK139" s="176"/>
      <c r="BL139" s="176"/>
      <c r="BM139" s="176"/>
      <c r="BN139" s="193"/>
      <c r="BO139" s="193"/>
      <c r="CI139" s="193"/>
    </row>
    <row r="140" spans="2:87" x14ac:dyDescent="0.2">
      <c r="B140" s="191"/>
      <c r="C140" s="191"/>
      <c r="D140" s="191"/>
      <c r="E140" s="191"/>
      <c r="F140" s="174"/>
      <c r="G140" s="174"/>
      <c r="H140" s="174"/>
      <c r="I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BK140" s="176"/>
      <c r="BL140" s="176"/>
      <c r="BM140" s="176"/>
      <c r="BN140" s="193"/>
      <c r="BO140" s="193"/>
      <c r="CI140" s="193"/>
    </row>
    <row r="141" spans="2:87" x14ac:dyDescent="0.2">
      <c r="B141" s="191"/>
      <c r="C141" s="191"/>
      <c r="D141" s="191"/>
      <c r="E141" s="191"/>
      <c r="F141" s="174"/>
      <c r="G141" s="174"/>
      <c r="H141" s="174"/>
      <c r="I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BK141" s="176"/>
      <c r="BL141" s="176"/>
      <c r="BM141" s="176"/>
      <c r="BN141" s="193"/>
      <c r="BO141" s="193"/>
      <c r="CI141" s="193"/>
    </row>
    <row r="142" spans="2:87" x14ac:dyDescent="0.2">
      <c r="B142" s="191"/>
      <c r="C142" s="191"/>
      <c r="D142" s="191"/>
      <c r="E142" s="191"/>
      <c r="F142" s="174"/>
      <c r="G142" s="174"/>
      <c r="H142" s="174"/>
      <c r="I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BK142" s="176"/>
      <c r="BL142" s="176"/>
      <c r="BM142" s="176"/>
      <c r="BN142" s="193"/>
      <c r="BO142" s="193"/>
      <c r="CI142" s="193"/>
    </row>
    <row r="143" spans="2:87" x14ac:dyDescent="0.2">
      <c r="B143" s="191"/>
      <c r="C143" s="191"/>
      <c r="D143" s="191"/>
      <c r="E143" s="191"/>
      <c r="F143" s="174"/>
      <c r="G143" s="174"/>
      <c r="H143" s="174"/>
      <c r="I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BK143" s="176"/>
      <c r="BL143" s="176"/>
      <c r="BM143" s="176"/>
      <c r="BN143" s="193"/>
      <c r="BO143" s="193"/>
      <c r="CI143" s="193"/>
    </row>
    <row r="144" spans="2:87" x14ac:dyDescent="0.2">
      <c r="B144" s="191"/>
      <c r="C144" s="191"/>
      <c r="D144" s="191"/>
      <c r="E144" s="191"/>
      <c r="F144" s="174"/>
      <c r="G144" s="174"/>
      <c r="H144" s="174"/>
      <c r="I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BK144" s="176"/>
      <c r="BL144" s="176"/>
      <c r="BM144" s="176"/>
      <c r="BN144" s="193"/>
      <c r="BO144" s="193"/>
      <c r="CI144" s="193"/>
    </row>
    <row r="145" spans="2:87" x14ac:dyDescent="0.2">
      <c r="B145" s="191"/>
      <c r="C145" s="191"/>
      <c r="D145" s="191"/>
      <c r="E145" s="191"/>
      <c r="F145" s="174"/>
      <c r="G145" s="174"/>
      <c r="H145" s="174"/>
      <c r="I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BK145" s="176"/>
      <c r="BL145" s="176"/>
      <c r="BM145" s="176"/>
      <c r="BN145" s="193"/>
      <c r="BO145" s="193"/>
      <c r="CI145" s="193"/>
    </row>
    <row r="146" spans="2:87" x14ac:dyDescent="0.2">
      <c r="B146" s="191"/>
      <c r="C146" s="191"/>
      <c r="D146" s="191"/>
      <c r="E146" s="191"/>
      <c r="F146" s="174"/>
      <c r="G146" s="174"/>
      <c r="H146" s="174"/>
      <c r="I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BK146" s="176"/>
      <c r="BL146" s="176"/>
      <c r="BM146" s="176"/>
      <c r="BN146" s="193"/>
      <c r="BO146" s="193"/>
      <c r="CI146" s="193"/>
    </row>
    <row r="147" spans="2:87" x14ac:dyDescent="0.2">
      <c r="B147" s="191"/>
      <c r="C147" s="191"/>
      <c r="D147" s="191"/>
      <c r="E147" s="191"/>
      <c r="F147" s="174"/>
      <c r="G147" s="174"/>
      <c r="H147" s="174"/>
      <c r="I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BK147" s="176"/>
      <c r="BL147" s="176"/>
      <c r="BM147" s="176"/>
      <c r="BN147" s="193"/>
      <c r="BO147" s="193"/>
      <c r="CI147" s="193"/>
    </row>
    <row r="148" spans="2:87" x14ac:dyDescent="0.2">
      <c r="B148" s="191"/>
      <c r="C148" s="191"/>
      <c r="D148" s="191"/>
      <c r="E148" s="191"/>
      <c r="F148" s="174"/>
      <c r="G148" s="174"/>
      <c r="H148" s="174"/>
      <c r="I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BK148" s="176"/>
      <c r="BL148" s="176"/>
      <c r="BM148" s="176"/>
      <c r="BN148" s="193"/>
      <c r="BO148" s="193"/>
      <c r="CI148" s="193"/>
    </row>
    <row r="149" spans="2:87" x14ac:dyDescent="0.2">
      <c r="B149" s="191"/>
      <c r="C149" s="191"/>
      <c r="D149" s="191"/>
      <c r="E149" s="191"/>
      <c r="F149" s="174"/>
      <c r="G149" s="174"/>
      <c r="H149" s="174"/>
      <c r="I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BK149" s="176"/>
      <c r="BL149" s="176"/>
      <c r="BM149" s="176"/>
      <c r="BN149" s="193"/>
      <c r="BO149" s="193"/>
      <c r="CI149" s="193"/>
    </row>
    <row r="150" spans="2:87" x14ac:dyDescent="0.2">
      <c r="B150" s="191"/>
      <c r="C150" s="191"/>
      <c r="D150" s="191"/>
      <c r="E150" s="191"/>
      <c r="F150" s="174"/>
      <c r="G150" s="174"/>
      <c r="H150" s="174"/>
      <c r="I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BK150" s="176"/>
      <c r="BL150" s="176"/>
      <c r="BM150" s="176"/>
      <c r="BN150" s="193"/>
      <c r="BO150" s="193"/>
      <c r="CI150" s="193"/>
    </row>
    <row r="151" spans="2:87" x14ac:dyDescent="0.2">
      <c r="B151" s="191"/>
      <c r="C151" s="191"/>
      <c r="D151" s="191"/>
      <c r="E151" s="191"/>
      <c r="F151" s="174"/>
      <c r="G151" s="174"/>
      <c r="H151" s="174"/>
      <c r="I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BK151" s="176"/>
      <c r="BL151" s="176"/>
      <c r="BM151" s="176"/>
      <c r="BN151" s="193"/>
      <c r="BO151" s="193"/>
      <c r="CI151" s="193"/>
    </row>
    <row r="152" spans="2:87" x14ac:dyDescent="0.2">
      <c r="B152" s="191"/>
      <c r="C152" s="191"/>
      <c r="D152" s="191"/>
      <c r="E152" s="191"/>
      <c r="F152" s="174"/>
      <c r="G152" s="174"/>
      <c r="H152" s="174"/>
      <c r="I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BK152" s="176"/>
      <c r="BL152" s="176"/>
      <c r="BM152" s="176"/>
      <c r="BN152" s="193"/>
      <c r="BO152" s="193"/>
      <c r="CI152" s="193"/>
    </row>
    <row r="153" spans="2:87" x14ac:dyDescent="0.2">
      <c r="B153" s="191"/>
      <c r="C153" s="191"/>
      <c r="D153" s="191"/>
      <c r="E153" s="191"/>
      <c r="F153" s="174"/>
      <c r="G153" s="174"/>
      <c r="H153" s="174"/>
      <c r="I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BK153" s="176"/>
      <c r="BL153" s="176"/>
      <c r="BM153" s="176"/>
      <c r="BN153" s="193"/>
      <c r="BO153" s="193"/>
    </row>
    <row r="154" spans="2:87" x14ac:dyDescent="0.2">
      <c r="B154" s="191"/>
      <c r="C154" s="191"/>
      <c r="D154" s="191"/>
      <c r="E154" s="191"/>
      <c r="F154" s="174"/>
      <c r="G154" s="174"/>
      <c r="H154" s="174"/>
      <c r="I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BK154" s="176"/>
      <c r="BL154" s="176"/>
      <c r="BM154" s="176"/>
      <c r="BN154" s="193"/>
      <c r="BO154" s="193"/>
    </row>
    <row r="155" spans="2:87" x14ac:dyDescent="0.2">
      <c r="B155" s="191"/>
      <c r="C155" s="191"/>
      <c r="D155" s="191"/>
      <c r="E155" s="191"/>
      <c r="F155" s="174"/>
      <c r="G155" s="174"/>
      <c r="H155" s="174"/>
      <c r="I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BK155" s="176"/>
      <c r="BL155" s="176"/>
      <c r="BM155" s="176"/>
      <c r="BN155" s="193"/>
      <c r="BO155" s="193"/>
    </row>
    <row r="156" spans="2:87" x14ac:dyDescent="0.2">
      <c r="B156" s="191"/>
      <c r="C156" s="191"/>
      <c r="D156" s="191"/>
      <c r="E156" s="191"/>
      <c r="F156" s="174"/>
      <c r="G156" s="174"/>
      <c r="H156" s="174"/>
      <c r="I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BK156" s="176"/>
      <c r="BL156" s="176"/>
      <c r="BM156" s="176"/>
      <c r="BN156" s="193"/>
      <c r="BO156" s="193"/>
    </row>
    <row r="157" spans="2:87" x14ac:dyDescent="0.2">
      <c r="B157" s="191"/>
      <c r="C157" s="191"/>
      <c r="D157" s="191"/>
      <c r="E157" s="191"/>
      <c r="F157" s="174"/>
      <c r="G157" s="174"/>
      <c r="H157" s="174"/>
      <c r="I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BK157" s="176"/>
      <c r="BL157" s="176"/>
      <c r="BM157" s="176"/>
      <c r="BN157" s="193"/>
      <c r="BO157" s="193"/>
    </row>
    <row r="158" spans="2:87" x14ac:dyDescent="0.2">
      <c r="B158" s="191"/>
      <c r="C158" s="191"/>
      <c r="D158" s="191"/>
      <c r="E158" s="191"/>
      <c r="F158" s="174"/>
      <c r="G158" s="174"/>
      <c r="H158" s="174"/>
      <c r="I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BK158" s="176"/>
      <c r="BL158" s="176"/>
      <c r="BM158" s="176"/>
      <c r="BN158" s="193"/>
      <c r="BO158" s="193"/>
    </row>
    <row r="159" spans="2:87" x14ac:dyDescent="0.2">
      <c r="B159" s="191"/>
      <c r="C159" s="191"/>
      <c r="D159" s="191"/>
      <c r="E159" s="191"/>
      <c r="F159" s="174"/>
      <c r="G159" s="174"/>
      <c r="H159" s="174"/>
      <c r="I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BK159" s="176"/>
      <c r="BL159" s="176"/>
      <c r="BM159" s="176"/>
      <c r="BN159" s="193"/>
      <c r="BO159" s="193"/>
    </row>
    <row r="160" spans="2:87" x14ac:dyDescent="0.2">
      <c r="B160" s="191"/>
      <c r="C160" s="191"/>
      <c r="D160" s="191"/>
      <c r="E160" s="191"/>
      <c r="F160" s="174"/>
      <c r="G160" s="174"/>
      <c r="H160" s="174"/>
      <c r="I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BK160" s="176"/>
      <c r="BL160" s="176"/>
      <c r="BM160" s="176"/>
      <c r="BN160" s="193"/>
      <c r="BO160" s="193"/>
    </row>
    <row r="161" spans="2:67" x14ac:dyDescent="0.2">
      <c r="B161" s="191"/>
      <c r="C161" s="191"/>
      <c r="D161" s="191"/>
      <c r="E161" s="191"/>
      <c r="F161" s="174"/>
      <c r="G161" s="174"/>
      <c r="H161" s="174"/>
      <c r="I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BK161" s="176"/>
      <c r="BL161" s="176"/>
      <c r="BM161" s="176"/>
      <c r="BN161" s="193"/>
      <c r="BO161" s="193"/>
    </row>
    <row r="162" spans="2:67" x14ac:dyDescent="0.2">
      <c r="B162" s="191"/>
      <c r="C162" s="191"/>
      <c r="D162" s="191"/>
      <c r="E162" s="191"/>
      <c r="F162" s="174"/>
      <c r="G162" s="174"/>
      <c r="H162" s="174"/>
      <c r="I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BK162" s="176"/>
      <c r="BL162" s="176"/>
      <c r="BM162" s="176"/>
      <c r="BN162" s="193"/>
      <c r="BO162" s="193"/>
    </row>
    <row r="163" spans="2:67" x14ac:dyDescent="0.2">
      <c r="B163" s="191"/>
      <c r="C163" s="191"/>
      <c r="D163" s="191"/>
      <c r="E163" s="191"/>
      <c r="F163" s="174"/>
      <c r="G163" s="174"/>
      <c r="H163" s="174"/>
      <c r="I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BK163" s="176"/>
      <c r="BL163" s="176"/>
      <c r="BM163" s="176"/>
      <c r="BN163" s="193"/>
      <c r="BO163" s="193"/>
    </row>
    <row r="164" spans="2:67" x14ac:dyDescent="0.2">
      <c r="B164" s="191"/>
      <c r="C164" s="191"/>
      <c r="D164" s="191"/>
      <c r="E164" s="191"/>
      <c r="F164" s="174"/>
      <c r="G164" s="174"/>
      <c r="H164" s="174"/>
      <c r="I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BK164" s="176"/>
      <c r="BL164" s="176"/>
      <c r="BM164" s="176"/>
      <c r="BN164" s="193"/>
      <c r="BO164" s="193"/>
    </row>
    <row r="165" spans="2:67" x14ac:dyDescent="0.2">
      <c r="B165" s="191"/>
      <c r="C165" s="191"/>
      <c r="D165" s="191"/>
      <c r="E165" s="191"/>
      <c r="F165" s="174"/>
      <c r="G165" s="174"/>
      <c r="H165" s="174"/>
      <c r="I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BK165" s="176"/>
      <c r="BL165" s="176"/>
      <c r="BM165" s="176"/>
      <c r="BN165" s="193"/>
      <c r="BO165" s="193"/>
    </row>
    <row r="166" spans="2:67" x14ac:dyDescent="0.2">
      <c r="B166" s="191"/>
      <c r="C166" s="191"/>
      <c r="D166" s="191"/>
      <c r="E166" s="191"/>
      <c r="F166" s="174"/>
      <c r="G166" s="174"/>
      <c r="H166" s="174"/>
      <c r="I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BK166" s="176"/>
      <c r="BL166" s="176"/>
      <c r="BM166" s="176"/>
      <c r="BN166" s="193"/>
      <c r="BO166" s="193"/>
    </row>
    <row r="167" spans="2:67" x14ac:dyDescent="0.2">
      <c r="B167" s="191"/>
      <c r="C167" s="191"/>
      <c r="D167" s="191"/>
      <c r="E167" s="191"/>
      <c r="F167" s="174"/>
      <c r="G167" s="174"/>
      <c r="H167" s="174"/>
      <c r="I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BK167" s="176"/>
      <c r="BL167" s="176"/>
      <c r="BM167" s="176"/>
      <c r="BN167" s="193"/>
      <c r="BO167" s="193"/>
    </row>
    <row r="168" spans="2:67" x14ac:dyDescent="0.2">
      <c r="B168" s="191"/>
      <c r="C168" s="191"/>
      <c r="D168" s="191"/>
      <c r="E168" s="191"/>
      <c r="F168" s="174"/>
      <c r="G168" s="174"/>
      <c r="H168" s="174"/>
      <c r="I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BK168" s="176"/>
      <c r="BL168" s="176"/>
      <c r="BM168" s="176"/>
      <c r="BN168" s="193"/>
      <c r="BO168" s="193"/>
    </row>
    <row r="169" spans="2:67" x14ac:dyDescent="0.2">
      <c r="B169" s="191"/>
      <c r="C169" s="191"/>
      <c r="D169" s="191"/>
      <c r="E169" s="191"/>
      <c r="F169" s="174"/>
      <c r="G169" s="174"/>
      <c r="H169" s="174"/>
      <c r="I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BK169" s="176"/>
      <c r="BL169" s="176"/>
      <c r="BM169" s="176"/>
      <c r="BN169" s="193"/>
      <c r="BO169" s="193"/>
    </row>
    <row r="170" spans="2:67" x14ac:dyDescent="0.2">
      <c r="B170" s="191"/>
      <c r="C170" s="191"/>
      <c r="D170" s="191"/>
      <c r="E170" s="191"/>
      <c r="F170" s="174"/>
      <c r="G170" s="174"/>
      <c r="H170" s="174"/>
      <c r="I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BK170" s="176"/>
      <c r="BL170" s="176"/>
      <c r="BM170" s="176"/>
      <c r="BN170" s="193"/>
      <c r="BO170" s="193"/>
    </row>
    <row r="171" spans="2:67" x14ac:dyDescent="0.2">
      <c r="B171" s="191"/>
      <c r="C171" s="191"/>
      <c r="D171" s="191"/>
      <c r="E171" s="191"/>
      <c r="F171" s="174"/>
      <c r="G171" s="174"/>
      <c r="H171" s="174"/>
      <c r="I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BK171" s="176"/>
      <c r="BL171" s="176"/>
      <c r="BM171" s="176"/>
      <c r="BN171" s="193"/>
      <c r="BO171" s="193"/>
    </row>
    <row r="172" spans="2:67" x14ac:dyDescent="0.2">
      <c r="B172" s="191"/>
      <c r="C172" s="191"/>
      <c r="D172" s="191"/>
      <c r="E172" s="191"/>
      <c r="F172" s="174"/>
      <c r="G172" s="174"/>
      <c r="H172" s="174"/>
      <c r="I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BK172" s="176"/>
      <c r="BL172" s="176"/>
      <c r="BM172" s="176"/>
      <c r="BN172" s="193"/>
      <c r="BO172" s="193"/>
    </row>
    <row r="173" spans="2:67" x14ac:dyDescent="0.2">
      <c r="B173" s="191"/>
      <c r="C173" s="191"/>
      <c r="D173" s="191"/>
      <c r="E173" s="191"/>
      <c r="F173" s="174"/>
      <c r="G173" s="174"/>
      <c r="H173" s="174"/>
      <c r="I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BK173" s="176"/>
      <c r="BL173" s="176"/>
      <c r="BM173" s="176"/>
      <c r="BN173" s="193"/>
      <c r="BO173" s="193"/>
    </row>
    <row r="174" spans="2:67" x14ac:dyDescent="0.2">
      <c r="B174" s="191"/>
      <c r="C174" s="191"/>
      <c r="D174" s="191"/>
      <c r="E174" s="191"/>
      <c r="F174" s="174"/>
      <c r="G174" s="174"/>
      <c r="H174" s="174"/>
      <c r="I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BK174" s="176"/>
      <c r="BL174" s="176"/>
      <c r="BM174" s="176"/>
      <c r="BN174" s="193"/>
      <c r="BO174" s="193"/>
    </row>
    <row r="175" spans="2:67" x14ac:dyDescent="0.2">
      <c r="B175" s="191"/>
      <c r="C175" s="191"/>
      <c r="D175" s="191"/>
      <c r="E175" s="191"/>
      <c r="F175" s="174"/>
      <c r="G175" s="174"/>
      <c r="H175" s="174"/>
      <c r="I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BK175" s="193"/>
      <c r="BL175" s="193"/>
      <c r="BM175" s="193"/>
      <c r="BN175" s="193"/>
      <c r="BO175" s="193"/>
    </row>
    <row r="176" spans="2:67" x14ac:dyDescent="0.2">
      <c r="B176" s="191"/>
      <c r="C176" s="191"/>
      <c r="D176" s="191"/>
      <c r="E176" s="191"/>
      <c r="F176" s="174"/>
      <c r="G176" s="174"/>
      <c r="H176" s="174"/>
      <c r="I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BK176" s="193"/>
      <c r="BL176" s="193"/>
      <c r="BM176" s="193"/>
      <c r="BN176" s="193"/>
      <c r="BO176" s="193"/>
    </row>
    <row r="177" spans="2:67" x14ac:dyDescent="0.2">
      <c r="B177" s="191"/>
      <c r="C177" s="191"/>
      <c r="D177" s="191"/>
      <c r="E177" s="191"/>
      <c r="F177" s="174"/>
      <c r="G177" s="174"/>
      <c r="H177" s="174"/>
      <c r="I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BK177" s="193"/>
      <c r="BL177" s="193"/>
      <c r="BM177" s="193"/>
      <c r="BN177" s="193"/>
      <c r="BO177" s="193"/>
    </row>
    <row r="178" spans="2:67" x14ac:dyDescent="0.2">
      <c r="B178" s="191"/>
      <c r="C178" s="191"/>
      <c r="D178" s="191"/>
      <c r="E178" s="191"/>
      <c r="F178" s="174"/>
      <c r="G178" s="174"/>
      <c r="H178" s="174"/>
      <c r="I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BK178" s="193"/>
      <c r="BL178" s="193"/>
      <c r="BM178" s="193"/>
      <c r="BN178" s="193"/>
      <c r="BO178" s="193"/>
    </row>
    <row r="179" spans="2:67" x14ac:dyDescent="0.2">
      <c r="B179" s="191"/>
      <c r="C179" s="191"/>
      <c r="D179" s="191"/>
      <c r="E179" s="191"/>
      <c r="F179" s="174"/>
      <c r="G179" s="174"/>
      <c r="H179" s="174"/>
      <c r="I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BK179" s="193"/>
      <c r="BL179" s="193"/>
      <c r="BM179" s="193"/>
      <c r="BN179" s="193"/>
      <c r="BO179" s="193"/>
    </row>
    <row r="180" spans="2:67" x14ac:dyDescent="0.2">
      <c r="B180" s="191"/>
      <c r="C180" s="191"/>
      <c r="D180" s="191"/>
      <c r="E180" s="191"/>
      <c r="F180" s="174"/>
      <c r="G180" s="174"/>
      <c r="H180" s="174"/>
      <c r="I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BK180" s="193"/>
      <c r="BL180" s="193"/>
      <c r="BM180" s="193"/>
      <c r="BN180" s="193"/>
      <c r="BO180" s="193"/>
    </row>
    <row r="181" spans="2:67" x14ac:dyDescent="0.2">
      <c r="B181" s="191"/>
      <c r="C181" s="191"/>
      <c r="D181" s="191"/>
      <c r="E181" s="191"/>
      <c r="F181" s="174"/>
      <c r="G181" s="174"/>
      <c r="H181" s="174"/>
      <c r="I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BK181" s="193"/>
      <c r="BL181" s="193"/>
      <c r="BM181" s="193"/>
      <c r="BN181" s="193"/>
      <c r="BO181" s="193"/>
    </row>
    <row r="182" spans="2:67" x14ac:dyDescent="0.2">
      <c r="B182" s="191"/>
      <c r="C182" s="191"/>
      <c r="D182" s="191"/>
      <c r="E182" s="191"/>
      <c r="F182" s="174"/>
      <c r="G182" s="174"/>
      <c r="H182" s="174"/>
      <c r="I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BK182" s="193"/>
      <c r="BL182" s="193"/>
      <c r="BM182" s="193"/>
      <c r="BN182" s="193"/>
      <c r="BO182" s="193"/>
    </row>
    <row r="183" spans="2:67" x14ac:dyDescent="0.2">
      <c r="B183" s="191"/>
      <c r="C183" s="191"/>
      <c r="D183" s="191"/>
      <c r="E183" s="191"/>
      <c r="F183" s="174"/>
      <c r="G183" s="174"/>
      <c r="H183" s="174"/>
      <c r="I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BK183" s="193"/>
      <c r="BL183" s="193"/>
      <c r="BM183" s="193"/>
      <c r="BN183" s="193"/>
      <c r="BO183" s="193"/>
    </row>
    <row r="184" spans="2:67" x14ac:dyDescent="0.2">
      <c r="B184" s="191"/>
      <c r="C184" s="191"/>
      <c r="D184" s="191"/>
      <c r="E184" s="191"/>
      <c r="F184" s="174"/>
      <c r="G184" s="174"/>
      <c r="H184" s="174"/>
      <c r="I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BK184" s="193"/>
      <c r="BL184" s="193"/>
      <c r="BM184" s="193"/>
      <c r="BN184" s="193"/>
      <c r="BO184" s="193"/>
    </row>
    <row r="185" spans="2:67" x14ac:dyDescent="0.2">
      <c r="B185" s="191"/>
      <c r="C185" s="191"/>
      <c r="D185" s="191"/>
      <c r="E185" s="191"/>
      <c r="F185" s="174"/>
      <c r="G185" s="174"/>
      <c r="H185" s="174"/>
      <c r="I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BK185" s="193"/>
      <c r="BL185" s="193"/>
      <c r="BM185" s="193"/>
      <c r="BN185" s="193"/>
      <c r="BO185" s="193"/>
    </row>
    <row r="186" spans="2:67" x14ac:dyDescent="0.2">
      <c r="B186" s="191"/>
      <c r="C186" s="191"/>
      <c r="D186" s="191"/>
      <c r="E186" s="191"/>
      <c r="F186" s="174"/>
      <c r="G186" s="174"/>
      <c r="H186" s="174"/>
      <c r="I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BK186" s="193"/>
      <c r="BL186" s="193"/>
      <c r="BM186" s="193"/>
      <c r="BN186" s="193"/>
      <c r="BO186" s="193"/>
    </row>
    <row r="187" spans="2:67" x14ac:dyDescent="0.2">
      <c r="B187" s="191"/>
      <c r="C187" s="191"/>
      <c r="D187" s="191"/>
      <c r="E187" s="191"/>
      <c r="F187" s="174"/>
      <c r="G187" s="174"/>
      <c r="H187" s="174"/>
      <c r="I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BK187" s="193"/>
      <c r="BL187" s="193"/>
      <c r="BM187" s="193"/>
      <c r="BN187" s="193"/>
      <c r="BO187" s="193"/>
    </row>
    <row r="188" spans="2:67" x14ac:dyDescent="0.2">
      <c r="B188" s="191"/>
      <c r="C188" s="191"/>
      <c r="D188" s="191"/>
      <c r="E188" s="191"/>
      <c r="F188" s="174"/>
      <c r="G188" s="174"/>
      <c r="H188" s="174"/>
      <c r="I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BK188" s="193"/>
      <c r="BL188" s="193"/>
      <c r="BM188" s="193"/>
      <c r="BN188" s="193"/>
      <c r="BO188" s="193"/>
    </row>
    <row r="189" spans="2:67" x14ac:dyDescent="0.2">
      <c r="B189" s="191"/>
      <c r="C189" s="191"/>
      <c r="D189" s="191"/>
      <c r="E189" s="191"/>
      <c r="F189" s="174"/>
      <c r="G189" s="174"/>
      <c r="H189" s="174"/>
      <c r="I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BK189" s="193"/>
      <c r="BL189" s="193"/>
      <c r="BM189" s="193"/>
      <c r="BN189" s="193"/>
      <c r="BO189" s="193"/>
    </row>
    <row r="190" spans="2:67" x14ac:dyDescent="0.2">
      <c r="B190" s="191"/>
      <c r="C190" s="191"/>
      <c r="D190" s="191"/>
      <c r="E190" s="191"/>
      <c r="F190" s="174"/>
      <c r="G190" s="174"/>
      <c r="H190" s="174"/>
      <c r="I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BK190" s="193"/>
      <c r="BL190" s="193"/>
      <c r="BM190" s="193"/>
      <c r="BN190" s="193"/>
      <c r="BO190" s="193"/>
    </row>
    <row r="191" spans="2:67" x14ac:dyDescent="0.2">
      <c r="B191" s="191"/>
      <c r="C191" s="191"/>
      <c r="D191" s="191"/>
      <c r="E191" s="191"/>
      <c r="F191" s="174"/>
      <c r="G191" s="174"/>
      <c r="H191" s="174"/>
      <c r="I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BK191" s="193"/>
      <c r="BL191" s="193"/>
      <c r="BM191" s="193"/>
      <c r="BN191" s="193"/>
      <c r="BO191" s="193"/>
    </row>
    <row r="192" spans="2:67" x14ac:dyDescent="0.2">
      <c r="B192" s="191"/>
      <c r="C192" s="191"/>
      <c r="D192" s="191"/>
      <c r="E192" s="191"/>
      <c r="F192" s="174"/>
      <c r="G192" s="174"/>
      <c r="H192" s="174"/>
      <c r="I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BK192" s="193"/>
      <c r="BL192" s="193"/>
      <c r="BM192" s="193"/>
      <c r="BN192" s="193"/>
      <c r="BO192" s="193"/>
    </row>
    <row r="193" spans="2:67" x14ac:dyDescent="0.2">
      <c r="B193" s="191"/>
      <c r="C193" s="191"/>
      <c r="D193" s="191"/>
      <c r="E193" s="191"/>
      <c r="F193" s="174"/>
      <c r="G193" s="174"/>
      <c r="H193" s="174"/>
      <c r="I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BK193" s="193"/>
      <c r="BL193" s="193"/>
      <c r="BM193" s="193"/>
      <c r="BN193" s="193"/>
      <c r="BO193" s="193"/>
    </row>
    <row r="194" spans="2:67" x14ac:dyDescent="0.2">
      <c r="B194" s="191"/>
      <c r="C194" s="191"/>
      <c r="D194" s="191"/>
      <c r="E194" s="191"/>
      <c r="F194" s="174"/>
      <c r="G194" s="174"/>
      <c r="H194" s="174"/>
      <c r="I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row>
    <row r="195" spans="2:67" x14ac:dyDescent="0.2">
      <c r="B195" s="191"/>
      <c r="C195" s="191"/>
      <c r="D195" s="191"/>
      <c r="E195" s="191"/>
      <c r="F195" s="174"/>
      <c r="G195" s="174"/>
      <c r="H195" s="174"/>
      <c r="I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row>
    <row r="196" spans="2:67" x14ac:dyDescent="0.2">
      <c r="B196" s="191"/>
      <c r="C196" s="191"/>
      <c r="D196" s="191"/>
      <c r="E196" s="191"/>
      <c r="F196" s="174"/>
      <c r="G196" s="174"/>
      <c r="H196" s="174"/>
      <c r="I196" s="174"/>
    </row>
    <row r="197" spans="2:67" x14ac:dyDescent="0.2">
      <c r="B197" s="191"/>
      <c r="C197" s="191"/>
      <c r="D197" s="191"/>
      <c r="E197" s="191"/>
      <c r="F197" s="174"/>
      <c r="G197" s="174"/>
      <c r="H197" s="174"/>
      <c r="I197" s="174"/>
    </row>
    <row r="198" spans="2:67" x14ac:dyDescent="0.2">
      <c r="B198" s="191"/>
      <c r="C198" s="191"/>
      <c r="D198" s="191"/>
      <c r="E198" s="191"/>
      <c r="F198" s="174"/>
      <c r="G198" s="174"/>
      <c r="H198" s="174"/>
      <c r="I198" s="174"/>
    </row>
    <row r="199" spans="2:67" x14ac:dyDescent="0.2">
      <c r="B199" s="191"/>
      <c r="C199" s="191"/>
      <c r="D199" s="191"/>
      <c r="E199" s="191"/>
      <c r="F199" s="174"/>
      <c r="G199" s="174"/>
      <c r="H199" s="174"/>
      <c r="I199" s="174"/>
    </row>
    <row r="200" spans="2:67" x14ac:dyDescent="0.2">
      <c r="B200" s="191"/>
      <c r="C200" s="191"/>
      <c r="D200" s="191"/>
      <c r="E200" s="191"/>
      <c r="F200" s="174"/>
      <c r="G200" s="174"/>
      <c r="H200" s="174"/>
      <c r="I200" s="174"/>
    </row>
    <row r="201" spans="2:67" x14ac:dyDescent="0.2">
      <c r="B201" s="191"/>
      <c r="D201" s="191"/>
      <c r="E201" s="191"/>
      <c r="F201" s="174"/>
      <c r="G201" s="174"/>
      <c r="H201" s="174"/>
      <c r="I201" s="174"/>
    </row>
  </sheetData>
  <mergeCells count="11">
    <mergeCell ref="BB13:BE13"/>
    <mergeCell ref="G13:J13"/>
    <mergeCell ref="M13:O13"/>
    <mergeCell ref="P13:AP13"/>
    <mergeCell ref="AS13:AV13"/>
    <mergeCell ref="AX13:BA13"/>
    <mergeCell ref="BF13:BJ13"/>
    <mergeCell ref="BL13:BQ13"/>
    <mergeCell ref="BS13:BZ13"/>
    <mergeCell ref="CC13:CD13"/>
    <mergeCell ref="CE13:CJ13"/>
  </mergeCells>
  <conditionalFormatting sqref="B20:C110">
    <cfRule type="cellIs" dxfId="55" priority="1" operator="equal">
      <formula>2018</formula>
    </cfRule>
  </conditionalFormatting>
  <conditionalFormatting sqref="D20:E109">
    <cfRule type="cellIs" dxfId="54" priority="26" operator="equal">
      <formula>0</formula>
    </cfRule>
    <cfRule type="containsText" dxfId="53" priority="11" operator="containsText" text="No">
      <formula>NOT(ISERROR(SEARCH("No",D20)))</formula>
    </cfRule>
  </conditionalFormatting>
  <conditionalFormatting sqref="E20:E109">
    <cfRule type="containsText" dxfId="52" priority="6" operator="containsText" text="Insufficient">
      <formula>NOT(ISERROR(SEARCH("Insufficient",E20)))</formula>
    </cfRule>
  </conditionalFormatting>
  <conditionalFormatting sqref="F20:L109">
    <cfRule type="cellIs" dxfId="51" priority="24" operator="equal">
      <formula>"Yes"</formula>
    </cfRule>
  </conditionalFormatting>
  <conditionalFormatting sqref="F20:BQ20 BS20:CD20 AS21:BP28 T21:T97 V21:V97 BQ21:BQ97 F21:S109 U21:U109 W21:AQ109 BS21:BZ109 CC21:CD109 AR21:AR110 CA21:CB110 AS29:AV109 AX29:BP109 AW29:AW110">
    <cfRule type="cellIs" dxfId="50" priority="18" operator="equal">
      <formula>"Insufficient Data"</formula>
    </cfRule>
  </conditionalFormatting>
  <conditionalFormatting sqref="M20:M109">
    <cfRule type="cellIs" dxfId="49" priority="21" operator="equal">
      <formula>"No"</formula>
    </cfRule>
  </conditionalFormatting>
  <conditionalFormatting sqref="N20:P109">
    <cfRule type="cellIs" dxfId="48" priority="14" operator="equal">
      <formula>"Yes"</formula>
    </cfRule>
  </conditionalFormatting>
  <conditionalFormatting sqref="R20:S109">
    <cfRule type="cellIs" dxfId="47" priority="13" operator="equal">
      <formula>"Yes"</formula>
    </cfRule>
  </conditionalFormatting>
  <conditionalFormatting sqref="U20:AP20 V21:V97 U21:U109 W21:AP109">
    <cfRule type="cellIs" dxfId="46" priority="27" operator="equal">
      <formula>"Yes"</formula>
    </cfRule>
  </conditionalFormatting>
  <conditionalFormatting sqref="AQ20:AR20 AQ21:AQ109 AR21:AR110">
    <cfRule type="cellIs" dxfId="45" priority="17" operator="equal">
      <formula>"No"</formula>
    </cfRule>
  </conditionalFormatting>
  <conditionalFormatting sqref="AS20:AW28 AS29:AV109 AW29:AW110">
    <cfRule type="cellIs" dxfId="44" priority="25" operator="equal">
      <formula>"Yes"</formula>
    </cfRule>
  </conditionalFormatting>
  <conditionalFormatting sqref="AX20:BE109">
    <cfRule type="cellIs" dxfId="43" priority="23" operator="equal">
      <formula>"Yes"</formula>
    </cfRule>
  </conditionalFormatting>
  <conditionalFormatting sqref="BF20:BF109">
    <cfRule type="cellIs" dxfId="42" priority="20" operator="equal">
      <formula>"No"</formula>
    </cfRule>
  </conditionalFormatting>
  <conditionalFormatting sqref="BG20:BP109">
    <cfRule type="cellIs" dxfId="41" priority="19" operator="equal">
      <formula>"Yes"</formula>
    </cfRule>
  </conditionalFormatting>
  <conditionalFormatting sqref="BQ20:BQ97">
    <cfRule type="cellIs" dxfId="40" priority="12" operator="equal">
      <formula>"No"</formula>
    </cfRule>
  </conditionalFormatting>
  <conditionalFormatting sqref="BR20:BR109">
    <cfRule type="containsText" dxfId="39" priority="9" operator="containsText" text="Insufficient Data">
      <formula>NOT(ISERROR(SEARCH("Insufficient Data",BR20)))</formula>
    </cfRule>
    <cfRule type="containsText" dxfId="38" priority="10" operator="containsText" text="Yes">
      <formula>NOT(ISERROR(SEARCH("Yes",BR20)))</formula>
    </cfRule>
  </conditionalFormatting>
  <conditionalFormatting sqref="BS20:BY109">
    <cfRule type="cellIs" dxfId="37" priority="15" operator="equal">
      <formula>"Yes"</formula>
    </cfRule>
  </conditionalFormatting>
  <conditionalFormatting sqref="BZ20:CB20 BZ21:BZ109 CA21:CB110">
    <cfRule type="cellIs" dxfId="36" priority="16" operator="equal">
      <formula>"No"</formula>
    </cfRule>
  </conditionalFormatting>
  <conditionalFormatting sqref="CC20:CD109">
    <cfRule type="cellIs" dxfId="35" priority="22" operator="equal">
      <formula>"Yes"</formula>
    </cfRule>
  </conditionalFormatting>
  <conditionalFormatting sqref="CE20:CI109">
    <cfRule type="containsText" dxfId="34" priority="7" operator="containsText" text="Insufficient Data">
      <formula>NOT(ISERROR(SEARCH("Insufficient Data",CE20)))</formula>
    </cfRule>
    <cfRule type="containsText" dxfId="33" priority="8" operator="containsText" text="Yes">
      <formula>NOT(ISERROR(SEARCH("Yes",CE20)))</formula>
    </cfRule>
  </conditionalFormatting>
  <conditionalFormatting sqref="CJ20:CJ110">
    <cfRule type="containsText" dxfId="32" priority="4" operator="containsText" text="No">
      <formula>NOT(ISERROR(SEARCH("No",CJ20)))</formula>
    </cfRule>
    <cfRule type="containsText" dxfId="31" priority="5" operator="containsText" text="Insufficient Data">
      <formula>NOT(ISERROR(SEARCH("Insufficient Data",CJ20)))</formula>
    </cfRule>
  </conditionalFormatting>
  <conditionalFormatting sqref="CK20:CL109">
    <cfRule type="containsText" dxfId="30" priority="3" operator="containsText" text="No">
      <formula>NOT(ISERROR(SEARCH("No",CK20)))</formula>
    </cfRule>
    <cfRule type="containsText" dxfId="29" priority="2" operator="containsText" text="Insufficient">
      <formula>NOT(ISERROR(SEARCH("Insufficient",CK20)))</formula>
    </cfRule>
  </conditionalFormatting>
  <pageMargins left="0.7" right="0.7" top="0.75" bottom="0.75" header="0.3" footer="0.3"/>
  <pageSetup paperSize="9" orientation="portrait" horizontalDpi="4294967293"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7434003615E149B6349A36FCFD1FCB" ma:contentTypeVersion="15" ma:contentTypeDescription="Create a new document." ma:contentTypeScope="" ma:versionID="3f362e7cfc97fce99de20296444d41fd">
  <xsd:schema xmlns:xsd="http://www.w3.org/2001/XMLSchema" xmlns:xs="http://www.w3.org/2001/XMLSchema" xmlns:p="http://schemas.microsoft.com/office/2006/metadata/properties" xmlns:ns2="9fd4432a-144b-407a-b5c0-3f4ed8389bd1" xmlns:ns3="ea80a1eb-f411-4387-9302-ed9b7dcd5f80" xmlns:ns4="4885695f-11d6-4811-af36-41b4da86f275" xmlns:ns5="f3afbf2d-beef-446a-8758-84a7ca43c063" targetNamespace="http://schemas.microsoft.com/office/2006/metadata/properties" ma:root="true" ma:fieldsID="6c479bec64ba9f0cbf3f0d1a0f4b15be" ns2:_="" ns3:_="" ns4:_="" ns5:_="">
    <xsd:import namespace="9fd4432a-144b-407a-b5c0-3f4ed8389bd1"/>
    <xsd:import namespace="ea80a1eb-f411-4387-9302-ed9b7dcd5f80"/>
    <xsd:import namespace="4885695f-11d6-4811-af36-41b4da86f275"/>
    <xsd:import namespace="f3afbf2d-beef-446a-8758-84a7ca43c063"/>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LengthInSeconds" minOccurs="0"/>
                <xsd:element ref="ns3:MediaServiceDateTaken" minOccurs="0"/>
                <xsd:element ref="ns3:lcf76f155ced4ddcb4097134ff3c332f" minOccurs="0"/>
                <xsd:element ref="ns5:TaxCatchAll" minOccurs="0"/>
                <xsd:element ref="ns3:MediaServiceGenerationTime" minOccurs="0"/>
                <xsd:element ref="ns3:MediaServiceOCR"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4432a-144b-407a-b5c0-3f4ed8389b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a80a1eb-f411-4387-9302-ed9b7dcd5f8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73a0f41-acff-4f94-90ca-11a2a97b1bb5" ma:termSetId="09814cd3-568e-fe90-9814-8d621ff8fb84" ma:anchorId="fba54fb3-c3e1-fe81-a776-ca4b69148c4d" ma:open="true" ma:isKeyword="false">
      <xsd:complexType>
        <xsd:sequence>
          <xsd:element ref="pc:Terms" minOccurs="0" maxOccurs="1"/>
        </xsd:sequence>
      </xsd:complex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885695f-11d6-4811-af36-41b4da86f2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fbf2d-beef-446a-8758-84a7ca43c063"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cfffbb6-956e-42e5-a54e-e788d8f607d7}" ma:internalName="TaxCatchAll" ma:showField="CatchAllData" ma:web="868e6268-ac32-4537-8a15-6d65bd39e1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9fd4432a-144b-407a-b5c0-3f4ed8389bd1">WFF1-2115414604-9430</_dlc_DocId>
    <TaxCatchAll xmlns="f3afbf2d-beef-446a-8758-84a7ca43c063" xsi:nil="true"/>
    <_dlc_DocIdUrl xmlns="9fd4432a-144b-407a-b5c0-3f4ed8389bd1">
      <Url>https://minderoofoundationtrust.sharepoint.com/sites/wf/edms/_layouts/15/DocIdRedir.aspx?ID=WFF1-2115414604-9430</Url>
      <Description>WFF1-2115414604-9430</Description>
    </_dlc_DocIdUrl>
    <lcf76f155ced4ddcb4097134ff3c332f xmlns="ea80a1eb-f411-4387-9302-ed9b7dcd5f80">
      <Terms xmlns="http://schemas.microsoft.com/office/infopath/2007/PartnerControls"/>
    </lcf76f155ced4ddcb4097134ff3c332f>
    <SharedWithUsers xmlns="4885695f-11d6-4811-af36-41b4da86f275">
      <UserInfo>
        <DisplayName>Paul Groth</DisplayName>
        <AccountId>1338</AccountId>
        <AccountType/>
      </UserInfo>
      <UserInfo>
        <DisplayName>Tim Colica</DisplayName>
        <AccountId>2428</AccountId>
        <AccountType/>
      </UserInfo>
      <UserInfo>
        <DisplayName>Ricki Barnes</DisplayName>
        <AccountId>529</AccountId>
        <AccountType/>
      </UserInfo>
      <UserInfo>
        <DisplayName>Elly Williams</DisplayName>
        <AccountId>708</AccountId>
        <AccountType/>
      </UserInfo>
      <UserInfo>
        <DisplayName>Elise Gordon</DisplayName>
        <AccountId>72</AccountId>
        <AccountType/>
      </UserInfo>
    </SharedWithUsers>
  </documentManagement>
</p:properties>
</file>

<file path=customXml/itemProps1.xml><?xml version="1.0" encoding="utf-8"?>
<ds:datastoreItem xmlns:ds="http://schemas.openxmlformats.org/officeDocument/2006/customXml" ds:itemID="{BAC458CF-A6C7-453E-A7FB-11767A1803FB}">
  <ds:schemaRefs>
    <ds:schemaRef ds:uri="http://schemas.microsoft.com/sharepoint/events"/>
  </ds:schemaRefs>
</ds:datastoreItem>
</file>

<file path=customXml/itemProps2.xml><?xml version="1.0" encoding="utf-8"?>
<ds:datastoreItem xmlns:ds="http://schemas.openxmlformats.org/officeDocument/2006/customXml" ds:itemID="{D0B45F5A-58B9-4E9A-B341-3DAC423D81A5}">
  <ds:schemaRefs>
    <ds:schemaRef ds:uri="http://schemas.microsoft.com/sharepoint/v3/contenttype/forms"/>
  </ds:schemaRefs>
</ds:datastoreItem>
</file>

<file path=customXml/itemProps3.xml><?xml version="1.0" encoding="utf-8"?>
<ds:datastoreItem xmlns:ds="http://schemas.openxmlformats.org/officeDocument/2006/customXml" ds:itemID="{D1F090E7-D5C9-4F1B-A5B7-FE7975C96F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d4432a-144b-407a-b5c0-3f4ed8389bd1"/>
    <ds:schemaRef ds:uri="ea80a1eb-f411-4387-9302-ed9b7dcd5f80"/>
    <ds:schemaRef ds:uri="4885695f-11d6-4811-af36-41b4da86f275"/>
    <ds:schemaRef ds:uri="f3afbf2d-beef-446a-8758-84a7ca43c0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7570DF6-948F-4657-9EE6-7E2A871829EA}">
  <ds:schemaRefs>
    <ds:schemaRef ds:uri="http://schemas.microsoft.com/office/2006/metadata/properties"/>
    <ds:schemaRef ds:uri="http://schemas.microsoft.com/office/infopath/2007/PartnerControls"/>
    <ds:schemaRef ds:uri="9fd4432a-144b-407a-b5c0-3f4ed8389bd1"/>
    <ds:schemaRef ds:uri="f3afbf2d-beef-446a-8758-84a7ca43c063"/>
    <ds:schemaRef ds:uri="ea80a1eb-f411-4387-9302-ed9b7dcd5f80"/>
    <ds:schemaRef ds:uri="4885695f-11d6-4811-af36-41b4da86f27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GSI 2023 summary data</vt:lpstr>
      <vt:lpstr>Vulnerability codebook</vt:lpstr>
      <vt:lpstr>Govt response framework</vt:lpstr>
      <vt:lpstr>Govt response - Indicators</vt:lpstr>
      <vt:lpstr>Govt response - Activities</vt:lpstr>
      <vt:lpstr>Beyond Compliance - Cocoa</vt:lpstr>
      <vt:lpstr>Beyond Compliance - Garments</vt:lpstr>
      <vt:lpstr>Beyond Compliance - Investors</vt:lpstr>
      <vt:lpstr>Beyond Complianc - Social media</vt:lpstr>
      <vt:lpstr>G20 Importing Risk</vt:lpstr>
      <vt:lpstr>Codebook_G20 imports</vt:lpstr>
      <vt:lpstr>Codebook_BACI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Elly Williams</dc:creator>
  <cp:keywords/>
  <dc:description/>
  <cp:lastModifiedBy>Viviana Claire Luccioli</cp:lastModifiedBy>
  <cp:revision/>
  <dcterms:created xsi:type="dcterms:W3CDTF">2023-04-06T14:35:07Z</dcterms:created>
  <dcterms:modified xsi:type="dcterms:W3CDTF">2024-11-26T21:37:29Z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0x010100917434003615E149B6349A36FCFD1FCB</vt:lpwstr>
  </property>
  <property fmtid="{D5CDD505-2E9C-101B-9397-08002B2CF9AE}" pid="4" name="lcf76f155ced4ddcb4097134ff3c332f">
    <vt:lpwstr/>
  </property>
  <property fmtid="{D5CDD505-2E9C-101B-9397-08002B2CF9AE}" pid="5" name="_dlc_DocIdItemGuid">
    <vt:lpwstr>29f27c9f-63cd-404d-9a47-9d8a979142d3</vt:lpwstr>
  </property>
  <property fmtid="{D5CDD505-2E9C-101B-9397-08002B2CF9AE}" pid="6" name="OrganisationalUnit">
    <vt:lpwstr>4;#Walkfree Foundation|cddaa79f-2016-4435-b0dc-e5af95851677</vt:lpwstr>
  </property>
  <property fmtid="{D5CDD505-2E9C-101B-9397-08002B2CF9AE}" pid="7" name="DocumentType">
    <vt:lpwstr/>
  </property>
  <property fmtid="{D5CDD505-2E9C-101B-9397-08002B2CF9AE}" pid="8" name="DocumentCategory">
    <vt:lpwstr/>
  </property>
  <property fmtid="{D5CDD505-2E9C-101B-9397-08002B2CF9AE}" pid="9" name="DocumentAudience">
    <vt:lpwstr/>
  </property>
  <property fmtid="{D5CDD505-2E9C-101B-9397-08002B2CF9AE}" pid="10" name="DocumentStatus">
    <vt:lpwstr/>
  </property>
</Properties>
</file>