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sun\Documents\MyPython\PyPHAST\"/>
    </mc:Choice>
  </mc:AlternateContent>
  <xr:revisionPtr revIDLastSave="0" documentId="13_ncr:1_{B3418742-7C53-4028-9EA7-22CEE7EF58D1}" xr6:coauthVersionLast="45" xr6:coauthVersionMax="45" xr10:uidLastSave="{00000000-0000-0000-0000-000000000000}"/>
  <bookViews>
    <workbookView xWindow="-28800" yWindow="16080" windowWidth="43200" windowHeight="23310" xr2:uid="{E5E48A50-3A73-47E3-8087-451B37A1C471}"/>
  </bookViews>
  <sheets>
    <sheet name="RESULTS - Hole size" sheetId="1" r:id="rId1"/>
    <sheet name="Basic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T13" i="2"/>
  <c r="T12" i="2"/>
  <c r="G13" i="2" l="1"/>
  <c r="C6" i="2"/>
  <c r="C5" i="2"/>
  <c r="G5" i="2" s="1"/>
  <c r="C4" i="2"/>
  <c r="G4" i="2" s="1"/>
  <c r="C3" i="2"/>
  <c r="G3" i="2" s="1"/>
  <c r="C2" i="2"/>
  <c r="G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Amund Stokke</author>
  </authors>
  <commentList>
    <comment ref="D1" authorId="0" shapeId="0" xr:uid="{5566C714-01AA-4CFE-9AF3-E88F957E3C48}">
      <text>
        <r>
          <rPr>
            <b/>
            <sz val="8"/>
            <color indexed="81"/>
            <rFont val="Tahoma"/>
            <family val="2"/>
          </rPr>
          <t>Amund Stokke:</t>
        </r>
        <r>
          <rPr>
            <sz val="8"/>
            <color indexed="81"/>
            <rFont val="Tahoma"/>
            <family val="2"/>
          </rPr>
          <t xml:space="preserve">
Insert factor to adjust frequencies within the category for example in accordance with historical data for the given installation.
Detault value should be 1</t>
        </r>
      </text>
    </comment>
    <comment ref="E1" authorId="0" shapeId="0" xr:uid="{457275AF-2480-4B28-85BC-ADF406484BBE}">
      <text>
        <r>
          <rPr>
            <b/>
            <sz val="8"/>
            <color indexed="81"/>
            <rFont val="Tahoma"/>
            <family val="2"/>
          </rPr>
          <t>Amund Stokke:</t>
        </r>
        <r>
          <rPr>
            <sz val="8"/>
            <color indexed="81"/>
            <rFont val="Tahoma"/>
            <family val="2"/>
          </rPr>
          <t xml:space="preserve">
Insert factor to adjust frequencies within the category for example in accordance with historical data for the given installation.
Detault value should be 1</t>
        </r>
      </text>
    </comment>
  </commentList>
</comments>
</file>

<file path=xl/sharedStrings.xml><?xml version="1.0" encoding="utf-8"?>
<sst xmlns="http://schemas.openxmlformats.org/spreadsheetml/2006/main" count="65" uniqueCount="40">
  <si>
    <t>Leak Frequency per Segment</t>
  </si>
  <si>
    <t>Gas</t>
  </si>
  <si>
    <t>Liquid</t>
  </si>
  <si>
    <t>Leak Scenario</t>
  </si>
  <si>
    <t>NE</t>
  </si>
  <si>
    <t>SM</t>
  </si>
  <si>
    <t>ME</t>
  </si>
  <si>
    <t>MA</t>
  </si>
  <si>
    <t>LA</t>
  </si>
  <si>
    <t>Total gas</t>
  </si>
  <si>
    <t>Full leak</t>
  </si>
  <si>
    <t>Limited leak</t>
  </si>
  <si>
    <t>Full pressure leak</t>
  </si>
  <si>
    <t>Hole size category</t>
  </si>
  <si>
    <t>Size_min (mm)</t>
  </si>
  <si>
    <t>Size_max (mm)</t>
  </si>
  <si>
    <t>Correction factor, gas</t>
  </si>
  <si>
    <t>Correction factor, liq</t>
  </si>
  <si>
    <t>Leak category</t>
  </si>
  <si>
    <t>Time to detection [s]</t>
  </si>
  <si>
    <t>Time to initiate ESD  [s]</t>
  </si>
  <si>
    <t>Valve closing time [s]</t>
  </si>
  <si>
    <t>Time from isolation to blowdown [s]</t>
  </si>
  <si>
    <t>Small</t>
  </si>
  <si>
    <t>Medium</t>
  </si>
  <si>
    <t xml:space="preserve">Major </t>
  </si>
  <si>
    <t>Large</t>
  </si>
  <si>
    <t>Table 4.5</t>
  </si>
  <si>
    <t>Typical gas leak rate [kg/s] – Leak smaller than 0.1 kg/s will be disregarded</t>
  </si>
  <si>
    <t>Seg No.</t>
  </si>
  <si>
    <t>Pressure (bara)</t>
  </si>
  <si>
    <t>Major</t>
  </si>
  <si>
    <t>Remark</t>
  </si>
  <si>
    <t>Outlet:13</t>
  </si>
  <si>
    <t>Outlet:151</t>
  </si>
  <si>
    <t>Blowdown orifice [mm2]</t>
  </si>
  <si>
    <t>D[mm]</t>
  </si>
  <si>
    <t>S3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</si>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</sst>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0"/>
      <color rgb="FF003C71"/>
      <name val="Frutiger LT 55 Roman"/>
      <family val="2"/>
    </font>
    <font>
      <sz val="10"/>
      <color rgb="FFFFFFFF"/>
      <name val="Frutiger LT 65 Bold"/>
      <family val="2"/>
    </font>
    <font>
      <sz val="10"/>
      <color rgb="FF414042"/>
      <name val="Frutiger LT 45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B8EDE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2" fillId="0" borderId="3" xfId="0" applyFont="1" applyBorder="1"/>
    <xf numFmtId="11" fontId="2" fillId="0" borderId="3" xfId="0" applyNumberFormat="1" applyFont="1" applyBorder="1"/>
    <xf numFmtId="0" fontId="3" fillId="0" borderId="3" xfId="0" applyFont="1" applyBorder="1"/>
    <xf numFmtId="11" fontId="3" fillId="0" borderId="3" xfId="0" applyNumberFormat="1" applyFont="1" applyBorder="1"/>
    <xf numFmtId="0" fontId="3" fillId="0" borderId="4" xfId="0" applyFont="1" applyBorder="1"/>
    <xf numFmtId="11" fontId="3" fillId="0" borderId="4" xfId="0" applyNumberFormat="1" applyFont="1" applyBorder="1"/>
    <xf numFmtId="0" fontId="4" fillId="2" borderId="3" xfId="0" applyFont="1" applyFill="1" applyBorder="1" applyAlignment="1">
      <alignment horizontal="center" wrapText="1"/>
    </xf>
    <xf numFmtId="0" fontId="4" fillId="0" borderId="0" xfId="0" applyFont="1"/>
    <xf numFmtId="0" fontId="5" fillId="3" borderId="3" xfId="0" applyFont="1" applyFill="1" applyBorder="1"/>
    <xf numFmtId="164" fontId="5" fillId="3" borderId="3" xfId="0" applyNumberFormat="1" applyFont="1" applyFill="1" applyBorder="1" applyAlignment="1" applyProtection="1">
      <alignment horizontal="right"/>
      <protection locked="0"/>
    </xf>
    <xf numFmtId="164" fontId="0" fillId="0" borderId="3" xfId="0" applyNumberFormat="1" applyBorder="1"/>
    <xf numFmtId="2" fontId="5" fillId="3" borderId="3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/>
    <xf numFmtId="0" fontId="8" fillId="5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left" vertical="center" indent="6"/>
    </xf>
    <xf numFmtId="0" fontId="10" fillId="6" borderId="8" xfId="0" applyFont="1" applyFill="1" applyBorder="1" applyAlignment="1">
      <alignment vertical="center" wrapText="1"/>
    </xf>
    <xf numFmtId="0" fontId="10" fillId="6" borderId="8" xfId="0" applyFont="1" applyFill="1" applyBorder="1" applyAlignment="1">
      <alignment horizontal="right" vertical="center" wrapText="1"/>
    </xf>
    <xf numFmtId="0" fontId="10" fillId="6" borderId="9" xfId="0" applyFont="1" applyFill="1" applyBorder="1" applyAlignment="1">
      <alignment horizontal="right" vertical="center" wrapText="1"/>
    </xf>
    <xf numFmtId="0" fontId="11" fillId="0" borderId="8" xfId="0" applyFont="1" applyBorder="1" applyAlignment="1">
      <alignment vertical="center" wrapText="1"/>
    </xf>
    <xf numFmtId="11" fontId="11" fillId="7" borderId="8" xfId="0" applyNumberFormat="1" applyFont="1" applyFill="1" applyBorder="1" applyAlignment="1">
      <alignment horizontal="right" vertical="center" wrapText="1"/>
    </xf>
    <xf numFmtId="11" fontId="11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11" fontId="11" fillId="0" borderId="8" xfId="0" applyNumberFormat="1" applyFont="1" applyFill="1" applyBorder="1" applyAlignment="1">
      <alignment horizontal="right" vertical="center" wrapText="1"/>
    </xf>
    <xf numFmtId="0" fontId="10" fillId="6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549728</xdr:colOff>
      <xdr:row>14</xdr:row>
      <xdr:rowOff>92529</xdr:rowOff>
    </xdr:from>
    <xdr:to>
      <xdr:col>18</xdr:col>
      <xdr:colOff>331288</xdr:colOff>
      <xdr:row>28</xdr:row>
      <xdr:rowOff>29029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35B3E-4A45-48D9-8973-3D52A5A96CF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128" y="4376058"/>
          <a:ext cx="5267960" cy="260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85725</xdr:rowOff>
    </xdr:from>
    <xdr:to>
      <xdr:col>8</xdr:col>
      <xdr:colOff>405765</xdr:colOff>
      <xdr:row>38</xdr:row>
      <xdr:rowOff>9525</xdr:rowOff>
    </xdr:to>
    <xdr:pic>
      <xdr:nvPicPr>
        <xdr:cNvPr id="3" name="Picture 2" descr="A circuit board&#10;&#10;Description automatically generated">
          <a:extLst>
            <a:ext uri="{FF2B5EF4-FFF2-40B4-BE49-F238E27FC236}">
              <a16:creationId xmlns:a16="http://schemas.microsoft.com/office/drawing/2014/main" id="{C1FE391B-907B-46F0-BB7A-86E3737F83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86450"/>
          <a:ext cx="528256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7273-5D5F-4B0F-B393-45CAFDC2EDA1}">
  <dimension ref="A1:M12"/>
  <sheetViews>
    <sheetView tabSelected="1" zoomScale="145" zoomScaleNormal="145" workbookViewId="0">
      <selection activeCell="O19" sqref="O19"/>
    </sheetView>
  </sheetViews>
  <sheetFormatPr defaultRowHeight="14.5" x14ac:dyDescent="0.35"/>
  <sheetData>
    <row r="1" spans="1:13" ht="15" thickTop="1" x14ac:dyDescent="0.3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3"/>
      <c r="M1" s="3"/>
    </row>
    <row r="2" spans="1:13" x14ac:dyDescent="0.35">
      <c r="A2" s="4"/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</row>
    <row r="3" spans="1:13" x14ac:dyDescent="0.35">
      <c r="A3" s="6" t="s">
        <v>37</v>
      </c>
      <c r="B3" s="6" t="s">
        <v>10</v>
      </c>
      <c r="C3" s="7">
        <v>5.892868010880347E-2</v>
      </c>
      <c r="D3" s="7">
        <v>9.8841842211323909E-3</v>
      </c>
      <c r="E3" s="7">
        <v>7.4392784353072968E-3</v>
      </c>
      <c r="F3" s="7">
        <v>3.9438796949288696E-3</v>
      </c>
      <c r="G3" s="7">
        <v>5.6418083041941411E-3</v>
      </c>
      <c r="H3" s="7">
        <v>8.5837830764366171E-2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35">
      <c r="A4" s="6" t="s">
        <v>37</v>
      </c>
      <c r="B4" s="6" t="s">
        <v>11</v>
      </c>
      <c r="C4" s="7">
        <v>3.339291872832198E-2</v>
      </c>
      <c r="D4" s="7">
        <v>5.6010377253083539E-3</v>
      </c>
      <c r="E4" s="7">
        <v>4.2155911133408015E-3</v>
      </c>
      <c r="F4" s="7">
        <v>2.2348651604596932E-3</v>
      </c>
      <c r="G4" s="7">
        <v>3.1970247057100149E-3</v>
      </c>
      <c r="H4" s="7">
        <v>4.8641437433140845E-2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 x14ac:dyDescent="0.35">
      <c r="A5" s="6" t="s">
        <v>37</v>
      </c>
      <c r="B5" s="6" t="s">
        <v>12</v>
      </c>
      <c r="C5" s="7">
        <v>9.2321598837125457E-2</v>
      </c>
      <c r="D5" s="7">
        <v>1.5485221946440746E-2</v>
      </c>
      <c r="E5" s="7">
        <v>1.1654869548648097E-2</v>
      </c>
      <c r="F5" s="7">
        <v>6.1787448553885628E-3</v>
      </c>
      <c r="G5" s="7">
        <v>8.8388330099041564E-3</v>
      </c>
      <c r="H5" s="7">
        <v>0.13447926819750702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 x14ac:dyDescent="0.35">
      <c r="A6" s="6" t="s">
        <v>38</v>
      </c>
      <c r="B6" s="6" t="s">
        <v>10</v>
      </c>
      <c r="C6" s="7">
        <v>0.14016663321105099</v>
      </c>
      <c r="D6" s="7">
        <v>2.3742179439434324E-2</v>
      </c>
      <c r="E6" s="7">
        <v>1.6571079074255732E-2</v>
      </c>
      <c r="F6" s="7">
        <v>1.0090100590128253E-2</v>
      </c>
      <c r="G6" s="7">
        <v>1.4240357874344918E-2</v>
      </c>
      <c r="H6" s="7">
        <v>0.2048103501892142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5">
      <c r="A7" s="6" t="s">
        <v>38</v>
      </c>
      <c r="B7" s="6" t="s">
        <v>11</v>
      </c>
      <c r="C7" s="7">
        <v>7.9427758819595601E-2</v>
      </c>
      <c r="D7" s="7">
        <v>1.3453901682346114E-2</v>
      </c>
      <c r="E7" s="7">
        <v>9.3902781420782521E-3</v>
      </c>
      <c r="F7" s="7">
        <v>5.7177236677393457E-3</v>
      </c>
      <c r="G7" s="7">
        <v>8.0695361287954522E-3</v>
      </c>
      <c r="H7" s="7">
        <v>0.11605919844055476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5">
      <c r="A8" s="6" t="s">
        <v>38</v>
      </c>
      <c r="B8" s="6" t="s">
        <v>12</v>
      </c>
      <c r="C8" s="7">
        <v>0.2195943920306466</v>
      </c>
      <c r="D8" s="7">
        <v>3.7196081121780439E-2</v>
      </c>
      <c r="E8" s="7">
        <v>2.5961357216333983E-2</v>
      </c>
      <c r="F8" s="7">
        <v>1.58078242578676E-2</v>
      </c>
      <c r="G8" s="7">
        <v>2.230989400314037E-2</v>
      </c>
      <c r="H8" s="7">
        <v>0.32086954862976896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5">
      <c r="A9" s="6" t="s">
        <v>39</v>
      </c>
      <c r="B9" s="6" t="s">
        <v>10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2.6119501954720019E-3</v>
      </c>
      <c r="J9" s="7">
        <v>4.3389274075463565E-4</v>
      </c>
      <c r="K9" s="7">
        <v>3.6793582742024479E-4</v>
      </c>
      <c r="L9" s="7">
        <v>1.5836816154196555E-4</v>
      </c>
      <c r="M9" s="7">
        <v>2.8790943136971451E-4</v>
      </c>
    </row>
    <row r="10" spans="1:13" x14ac:dyDescent="0.35">
      <c r="A10" s="6" t="s">
        <v>39</v>
      </c>
      <c r="B10" s="6" t="s">
        <v>11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1.0883125814466675E-2</v>
      </c>
      <c r="J10" s="7">
        <v>1.8078864198109819E-3</v>
      </c>
      <c r="K10" s="7">
        <v>1.5330659475843533E-3</v>
      </c>
      <c r="L10" s="7">
        <v>6.5986733975819008E-4</v>
      </c>
      <c r="M10" s="7">
        <v>1.1996226307071436E-3</v>
      </c>
    </row>
    <row r="11" spans="1:13" ht="15" thickBot="1" x14ac:dyDescent="0.4">
      <c r="A11" s="6" t="s">
        <v>39</v>
      </c>
      <c r="B11" s="8" t="s">
        <v>12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1.3495076009938677E-2</v>
      </c>
      <c r="J11" s="9">
        <v>2.2417791605656174E-3</v>
      </c>
      <c r="K11" s="9">
        <v>1.9010017750045981E-3</v>
      </c>
      <c r="L11" s="9">
        <v>8.1823550130015563E-4</v>
      </c>
      <c r="M11" s="9">
        <v>1.4875320620768582E-3</v>
      </c>
    </row>
    <row r="12" spans="1:13" ht="15" thickTop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70DB-D280-4994-BE60-F28FF4A9F41A}">
  <dimension ref="A1:T14"/>
  <sheetViews>
    <sheetView zoomScale="130" zoomScaleNormal="130" workbookViewId="0">
      <selection activeCell="A9" sqref="A9"/>
    </sheetView>
  </sheetViews>
  <sheetFormatPr defaultRowHeight="14.5" x14ac:dyDescent="0.35"/>
  <sheetData>
    <row r="1" spans="1:20" ht="52.5" x14ac:dyDescent="0.3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1"/>
      <c r="G1" s="11"/>
    </row>
    <row r="2" spans="1:20" x14ac:dyDescent="0.35">
      <c r="A2" s="12" t="s">
        <v>4</v>
      </c>
      <c r="B2" s="13">
        <v>0</v>
      </c>
      <c r="C2" s="14">
        <f>+IF(A3&lt;&gt;"",B3,IF(A2&lt;&gt;"",300000,""))</f>
        <v>4</v>
      </c>
      <c r="D2" s="15">
        <v>1</v>
      </c>
      <c r="E2" s="15">
        <v>1</v>
      </c>
      <c r="G2" s="16">
        <f>SQRT((B2^2+C2^2)/2)</f>
        <v>2.8284271247461903</v>
      </c>
    </row>
    <row r="3" spans="1:20" x14ac:dyDescent="0.35">
      <c r="A3" s="12" t="s">
        <v>5</v>
      </c>
      <c r="B3" s="13">
        <v>4</v>
      </c>
      <c r="C3" s="14">
        <f>+IF(A4&lt;&gt;"",B4,IF(A3&lt;&gt;"",300000,""))</f>
        <v>7</v>
      </c>
      <c r="D3" s="15">
        <v>1</v>
      </c>
      <c r="E3" s="15">
        <v>1</v>
      </c>
      <c r="G3" s="16">
        <f t="shared" ref="G3:G5" si="0">SQRT((B3^2+C3^2)/2)</f>
        <v>5.7008771254956896</v>
      </c>
    </row>
    <row r="4" spans="1:20" x14ac:dyDescent="0.35">
      <c r="A4" s="12" t="s">
        <v>6</v>
      </c>
      <c r="B4" s="13">
        <v>7</v>
      </c>
      <c r="C4" s="14">
        <f>+IF(A5&lt;&gt;"",B5,IF(A4&lt;&gt;"",300000,""))</f>
        <v>13</v>
      </c>
      <c r="D4" s="15">
        <v>1</v>
      </c>
      <c r="E4" s="15">
        <v>1</v>
      </c>
      <c r="G4" s="16">
        <f t="shared" si="0"/>
        <v>10.440306508910551</v>
      </c>
    </row>
    <row r="5" spans="1:20" x14ac:dyDescent="0.35">
      <c r="A5" s="12" t="s">
        <v>7</v>
      </c>
      <c r="B5" s="13">
        <v>13</v>
      </c>
      <c r="C5" s="14">
        <f>+IF(A6&lt;&gt;"",B6,IF(A5&lt;&gt;"",300000,""))</f>
        <v>25</v>
      </c>
      <c r="D5" s="15">
        <v>1</v>
      </c>
      <c r="E5" s="15">
        <v>1</v>
      </c>
      <c r="G5" s="16">
        <f t="shared" si="0"/>
        <v>19.924858845171276</v>
      </c>
    </row>
    <row r="6" spans="1:20" x14ac:dyDescent="0.35">
      <c r="A6" s="12" t="s">
        <v>8</v>
      </c>
      <c r="B6" s="13">
        <v>25</v>
      </c>
      <c r="C6" s="14">
        <f>+IF(A7&lt;&gt;"",B7,IF(A6&lt;&gt;"",300000,""))</f>
        <v>300000</v>
      </c>
      <c r="D6" s="15">
        <v>1</v>
      </c>
      <c r="E6" s="15">
        <v>1</v>
      </c>
      <c r="G6">
        <v>25</v>
      </c>
    </row>
    <row r="8" spans="1:20" x14ac:dyDescent="0.35">
      <c r="K8" s="21" t="s">
        <v>27</v>
      </c>
      <c r="L8" s="21" t="s">
        <v>28</v>
      </c>
    </row>
    <row r="9" spans="1:20" ht="87.5" thickBot="1" x14ac:dyDescent="0.4">
      <c r="A9" s="17" t="s">
        <v>18</v>
      </c>
      <c r="B9" s="18" t="s">
        <v>19</v>
      </c>
      <c r="C9" s="18" t="s">
        <v>20</v>
      </c>
      <c r="D9" s="18" t="s">
        <v>21</v>
      </c>
      <c r="E9" s="18" t="s">
        <v>22</v>
      </c>
      <c r="K9" s="22" t="s">
        <v>29</v>
      </c>
      <c r="L9" s="22" t="s">
        <v>30</v>
      </c>
      <c r="M9" s="23" t="s">
        <v>23</v>
      </c>
      <c r="N9" s="23" t="s">
        <v>24</v>
      </c>
      <c r="O9" s="23" t="s">
        <v>31</v>
      </c>
      <c r="P9" s="23" t="s">
        <v>26</v>
      </c>
      <c r="Q9" s="24" t="s">
        <v>32</v>
      </c>
      <c r="S9" s="31" t="s">
        <v>35</v>
      </c>
      <c r="T9" s="31" t="s">
        <v>36</v>
      </c>
    </row>
    <row r="10" spans="1:20" ht="15" thickBot="1" x14ac:dyDescent="0.4">
      <c r="A10" s="19" t="s">
        <v>23</v>
      </c>
      <c r="B10" s="20">
        <v>60</v>
      </c>
      <c r="C10" s="20">
        <v>30</v>
      </c>
      <c r="D10" s="20">
        <v>30</v>
      </c>
      <c r="E10" s="20">
        <v>180</v>
      </c>
      <c r="K10" s="25">
        <v>1</v>
      </c>
      <c r="L10" s="25">
        <v>1.05</v>
      </c>
      <c r="M10" s="26">
        <v>7.76E-4</v>
      </c>
      <c r="N10" s="30">
        <v>8.0699999999999994E-2</v>
      </c>
      <c r="O10" s="27">
        <v>0.25700000000000001</v>
      </c>
      <c r="P10" s="27">
        <v>0.51700000000000002</v>
      </c>
      <c r="Q10" s="28"/>
    </row>
    <row r="11" spans="1:20" ht="15" thickBot="1" x14ac:dyDescent="0.4">
      <c r="A11" s="19" t="s">
        <v>24</v>
      </c>
      <c r="B11" s="20">
        <v>30</v>
      </c>
      <c r="C11" s="20">
        <v>30</v>
      </c>
      <c r="D11" s="20">
        <v>30</v>
      </c>
      <c r="E11" s="20">
        <v>180</v>
      </c>
      <c r="K11" s="25">
        <v>2</v>
      </c>
      <c r="L11" s="25">
        <v>1.02</v>
      </c>
      <c r="M11" s="26">
        <v>3.1399999999999999E-4</v>
      </c>
      <c r="N11" s="30">
        <v>7.7700000000000005E-2</v>
      </c>
      <c r="O11" s="27">
        <v>0.25700000000000001</v>
      </c>
      <c r="P11" s="27">
        <v>0.51300000000000001</v>
      </c>
      <c r="Q11" s="28"/>
    </row>
    <row r="12" spans="1:20" ht="15" thickBot="1" x14ac:dyDescent="0.4">
      <c r="A12" s="19" t="s">
        <v>25</v>
      </c>
      <c r="B12" s="20">
        <v>10</v>
      </c>
      <c r="C12" s="20">
        <v>30</v>
      </c>
      <c r="D12" s="20">
        <v>30</v>
      </c>
      <c r="E12" s="20">
        <v>180</v>
      </c>
      <c r="K12" s="25">
        <v>3</v>
      </c>
      <c r="L12" s="25" t="s">
        <v>33</v>
      </c>
      <c r="M12" s="26">
        <v>8.6300000000000005E-3</v>
      </c>
      <c r="N12" s="27">
        <v>0.214</v>
      </c>
      <c r="O12" s="27">
        <v>0.70399999999999996</v>
      </c>
      <c r="P12" s="29">
        <v>1.41</v>
      </c>
      <c r="Q12" s="28"/>
      <c r="S12">
        <v>12.84</v>
      </c>
      <c r="T12" s="16">
        <f>SQRT(4*S12)</f>
        <v>7.1665891468675671</v>
      </c>
    </row>
    <row r="13" spans="1:20" ht="27.5" thickBot="1" x14ac:dyDescent="0.4">
      <c r="A13" s="19" t="s">
        <v>26</v>
      </c>
      <c r="B13" s="20">
        <v>5</v>
      </c>
      <c r="C13" s="20">
        <v>30</v>
      </c>
      <c r="D13" s="20">
        <v>30</v>
      </c>
      <c r="E13" s="20">
        <v>180</v>
      </c>
      <c r="G13">
        <f>25.4/4</f>
        <v>6.35</v>
      </c>
      <c r="I13">
        <f>6.05*362.1/629.2</f>
        <v>3.4817307692307691</v>
      </c>
      <c r="K13" s="25">
        <v>8</v>
      </c>
      <c r="L13" s="25" t="s">
        <v>34</v>
      </c>
      <c r="M13" s="26">
        <v>6.1700000000000001E-3</v>
      </c>
      <c r="N13" s="27">
        <v>0.20399999999999999</v>
      </c>
      <c r="O13" s="27">
        <v>0.70299999999999996</v>
      </c>
      <c r="P13" s="29">
        <v>1.6</v>
      </c>
      <c r="Q13" s="28"/>
      <c r="S13">
        <v>51.04</v>
      </c>
      <c r="T13" s="16">
        <f>SQRT(4*S13)</f>
        <v>14.288456879593401</v>
      </c>
    </row>
    <row r="14" spans="1:20" ht="15" thickBot="1" x14ac:dyDescent="0.4">
      <c r="K14" s="25">
        <v>9</v>
      </c>
      <c r="L14" s="25">
        <v>4.01</v>
      </c>
      <c r="M14" s="26">
        <v>4.1099999999999998E-2</v>
      </c>
      <c r="N14" s="27">
        <v>0.216</v>
      </c>
      <c r="O14" s="27">
        <v>0.70299999999999996</v>
      </c>
      <c r="P14" s="29">
        <v>1.41</v>
      </c>
      <c r="Q14" s="28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4F6E7AF8D2924DB543989896406A82" ma:contentTypeVersion="13" ma:contentTypeDescription="Create a new document." ma:contentTypeScope="" ma:versionID="e371346da2ad553c0c7cb60b8364272b">
  <xsd:schema xmlns:xsd="http://www.w3.org/2001/XMLSchema" xmlns:xs="http://www.w3.org/2001/XMLSchema" xmlns:p="http://schemas.microsoft.com/office/2006/metadata/properties" xmlns:ns3="4428c669-214a-4c61-aa23-7e9fce8c48fb" xmlns:ns4="bac9971b-ad86-4e1b-b0ed-644a7169aa2e" targetNamespace="http://schemas.microsoft.com/office/2006/metadata/properties" ma:root="true" ma:fieldsID="df152d48ab4d3f1cccb3af21280a58a4" ns3:_="" ns4:_="">
    <xsd:import namespace="4428c669-214a-4c61-aa23-7e9fce8c48fb"/>
    <xsd:import namespace="bac9971b-ad86-4e1b-b0ed-644a7169aa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8c669-214a-4c61-aa23-7e9fce8c48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9971b-ad86-4e1b-b0ed-644a7169aa2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F6E81-EB73-4B0A-A649-2D1933C3C3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4428c669-214a-4c61-aa23-7e9fce8c48fb"/>
    <ds:schemaRef ds:uri="http://purl.org/dc/elements/1.1/"/>
    <ds:schemaRef ds:uri="http://schemas.microsoft.com/office/2006/metadata/properties"/>
    <ds:schemaRef ds:uri="bac9971b-ad86-4e1b-b0ed-644a7169aa2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C364A4-357A-4599-85A6-69D4D36B10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810F3-68A0-4907-9C61-8DC6AED16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8c669-214a-4c61-aa23-7e9fce8c48fb"/>
    <ds:schemaRef ds:uri="bac9971b-ad86-4e1b-b0ed-644a7169a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Hole size</vt:lpstr>
      <vt:lpstr>BasicInput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2020-05-03T02:03:31Z</dcterms:created>
  <dcterms:modified xsi:type="dcterms:W3CDTF">2020-05-03T04:36:05Z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2020-05-03T02:04:10Z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1ce7a7c7-7239-49a0-a893-00009a6626eb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0x010100E84F6E7AF8D2924DB543989896406A82</vt:lpwstr>
  </property>
</Properties>
</file>