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shk\LR\Energy - PRJ11100223773 - Documents\6. Project Work place\01 FRA\PyExdCrv\Rev.B\"/>
    </mc:Choice>
  </mc:AlternateContent>
  <xr:revisionPtr revIDLastSave="179" documentId="8_{D26905C4-4357-4117-8D29-54FEDF0925A4}" xr6:coauthVersionLast="41" xr6:coauthVersionMax="41" xr10:uidLastSave="{E179733D-72BB-4ABB-A6E8-121EEBB6E647}"/>
  <bookViews>
    <workbookView xWindow="-120" yWindow="-120" windowWidth="29040" windowHeight="17640" xr2:uid="{4823E7FA-CDD3-4188-BEB7-BD1A9E1A42F9}"/>
  </bookViews>
  <sheets>
    <sheet name="et" sheetId="1" r:id="rId1"/>
  </sheets>
  <definedNames>
    <definedName name="PEXP_IGN">et!$K$4</definedName>
    <definedName name="_xlnm.Print_Area" localSheetId="0">et!$B$1:$M$68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7" i="1" l="1"/>
  <c r="N64" i="1"/>
  <c r="N61" i="1"/>
  <c r="N58" i="1"/>
  <c r="N55" i="1"/>
  <c r="N52" i="1"/>
  <c r="N49" i="1"/>
  <c r="N46" i="1"/>
  <c r="N43" i="1"/>
  <c r="N40" i="1"/>
  <c r="N37" i="1"/>
  <c r="N34" i="1"/>
  <c r="N31" i="1"/>
  <c r="N28" i="1"/>
  <c r="N25" i="1"/>
  <c r="N22" i="1" l="1"/>
  <c r="N18" i="1"/>
  <c r="N15" i="1"/>
  <c r="N12" i="1"/>
  <c r="N9" i="1"/>
</calcChain>
</file>

<file path=xl/sharedStrings.xml><?xml version="1.0" encoding="utf-8"?>
<sst xmlns="http://schemas.openxmlformats.org/spreadsheetml/2006/main" count="96" uniqueCount="57">
  <si>
    <t>Release</t>
  </si>
  <si>
    <t>Immediate Ignition</t>
  </si>
  <si>
    <t>F&amp;G Detection</t>
  </si>
  <si>
    <t>Delayed Ignition</t>
  </si>
  <si>
    <t>Final Event</t>
  </si>
  <si>
    <t>Success</t>
  </si>
  <si>
    <t>Fail</t>
  </si>
  <si>
    <t>Yes</t>
  </si>
  <si>
    <t>No</t>
  </si>
  <si>
    <t>ESD</t>
  </si>
  <si>
    <t>BD</t>
  </si>
  <si>
    <t>(1) FOEOBO - Jet/Pool Fire</t>
  </si>
  <si>
    <t>(2) FOEOBX - Jet/Pool Fire</t>
  </si>
  <si>
    <t>(3) FOEXBO - Jet/Pool Fire</t>
  </si>
  <si>
    <t>(4) FOEXBX - Jet/Pool Fire</t>
  </si>
  <si>
    <t>(5) FXEXBX - Jet/Pool Fire</t>
  </si>
  <si>
    <t>(6) GOEOBO - Explosion/Pool fire</t>
  </si>
  <si>
    <t>(7) GOEOBO - Flash Fire/Pool fire</t>
  </si>
  <si>
    <t>(8) GOEOBO- Gas Dispersion</t>
  </si>
  <si>
    <t>(9) GOEOBX - Explosion</t>
  </si>
  <si>
    <t>(10) GOEOBX - Flash Fire</t>
  </si>
  <si>
    <t>(11) GOEOBX - Gas Dispersion</t>
  </si>
  <si>
    <t>(18) GXEXBX - Explosion</t>
  </si>
  <si>
    <t>Ignition probability</t>
  </si>
  <si>
    <t/>
  </si>
  <si>
    <t>Leak category</t>
  </si>
  <si>
    <t xml:space="preserve"> Total</t>
  </si>
  <si>
    <t xml:space="preserve"> Event</t>
  </si>
  <si>
    <t xml:space="preserve"> Continuous</t>
  </si>
  <si>
    <t xml:space="preserve"> Discrete</t>
  </si>
  <si>
    <t xml:space="preserve"> Early</t>
  </si>
  <si>
    <t xml:space="preserve"> Intermediate</t>
  </si>
  <si>
    <t xml:space="preserve"> Late</t>
  </si>
  <si>
    <t xml:space="preserve"> 023-01</t>
  </si>
  <si>
    <t>Small</t>
  </si>
  <si>
    <t>Medium</t>
  </si>
  <si>
    <t>Major</t>
  </si>
  <si>
    <t>Large</t>
  </si>
  <si>
    <t>Total</t>
  </si>
  <si>
    <t>(12) GOEXBO - Explosion</t>
  </si>
  <si>
    <t>(13) GOEXBO - Flash Fire</t>
  </si>
  <si>
    <t>(14) GOEOBX - Gas Dispersion</t>
  </si>
  <si>
    <t>(15) GOEXBX - Explosion</t>
  </si>
  <si>
    <t>(16) GOEXBX - Flash Fire</t>
  </si>
  <si>
    <t>(17) GOEXBX - Gas Dispersion</t>
  </si>
  <si>
    <t>(20) GXEXBX - Gas Dispersion</t>
  </si>
  <si>
    <t>(19) GXEXBX - Flash Fire</t>
  </si>
  <si>
    <t>Frequency</t>
  </si>
  <si>
    <t>Verification</t>
  </si>
  <si>
    <t xml:space="preserve">Event Tree </t>
  </si>
  <si>
    <t>Explosion upon Delayed ignition</t>
  </si>
  <si>
    <t>Fire detection Success</t>
  </si>
  <si>
    <t>Fire detection Fail</t>
  </si>
  <si>
    <t>Gas detection Success</t>
  </si>
  <si>
    <t>Gas detection Fail</t>
  </si>
  <si>
    <t>Release Rate [kg/sec]</t>
  </si>
  <si>
    <t>Release Frequency[#/year]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</si>
</sst>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0" borderId="9" xfId="0" applyNumberFormat="1" applyFont="1" applyBorder="1"/>
    <xf numFmtId="0" fontId="0" fillId="0" borderId="10" xfId="0" applyNumberFormat="1" applyFont="1" applyBorder="1"/>
    <xf numFmtId="0" fontId="0" fillId="5" borderId="9" xfId="0" applyNumberFormat="1" applyFont="1" applyFill="1" applyBorder="1"/>
    <xf numFmtId="0" fontId="0" fillId="5" borderId="10" xfId="0" applyNumberFormat="1" applyFont="1" applyFill="1" applyBorder="1"/>
    <xf numFmtId="0" fontId="0" fillId="6" borderId="10" xfId="0" applyNumberFormat="1" applyFont="1" applyFill="1" applyBorder="1"/>
    <xf numFmtId="0" fontId="0" fillId="4" borderId="10" xfId="0" applyNumberFormat="1" applyFont="1" applyFill="1" applyBorder="1"/>
    <xf numFmtId="11" fontId="0" fillId="0" borderId="10" xfId="0" applyNumberFormat="1" applyFont="1" applyBorder="1"/>
    <xf numFmtId="11" fontId="0" fillId="5" borderId="10" xfId="0" applyNumberFormat="1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 applyFont="1" applyAlignment="1">
      <alignment horizontal="right" vertical="center" wrapText="1"/>
    </xf>
    <xf numFmtId="11" fontId="0" fillId="0" borderId="0" xfId="0" applyNumberFormat="1" applyFont="1" applyAlignment="1">
      <alignment horizontal="right"/>
    </xf>
    <xf numFmtId="11" fontId="0" fillId="0" borderId="0" xfId="0" applyNumberFormat="1" applyFont="1" applyFill="1" applyAlignment="1">
      <alignment horizontal="right" vertical="center"/>
    </xf>
    <xf numFmtId="0" fontId="0" fillId="0" borderId="0" xfId="0" applyFont="1" applyAlignment="1">
      <alignment horizontal="right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wrapText="1" indent="3"/>
    </xf>
    <xf numFmtId="0" fontId="6" fillId="0" borderId="0" xfId="0" applyFont="1" applyFill="1" applyAlignment="1">
      <alignment horizontal="left" vertical="center" wrapText="1" indent="2"/>
    </xf>
    <xf numFmtId="0" fontId="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8DCA-1E63-4EE4-BF4C-97B6A0250FB2}">
  <sheetPr>
    <pageSetUpPr fitToPage="1"/>
  </sheetPr>
  <dimension ref="B1:AY70"/>
  <sheetViews>
    <sheetView showGridLines="0" tabSelected="1" zoomScale="85" zoomScaleNormal="85" workbookViewId="0">
      <pane xSplit="1" ySplit="3" topLeftCell="B27" activePane="bottomRight" state="frozen"/>
      <selection pane="topRight" activeCell="B1" sqref="B1"/>
      <selection pane="bottomLeft" activeCell="A4" sqref="A4"/>
      <selection pane="bottomRight" activeCell="N68" sqref="N68"/>
    </sheetView>
  </sheetViews>
  <sheetFormatPr defaultRowHeight="15" x14ac:dyDescent="0.25"/>
  <cols>
    <col min="1" max="1" width="5.7109375" customWidth="1"/>
    <col min="2" max="2" width="18.7109375" customWidth="1"/>
    <col min="3" max="3" width="8.7109375" hidden="1" customWidth="1"/>
    <col min="4" max="4" width="5.7109375" hidden="1" customWidth="1"/>
    <col min="5" max="5" width="5.7109375" customWidth="1"/>
    <col min="6" max="11" width="19.7109375" customWidth="1"/>
    <col min="12" max="12" width="31.5703125" style="19" customWidth="1"/>
    <col min="13" max="13" width="20.7109375" style="19" customWidth="1"/>
    <col min="14" max="14" width="19.7109375" customWidth="1"/>
    <col min="16" max="24" width="12.5703125" customWidth="1"/>
  </cols>
  <sheetData>
    <row r="1" spans="2:51" ht="18.75" x14ac:dyDescent="0.3">
      <c r="B1" s="1" t="s">
        <v>49</v>
      </c>
      <c r="C1" s="2"/>
      <c r="D1" s="2"/>
      <c r="E1" s="2"/>
      <c r="F1" s="1"/>
      <c r="G1" s="1"/>
      <c r="H1" s="1"/>
      <c r="I1" s="2"/>
      <c r="J1" s="2"/>
      <c r="K1" s="2"/>
      <c r="L1" s="2"/>
      <c r="M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2:51" hidden="1" x14ac:dyDescent="0.25"/>
    <row r="3" spans="2:51" ht="27.75" customHeight="1" x14ac:dyDescent="0.25">
      <c r="B3" s="4" t="s">
        <v>0</v>
      </c>
      <c r="C3" s="52"/>
      <c r="D3" s="52"/>
      <c r="E3" s="52"/>
      <c r="F3" s="5" t="s">
        <v>1</v>
      </c>
      <c r="G3" s="5" t="s">
        <v>2</v>
      </c>
      <c r="H3" s="4" t="s">
        <v>9</v>
      </c>
      <c r="I3" s="4" t="s">
        <v>10</v>
      </c>
      <c r="J3" s="5" t="s">
        <v>3</v>
      </c>
      <c r="K3" s="5" t="s">
        <v>50</v>
      </c>
      <c r="L3" s="6" t="s">
        <v>4</v>
      </c>
      <c r="M3" s="5" t="s">
        <v>47</v>
      </c>
      <c r="N3" s="7" t="s">
        <v>48</v>
      </c>
    </row>
    <row r="4" spans="2:51" s="8" customFormat="1" ht="12.95" customHeight="1" x14ac:dyDescent="0.2">
      <c r="B4" s="9"/>
      <c r="C4" s="24"/>
      <c r="D4" s="24"/>
      <c r="E4" s="41"/>
      <c r="F4" s="42"/>
      <c r="G4" s="43"/>
      <c r="H4" s="43"/>
      <c r="I4" s="43"/>
      <c r="J4" s="43"/>
      <c r="K4" s="48">
        <v>0.21</v>
      </c>
      <c r="L4" s="11"/>
      <c r="M4" s="9"/>
      <c r="N4" s="10"/>
    </row>
    <row r="5" spans="2:51" ht="12.95" customHeight="1" x14ac:dyDescent="0.25">
      <c r="B5" s="12"/>
      <c r="C5" s="25"/>
      <c r="D5" s="44"/>
      <c r="E5" s="44"/>
      <c r="F5" s="45"/>
      <c r="G5" s="46"/>
      <c r="H5" s="46"/>
      <c r="I5" s="46"/>
      <c r="J5" s="46"/>
      <c r="K5" s="44"/>
      <c r="L5" s="13"/>
      <c r="M5" s="12"/>
      <c r="N5" s="7"/>
    </row>
    <row r="6" spans="2:51" ht="12.95" customHeight="1" x14ac:dyDescent="0.25">
      <c r="B6" s="12"/>
      <c r="C6" s="25"/>
      <c r="D6" s="44"/>
      <c r="E6" s="44"/>
      <c r="F6" s="45"/>
      <c r="G6" s="46"/>
      <c r="H6" s="46"/>
      <c r="I6" s="46"/>
      <c r="J6" s="46"/>
      <c r="K6" s="44"/>
      <c r="L6" s="13"/>
      <c r="M6" s="12"/>
      <c r="N6" s="7"/>
    </row>
    <row r="7" spans="2:51" x14ac:dyDescent="0.25">
      <c r="B7" s="12"/>
      <c r="C7" s="25"/>
      <c r="D7" s="44"/>
      <c r="E7" s="44"/>
      <c r="F7" s="47"/>
      <c r="G7" s="47"/>
      <c r="H7" s="47"/>
      <c r="I7" s="47"/>
      <c r="J7" s="47"/>
      <c r="K7" s="44"/>
      <c r="L7" s="13"/>
      <c r="M7" s="12"/>
      <c r="N7" s="7"/>
    </row>
    <row r="8" spans="2:51" x14ac:dyDescent="0.25">
      <c r="B8" s="12"/>
      <c r="C8" s="12"/>
      <c r="D8" s="12"/>
      <c r="E8" s="12"/>
      <c r="F8" s="7"/>
      <c r="G8" s="7"/>
      <c r="H8" s="7"/>
      <c r="I8" s="7"/>
      <c r="J8" s="7"/>
      <c r="K8" s="7"/>
      <c r="L8" s="13"/>
      <c r="M8" s="12"/>
      <c r="N8" s="7"/>
    </row>
    <row r="9" spans="2:51" ht="15.75" thickBot="1" x14ac:dyDescent="0.3">
      <c r="B9" s="12"/>
      <c r="C9" s="12"/>
      <c r="D9" s="12"/>
      <c r="E9" s="12"/>
      <c r="F9" s="7"/>
      <c r="G9" s="7"/>
      <c r="H9" s="7"/>
      <c r="L9" s="50" t="s">
        <v>11</v>
      </c>
      <c r="M9" s="36"/>
      <c r="N9" s="37">
        <f>PRODUCT(B30,F20,G15,I9,H10)</f>
        <v>0</v>
      </c>
      <c r="O9" s="26" t="s">
        <v>23</v>
      </c>
      <c r="P9" s="27" t="s">
        <v>24</v>
      </c>
      <c r="Q9" s="27" t="s">
        <v>24</v>
      </c>
      <c r="R9" s="27" t="s">
        <v>24</v>
      </c>
      <c r="S9" s="27" t="s">
        <v>24</v>
      </c>
      <c r="T9" s="27" t="s">
        <v>24</v>
      </c>
      <c r="U9" s="27" t="s">
        <v>24</v>
      </c>
      <c r="V9" s="27" t="s">
        <v>24</v>
      </c>
      <c r="W9" s="27" t="s">
        <v>24</v>
      </c>
    </row>
    <row r="10" spans="2:51" ht="16.5" thickTop="1" thickBot="1" x14ac:dyDescent="0.3">
      <c r="I10" s="14" t="s">
        <v>5</v>
      </c>
      <c r="J10" s="15"/>
      <c r="K10" s="15"/>
      <c r="L10" s="50"/>
      <c r="M10" s="36"/>
      <c r="N10" s="38"/>
      <c r="P10" s="28" t="s">
        <v>25</v>
      </c>
      <c r="Q10" s="29" t="s">
        <v>26</v>
      </c>
      <c r="R10" s="30" t="s">
        <v>27</v>
      </c>
      <c r="S10" s="30" t="s">
        <v>28</v>
      </c>
      <c r="T10" s="30" t="s">
        <v>29</v>
      </c>
      <c r="U10" s="31" t="s">
        <v>30</v>
      </c>
      <c r="V10" s="31" t="s">
        <v>31</v>
      </c>
      <c r="W10" s="31" t="s">
        <v>32</v>
      </c>
      <c r="X10" s="29" t="s">
        <v>33</v>
      </c>
    </row>
    <row r="11" spans="2:51" ht="15.75" thickTop="1" x14ac:dyDescent="0.25">
      <c r="H11" s="14" t="s">
        <v>5</v>
      </c>
      <c r="I11" s="18"/>
      <c r="J11" s="22"/>
      <c r="K11" s="22"/>
      <c r="M11" s="36"/>
      <c r="N11" s="38"/>
      <c r="P11" s="26" t="s">
        <v>34</v>
      </c>
      <c r="Q11" s="27">
        <v>5.0006504205800004E-4</v>
      </c>
      <c r="R11" s="32">
        <v>5.0000000000000001E-4</v>
      </c>
      <c r="S11" s="32">
        <v>4.39366154464027E-9</v>
      </c>
      <c r="T11" s="32">
        <v>6.0648396715700603E-8</v>
      </c>
      <c r="U11" s="32">
        <v>5.0000451409095499E-4</v>
      </c>
      <c r="V11" s="32">
        <v>1.3112979036634499E-9</v>
      </c>
      <c r="W11" s="32">
        <v>5.9216669143130897E-8</v>
      </c>
      <c r="X11" s="32">
        <v>5.0007132890309003E-4</v>
      </c>
    </row>
    <row r="12" spans="2:51" ht="15.75" thickBot="1" x14ac:dyDescent="0.3">
      <c r="H12" s="18"/>
      <c r="I12" s="16"/>
      <c r="J12" s="17"/>
      <c r="K12" s="17"/>
      <c r="L12" s="50" t="s">
        <v>12</v>
      </c>
      <c r="M12" s="36"/>
      <c r="N12" s="38">
        <f>PRODUCT(B30,F20,G15,1-I9,H10)</f>
        <v>1</v>
      </c>
      <c r="P12" s="28" t="s">
        <v>35</v>
      </c>
      <c r="Q12" s="29">
        <v>1.4612541249672301E-3</v>
      </c>
      <c r="R12" s="33">
        <v>9.9999999999999807E-4</v>
      </c>
      <c r="S12" s="33">
        <v>8.9656385875636305E-5</v>
      </c>
      <c r="T12" s="33">
        <v>3.7159773909216799E-4</v>
      </c>
      <c r="U12" s="33">
        <v>1.05949310551219E-3</v>
      </c>
      <c r="V12" s="33">
        <v>5.4837552385856E-5</v>
      </c>
      <c r="W12" s="33">
        <v>3.46923467069189E-4</v>
      </c>
      <c r="X12" s="33">
        <v>1.20241794400881E-3</v>
      </c>
    </row>
    <row r="13" spans="2:51" ht="15.75" thickTop="1" x14ac:dyDescent="0.25">
      <c r="H13" s="18"/>
      <c r="I13" s="22" t="s">
        <v>6</v>
      </c>
      <c r="J13" s="22"/>
      <c r="K13" s="22"/>
      <c r="L13" s="50"/>
      <c r="M13" s="36"/>
      <c r="N13" s="38"/>
      <c r="P13" s="26" t="s">
        <v>36</v>
      </c>
      <c r="Q13" s="27">
        <v>1.32748225357695E-2</v>
      </c>
      <c r="R13" s="32">
        <v>0.01</v>
      </c>
      <c r="S13" s="32">
        <v>1.6415147918915299E-3</v>
      </c>
      <c r="T13" s="32">
        <v>1.6333077438779101E-3</v>
      </c>
      <c r="U13" s="32">
        <v>1.07406683724303E-2</v>
      </c>
      <c r="V13" s="32">
        <v>1.1797464768768199E-3</v>
      </c>
      <c r="W13" s="32">
        <v>1.3544076864622999E-3</v>
      </c>
      <c r="X13" s="32">
        <v>1.21099047419176E-2</v>
      </c>
    </row>
    <row r="14" spans="2:51" x14ac:dyDescent="0.25">
      <c r="H14" s="18"/>
      <c r="I14" s="22"/>
      <c r="J14" s="22"/>
      <c r="K14" s="22"/>
      <c r="M14" s="39"/>
      <c r="N14" s="38"/>
      <c r="P14" s="28" t="s">
        <v>37</v>
      </c>
      <c r="Q14" s="29">
        <v>1.4260738052671499E-2</v>
      </c>
      <c r="R14" s="33">
        <v>0.01</v>
      </c>
      <c r="S14" s="33">
        <v>3.6992252194173402E-3</v>
      </c>
      <c r="T14" s="33">
        <v>5.6151283325412804E-4</v>
      </c>
      <c r="U14" s="33">
        <v>1.34222378222202E-2</v>
      </c>
      <c r="V14" s="33">
        <v>5.4436161947284101E-4</v>
      </c>
      <c r="W14" s="33">
        <v>2.94138610978426E-4</v>
      </c>
      <c r="X14" s="33">
        <v>1.33941985161508E-2</v>
      </c>
    </row>
    <row r="15" spans="2:51" ht="15.75" thickBot="1" x14ac:dyDescent="0.3">
      <c r="H15" s="18"/>
      <c r="J15" s="22"/>
      <c r="K15" s="22"/>
      <c r="L15" s="50" t="s">
        <v>13</v>
      </c>
      <c r="M15" s="39"/>
      <c r="N15" s="38">
        <f>PRODUCT(B30,F20,G15,I9,1-H10)</f>
        <v>1</v>
      </c>
      <c r="P15" s="26" t="s">
        <v>38</v>
      </c>
      <c r="Q15" s="27">
        <v>1.2862612159338499E-3</v>
      </c>
      <c r="R15" s="32">
        <v>1.0389641718481599E-3</v>
      </c>
      <c r="S15" s="32">
        <v>1.6706096960174499E-4</v>
      </c>
      <c r="T15" s="32">
        <v>8.0236074484222103E-5</v>
      </c>
      <c r="U15" s="32">
        <v>1.17880439747358E-3</v>
      </c>
      <c r="V15" s="32">
        <v>4.3537836208344403E-5</v>
      </c>
      <c r="W15" s="32">
        <v>6.3918982251923604E-5</v>
      </c>
      <c r="X15" s="32">
        <v>1.21296121331303E-3</v>
      </c>
    </row>
    <row r="16" spans="2:51" ht="16.5" thickTop="1" thickBot="1" x14ac:dyDescent="0.3">
      <c r="G16" s="14" t="s">
        <v>51</v>
      </c>
      <c r="H16" s="16"/>
      <c r="I16" s="14" t="s">
        <v>5</v>
      </c>
      <c r="J16" s="15"/>
      <c r="K16" s="15"/>
      <c r="L16" s="50"/>
      <c r="M16" s="39"/>
      <c r="N16" s="38"/>
    </row>
    <row r="17" spans="2:14" ht="15.75" thickTop="1" x14ac:dyDescent="0.25">
      <c r="G17" s="18"/>
      <c r="H17" s="22" t="s">
        <v>6</v>
      </c>
      <c r="I17" s="18"/>
      <c r="J17" s="22"/>
      <c r="K17" s="22"/>
      <c r="M17" s="39"/>
      <c r="N17" s="38"/>
    </row>
    <row r="18" spans="2:14" ht="15.75" thickBot="1" x14ac:dyDescent="0.3">
      <c r="G18" s="18"/>
      <c r="H18" s="22"/>
      <c r="I18" s="16"/>
      <c r="J18" s="17"/>
      <c r="K18" s="17"/>
      <c r="L18" s="50" t="s">
        <v>14</v>
      </c>
      <c r="M18" s="39"/>
      <c r="N18" s="38">
        <f>PRODUCT(B30,F20,G15,1-H10,1-I9)</f>
        <v>1</v>
      </c>
    </row>
    <row r="19" spans="2:14" ht="15.75" thickTop="1" x14ac:dyDescent="0.25">
      <c r="G19" s="18"/>
      <c r="H19" s="22"/>
      <c r="I19" s="22" t="s">
        <v>6</v>
      </c>
      <c r="J19" s="22"/>
      <c r="K19" s="22"/>
      <c r="L19" s="50"/>
      <c r="M19" s="39"/>
      <c r="N19" s="38"/>
    </row>
    <row r="20" spans="2:14" ht="15.75" thickBot="1" x14ac:dyDescent="0.3">
      <c r="G20" s="18"/>
      <c r="M20" s="39"/>
      <c r="N20" s="38"/>
    </row>
    <row r="21" spans="2:14" ht="15.75" thickTop="1" x14ac:dyDescent="0.25">
      <c r="F21" s="14" t="s">
        <v>7</v>
      </c>
      <c r="G21" s="18"/>
      <c r="M21" s="39"/>
      <c r="N21" s="38"/>
    </row>
    <row r="22" spans="2:14" ht="15.75" thickBot="1" x14ac:dyDescent="0.3">
      <c r="F22" s="18"/>
      <c r="G22" s="16"/>
      <c r="H22" s="17"/>
      <c r="I22" s="17"/>
      <c r="J22" s="17"/>
      <c r="K22" s="17"/>
      <c r="L22" s="50" t="s">
        <v>15</v>
      </c>
      <c r="M22" s="39"/>
      <c r="N22" s="38" t="e">
        <f>B30*F20*(1-G15)</f>
        <v>#VALUE!</v>
      </c>
    </row>
    <row r="23" spans="2:14" ht="15.75" thickTop="1" x14ac:dyDescent="0.25">
      <c r="F23" s="18"/>
      <c r="G23" t="s">
        <v>52</v>
      </c>
      <c r="H23" t="s">
        <v>6</v>
      </c>
      <c r="I23" t="s">
        <v>6</v>
      </c>
      <c r="L23" s="50"/>
      <c r="M23" s="39"/>
      <c r="N23" s="38"/>
    </row>
    <row r="24" spans="2:14" x14ac:dyDescent="0.25">
      <c r="F24" s="18"/>
      <c r="M24" s="39"/>
      <c r="N24" s="38"/>
    </row>
    <row r="25" spans="2:14" ht="15.75" thickBot="1" x14ac:dyDescent="0.3">
      <c r="F25" s="18"/>
      <c r="K25" s="49">
        <v>0.21</v>
      </c>
      <c r="L25" s="50" t="s">
        <v>16</v>
      </c>
      <c r="M25" s="39"/>
      <c r="N25" s="38" t="e">
        <f>B30*G42*H10*I9*J26*PEXP_IGN</f>
        <v>#VALUE!</v>
      </c>
    </row>
    <row r="26" spans="2:14" ht="16.5" thickTop="1" thickBot="1" x14ac:dyDescent="0.3">
      <c r="F26" s="18"/>
      <c r="J26" s="17"/>
      <c r="K26" s="14" t="s">
        <v>7</v>
      </c>
      <c r="L26" s="50"/>
      <c r="M26" s="36"/>
      <c r="N26" s="38"/>
    </row>
    <row r="27" spans="2:14" ht="15.75" thickTop="1" x14ac:dyDescent="0.25">
      <c r="F27" s="18"/>
      <c r="J27" s="23" t="s">
        <v>7</v>
      </c>
      <c r="K27" s="18"/>
      <c r="M27" s="36"/>
      <c r="N27" s="38"/>
    </row>
    <row r="28" spans="2:14" ht="15.75" thickBot="1" x14ac:dyDescent="0.3">
      <c r="F28" s="18"/>
      <c r="J28" s="18"/>
      <c r="K28" s="16"/>
      <c r="L28" s="50" t="s">
        <v>17</v>
      </c>
      <c r="M28" s="36"/>
      <c r="N28" s="38" t="e">
        <f>B30*G42*H10*I9*J26*(1-PEXP_IGN)</f>
        <v>#VALUE!</v>
      </c>
    </row>
    <row r="29" spans="2:14" ht="16.5" thickTop="1" thickBot="1" x14ac:dyDescent="0.3">
      <c r="F29" s="18"/>
      <c r="I29" s="14" t="s">
        <v>5</v>
      </c>
      <c r="J29" s="18"/>
      <c r="K29" t="s">
        <v>8</v>
      </c>
      <c r="L29" s="50"/>
      <c r="M29" s="36"/>
      <c r="N29" s="38"/>
    </row>
    <row r="30" spans="2:14" ht="16.5" thickTop="1" thickBot="1" x14ac:dyDescent="0.3">
      <c r="B30" s="17" t="s">
        <v>56</v>
      </c>
      <c r="C30" s="17" t="s">
        <v>7</v>
      </c>
      <c r="D30" s="17"/>
      <c r="E30" s="17"/>
      <c r="F30" s="18"/>
      <c r="H30" s="14" t="s">
        <v>5</v>
      </c>
      <c r="I30" s="18"/>
      <c r="J30" s="18"/>
      <c r="M30" s="36"/>
      <c r="N30" s="38"/>
    </row>
    <row r="31" spans="2:14" ht="16.5" thickTop="1" thickBot="1" x14ac:dyDescent="0.3">
      <c r="B31" t="s">
        <v>55</v>
      </c>
      <c r="C31" s="18"/>
      <c r="F31" s="18"/>
      <c r="H31" s="18"/>
      <c r="I31" s="18"/>
      <c r="J31" s="16"/>
      <c r="K31" s="17"/>
      <c r="L31" s="51" t="s">
        <v>18</v>
      </c>
      <c r="M31" s="36"/>
      <c r="N31" s="38" t="e">
        <f>B30*G42*H10*I9*(1-J26)</f>
        <v>#VALUE!</v>
      </c>
    </row>
    <row r="32" spans="2:14" ht="15.75" thickTop="1" x14ac:dyDescent="0.25">
      <c r="C32" s="18"/>
      <c r="F32" s="18"/>
      <c r="H32" s="18"/>
      <c r="I32" s="18"/>
      <c r="J32" t="s">
        <v>8</v>
      </c>
      <c r="L32" s="50"/>
      <c r="M32" s="36"/>
      <c r="N32" s="38"/>
    </row>
    <row r="33" spans="3:14" x14ac:dyDescent="0.25">
      <c r="C33" s="18"/>
      <c r="F33" s="18"/>
      <c r="H33" s="18"/>
      <c r="I33" s="18"/>
      <c r="M33" s="36"/>
      <c r="N33" s="38"/>
    </row>
    <row r="34" spans="3:14" ht="15.75" thickBot="1" x14ac:dyDescent="0.3">
      <c r="C34" s="18"/>
      <c r="F34" s="18"/>
      <c r="H34" s="18"/>
      <c r="I34" s="18"/>
      <c r="K34" s="49">
        <v>0.21</v>
      </c>
      <c r="L34" s="50" t="s">
        <v>19</v>
      </c>
      <c r="M34" s="36"/>
      <c r="N34" s="38" t="e">
        <f>B30*G42*H10*(1-I9)*J26*PEXP_IGN</f>
        <v>#VALUE!</v>
      </c>
    </row>
    <row r="35" spans="3:14" ht="15.75" thickTop="1" x14ac:dyDescent="0.25">
      <c r="C35" s="18"/>
      <c r="F35" s="18"/>
      <c r="H35" s="18"/>
      <c r="I35" s="18"/>
      <c r="J35" s="20"/>
      <c r="K35" s="14" t="s">
        <v>7</v>
      </c>
      <c r="L35" s="50"/>
      <c r="M35" s="36"/>
      <c r="N35" s="38"/>
    </row>
    <row r="36" spans="3:14" ht="15.75" thickBot="1" x14ac:dyDescent="0.3">
      <c r="C36" s="18"/>
      <c r="F36" s="18"/>
      <c r="H36" s="18"/>
      <c r="I36" s="18"/>
      <c r="J36" s="17" t="s">
        <v>7</v>
      </c>
      <c r="K36" s="18"/>
      <c r="M36" s="36"/>
      <c r="N36" s="38"/>
    </row>
    <row r="37" spans="3:14" ht="16.5" thickTop="1" thickBot="1" x14ac:dyDescent="0.3">
      <c r="C37" s="18"/>
      <c r="F37" s="18"/>
      <c r="H37" s="18"/>
      <c r="I37" s="16" t="s">
        <v>6</v>
      </c>
      <c r="J37" s="14"/>
      <c r="K37" s="16"/>
      <c r="L37" s="50" t="s">
        <v>20</v>
      </c>
      <c r="M37" s="36"/>
      <c r="N37" s="38" t="e">
        <f>B30*G42*H10*(1-I9)*J26*(1-PEXP_IGN)</f>
        <v>#VALUE!</v>
      </c>
    </row>
    <row r="38" spans="3:14" ht="15.75" thickTop="1" x14ac:dyDescent="0.25">
      <c r="C38" s="18"/>
      <c r="F38" s="18"/>
      <c r="H38" s="18"/>
      <c r="I38" s="22"/>
      <c r="J38" s="18"/>
      <c r="K38" t="s">
        <v>8</v>
      </c>
      <c r="L38" s="50"/>
      <c r="M38" s="36"/>
      <c r="N38" s="38"/>
    </row>
    <row r="39" spans="3:14" x14ac:dyDescent="0.25">
      <c r="C39" s="18"/>
      <c r="F39" s="18"/>
      <c r="H39" s="18"/>
      <c r="I39" s="22"/>
      <c r="J39" s="18"/>
      <c r="M39" s="36"/>
      <c r="N39" s="38"/>
    </row>
    <row r="40" spans="3:14" ht="15.75" customHeight="1" thickBot="1" x14ac:dyDescent="0.3">
      <c r="C40" s="18"/>
      <c r="F40" s="18"/>
      <c r="H40" s="18"/>
      <c r="I40" s="22"/>
      <c r="J40" s="16"/>
      <c r="K40" s="17"/>
      <c r="L40" s="51" t="s">
        <v>21</v>
      </c>
      <c r="M40" s="36"/>
      <c r="N40" s="38" t="e">
        <f>B30*G42*H10*(1-I9)*(1-J26)</f>
        <v>#VALUE!</v>
      </c>
    </row>
    <row r="41" spans="3:14" ht="15.75" thickTop="1" x14ac:dyDescent="0.25">
      <c r="C41" s="18"/>
      <c r="F41" s="18"/>
      <c r="H41" s="18"/>
      <c r="I41" s="22"/>
      <c r="J41" t="s">
        <v>8</v>
      </c>
      <c r="L41" s="50"/>
      <c r="M41" s="36"/>
      <c r="N41" s="38"/>
    </row>
    <row r="42" spans="3:14" ht="15.75" thickBot="1" x14ac:dyDescent="0.3">
      <c r="C42" s="18"/>
      <c r="F42" s="18"/>
      <c r="H42" s="18"/>
      <c r="I42" s="22"/>
      <c r="M42" s="36"/>
      <c r="N42" s="38"/>
    </row>
    <row r="43" spans="3:14" ht="16.5" thickTop="1" thickBot="1" x14ac:dyDescent="0.3">
      <c r="C43" s="18"/>
      <c r="F43" s="18"/>
      <c r="G43" s="14" t="s">
        <v>53</v>
      </c>
      <c r="H43" s="18"/>
      <c r="I43" s="22"/>
      <c r="K43" s="49">
        <v>0.21</v>
      </c>
      <c r="L43" s="50" t="s">
        <v>39</v>
      </c>
      <c r="M43" s="36"/>
      <c r="N43" s="38" t="e">
        <f>B30*G42*(1-H10)*(I9)*J26*PEXP_IGN</f>
        <v>#VALUE!</v>
      </c>
    </row>
    <row r="44" spans="3:14" ht="15.75" thickTop="1" x14ac:dyDescent="0.25">
      <c r="C44" s="18"/>
      <c r="F44" s="18"/>
      <c r="G44" s="18"/>
      <c r="H44" s="18"/>
      <c r="I44" s="22"/>
      <c r="J44" s="20"/>
      <c r="K44" s="14" t="s">
        <v>7</v>
      </c>
      <c r="L44" s="50"/>
      <c r="M44" s="36"/>
      <c r="N44" s="38"/>
    </row>
    <row r="45" spans="3:14" ht="15.75" thickBot="1" x14ac:dyDescent="0.3">
      <c r="C45" s="18"/>
      <c r="F45" s="18"/>
      <c r="G45" s="18"/>
      <c r="H45" s="18"/>
      <c r="I45" s="22"/>
      <c r="J45" s="17" t="s">
        <v>7</v>
      </c>
      <c r="K45" s="18"/>
      <c r="M45" s="36"/>
      <c r="N45" s="38"/>
    </row>
    <row r="46" spans="3:14" ht="16.5" thickTop="1" thickBot="1" x14ac:dyDescent="0.3">
      <c r="C46" s="18"/>
      <c r="F46" s="18"/>
      <c r="G46" s="18"/>
      <c r="H46" s="18"/>
      <c r="I46" s="21"/>
      <c r="J46" s="14"/>
      <c r="K46" s="16"/>
      <c r="L46" s="50" t="s">
        <v>40</v>
      </c>
      <c r="M46" s="36"/>
      <c r="N46" s="38" t="e">
        <f>B30*G42*(1-H10)*(I9)*J26*(1-PEXP_IGN)</f>
        <v>#VALUE!</v>
      </c>
    </row>
    <row r="47" spans="3:14" ht="16.5" thickTop="1" thickBot="1" x14ac:dyDescent="0.3">
      <c r="C47" s="18"/>
      <c r="F47" s="18"/>
      <c r="G47" s="18"/>
      <c r="H47" s="16"/>
      <c r="I47" s="18" t="s">
        <v>5</v>
      </c>
      <c r="J47" s="18"/>
      <c r="K47" t="s">
        <v>8</v>
      </c>
      <c r="L47" s="50"/>
      <c r="M47" s="36"/>
      <c r="N47" s="38"/>
    </row>
    <row r="48" spans="3:14" ht="15.75" thickTop="1" x14ac:dyDescent="0.25">
      <c r="C48" s="18"/>
      <c r="F48" s="18"/>
      <c r="G48" s="18"/>
      <c r="H48" t="s">
        <v>6</v>
      </c>
      <c r="I48" s="18"/>
      <c r="J48" s="18"/>
      <c r="M48" s="36"/>
      <c r="N48" s="38"/>
    </row>
    <row r="49" spans="3:14" ht="15.75" customHeight="1" thickBot="1" x14ac:dyDescent="0.3">
      <c r="C49" s="18"/>
      <c r="F49" s="16">
        <v>1</v>
      </c>
      <c r="G49" s="18"/>
      <c r="I49" s="18"/>
      <c r="J49" s="16"/>
      <c r="K49" s="17"/>
      <c r="L49" s="51" t="s">
        <v>41</v>
      </c>
      <c r="M49" s="36"/>
      <c r="N49" s="38" t="e">
        <f>B30*G42*(1-H10)*(I9)*(1-J26)</f>
        <v>#VALUE!</v>
      </c>
    </row>
    <row r="50" spans="3:14" ht="15.75" thickTop="1" x14ac:dyDescent="0.25">
      <c r="C50" s="18"/>
      <c r="F50" t="s">
        <v>8</v>
      </c>
      <c r="G50" s="18"/>
      <c r="I50" s="18"/>
      <c r="J50" t="s">
        <v>8</v>
      </c>
      <c r="L50" s="51"/>
      <c r="M50" s="36"/>
      <c r="N50" s="38"/>
    </row>
    <row r="51" spans="3:14" x14ac:dyDescent="0.25">
      <c r="C51" s="18"/>
      <c r="G51" s="18"/>
      <c r="I51" s="18"/>
      <c r="M51" s="36"/>
      <c r="N51" s="38"/>
    </row>
    <row r="52" spans="3:14" ht="15.75" thickBot="1" x14ac:dyDescent="0.3">
      <c r="C52" s="18"/>
      <c r="G52" s="18"/>
      <c r="I52" s="18"/>
      <c r="K52" s="49">
        <v>0.21</v>
      </c>
      <c r="L52" s="50" t="s">
        <v>42</v>
      </c>
      <c r="M52" s="36"/>
      <c r="N52" s="38" t="e">
        <f>B30*G42*(1-H10)*(1-I9)*J26*PEXP_IGN</f>
        <v>#VALUE!</v>
      </c>
    </row>
    <row r="53" spans="3:14" ht="15.75" thickTop="1" x14ac:dyDescent="0.25">
      <c r="C53" s="18"/>
      <c r="G53" s="18"/>
      <c r="I53" s="18"/>
      <c r="J53" s="20"/>
      <c r="K53" s="14" t="s">
        <v>7</v>
      </c>
      <c r="L53" s="50"/>
      <c r="M53" s="36"/>
      <c r="N53" s="38"/>
    </row>
    <row r="54" spans="3:14" ht="15.75" thickBot="1" x14ac:dyDescent="0.3">
      <c r="C54" s="18"/>
      <c r="G54" s="18"/>
      <c r="I54" s="18"/>
      <c r="J54" s="22"/>
      <c r="K54" s="18"/>
      <c r="M54" s="36"/>
      <c r="N54" s="38"/>
    </row>
    <row r="55" spans="3:14" ht="16.5" thickTop="1" thickBot="1" x14ac:dyDescent="0.3">
      <c r="C55" s="18"/>
      <c r="G55" s="18"/>
      <c r="I55" s="16"/>
      <c r="J55" s="14"/>
      <c r="K55" s="16"/>
      <c r="L55" s="50" t="s">
        <v>43</v>
      </c>
      <c r="M55" s="36"/>
      <c r="N55" s="38" t="e">
        <f>B30*G42*(1-H10)*(1-I9)*J26*(1-PEXP_IGN)</f>
        <v>#VALUE!</v>
      </c>
    </row>
    <row r="56" spans="3:14" ht="15.75" thickTop="1" x14ac:dyDescent="0.25">
      <c r="C56" s="18"/>
      <c r="G56" s="18"/>
      <c r="I56" t="s">
        <v>6</v>
      </c>
      <c r="J56" s="18"/>
      <c r="K56" t="s">
        <v>8</v>
      </c>
      <c r="L56" s="50"/>
      <c r="M56" s="36"/>
      <c r="N56" s="38"/>
    </row>
    <row r="57" spans="3:14" x14ac:dyDescent="0.25">
      <c r="C57" s="18"/>
      <c r="G57" s="18"/>
      <c r="J57" s="18"/>
      <c r="M57" s="36"/>
      <c r="N57" s="38"/>
    </row>
    <row r="58" spans="3:14" ht="15.75" customHeight="1" thickBot="1" x14ac:dyDescent="0.3">
      <c r="C58" s="18"/>
      <c r="G58" s="18"/>
      <c r="J58" s="16"/>
      <c r="K58" s="17"/>
      <c r="L58" s="51" t="s">
        <v>44</v>
      </c>
      <c r="M58" s="36"/>
      <c r="N58" s="38" t="e">
        <f>B30*(G42)*(1-H10)*(1-I9)*(1-J26)</f>
        <v>#VALUE!</v>
      </c>
    </row>
    <row r="59" spans="3:14" ht="15.75" thickTop="1" x14ac:dyDescent="0.25">
      <c r="C59" s="18"/>
      <c r="G59" s="18"/>
      <c r="J59" t="s">
        <v>8</v>
      </c>
      <c r="L59" s="50"/>
      <c r="M59" s="36"/>
      <c r="N59" s="38"/>
    </row>
    <row r="60" spans="3:14" x14ac:dyDescent="0.25">
      <c r="C60" s="18"/>
      <c r="G60" s="18"/>
      <c r="M60" s="36"/>
      <c r="N60" s="38"/>
    </row>
    <row r="61" spans="3:14" ht="15.75" thickBot="1" x14ac:dyDescent="0.3">
      <c r="C61" s="18"/>
      <c r="G61" s="18"/>
      <c r="K61" s="49">
        <v>0.21</v>
      </c>
      <c r="L61" s="50" t="s">
        <v>22</v>
      </c>
      <c r="M61" s="36"/>
      <c r="N61" s="38" t="e">
        <f>B30*(1-G42)*J26*PEXP_IGN</f>
        <v>#VALUE!</v>
      </c>
    </row>
    <row r="62" spans="3:14" ht="15.75" thickTop="1" x14ac:dyDescent="0.25">
      <c r="C62" s="18"/>
      <c r="G62" s="18"/>
      <c r="J62" s="20"/>
      <c r="K62" s="14" t="s">
        <v>7</v>
      </c>
      <c r="L62" s="50"/>
      <c r="M62" s="36"/>
      <c r="N62" s="38"/>
    </row>
    <row r="63" spans="3:14" ht="15.75" thickBot="1" x14ac:dyDescent="0.3">
      <c r="C63" s="18"/>
      <c r="G63" s="18"/>
      <c r="J63" s="22"/>
      <c r="K63" s="18"/>
      <c r="L63" s="35"/>
      <c r="M63" s="36"/>
      <c r="N63" s="38"/>
    </row>
    <row r="64" spans="3:14" ht="16.5" thickTop="1" thickBot="1" x14ac:dyDescent="0.3">
      <c r="C64" s="18"/>
      <c r="G64" s="18"/>
      <c r="H64" s="22"/>
      <c r="I64" s="20"/>
      <c r="J64" s="14" t="s">
        <v>7</v>
      </c>
      <c r="K64" s="16"/>
      <c r="L64" s="50" t="s">
        <v>46</v>
      </c>
      <c r="M64" s="36"/>
      <c r="N64" s="40" t="e">
        <f>B30*(1-G42)*J26*(1-PEXP_IGN)</f>
        <v>#VALUE!</v>
      </c>
    </row>
    <row r="65" spans="3:14" ht="16.5" thickTop="1" thickBot="1" x14ac:dyDescent="0.3">
      <c r="C65" s="18"/>
      <c r="G65" s="16"/>
      <c r="H65" s="17"/>
      <c r="I65" s="21"/>
      <c r="J65" s="18"/>
      <c r="K65" t="s">
        <v>8</v>
      </c>
      <c r="L65" s="50"/>
      <c r="M65" s="36"/>
      <c r="N65" s="38"/>
    </row>
    <row r="66" spans="3:14" ht="15.75" thickTop="1" x14ac:dyDescent="0.25">
      <c r="C66" s="18"/>
      <c r="G66" t="s">
        <v>54</v>
      </c>
      <c r="J66" s="18"/>
      <c r="M66" s="36"/>
      <c r="N66" s="38"/>
    </row>
    <row r="67" spans="3:14" ht="15.75" customHeight="1" thickBot="1" x14ac:dyDescent="0.3">
      <c r="C67" s="18"/>
      <c r="J67" s="16"/>
      <c r="K67" s="17"/>
      <c r="L67" s="51" t="s">
        <v>45</v>
      </c>
      <c r="M67" s="36"/>
      <c r="N67" s="40" t="e">
        <f>B30*(1-G42)*(1-J26)</f>
        <v>#VALUE!</v>
      </c>
    </row>
    <row r="68" spans="3:14" ht="15.75" thickTop="1" x14ac:dyDescent="0.25">
      <c r="C68" s="18"/>
      <c r="J68" t="s">
        <v>8</v>
      </c>
      <c r="L68" s="50"/>
      <c r="M68" s="36"/>
      <c r="N68" s="38"/>
    </row>
    <row r="69" spans="3:14" x14ac:dyDescent="0.25">
      <c r="M69" s="34"/>
    </row>
    <row r="70" spans="3:14" x14ac:dyDescent="0.25">
      <c r="M70" s="34"/>
    </row>
  </sheetData>
  <mergeCells count="21">
    <mergeCell ref="L12:L13"/>
    <mergeCell ref="L15:L16"/>
    <mergeCell ref="L18:L19"/>
    <mergeCell ref="L34:L35"/>
    <mergeCell ref="L25:L26"/>
    <mergeCell ref="L64:L65"/>
    <mergeCell ref="L67:L68"/>
    <mergeCell ref="L55:L56"/>
    <mergeCell ref="L58:L59"/>
    <mergeCell ref="C3:E3"/>
    <mergeCell ref="L22:L23"/>
    <mergeCell ref="L28:L29"/>
    <mergeCell ref="L31:L32"/>
    <mergeCell ref="L46:L47"/>
    <mergeCell ref="L37:L38"/>
    <mergeCell ref="L40:L41"/>
    <mergeCell ref="L52:L53"/>
    <mergeCell ref="L61:L62"/>
    <mergeCell ref="L43:L44"/>
    <mergeCell ref="L49:L50"/>
    <mergeCell ref="L9:L10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A7C31A-5AE1-47DC-B826-C95435C247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A90711-E61C-4374-AEBE-2D3921B631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917B3A-1539-47AB-9CC3-C80E7D64E2CD}">
  <ds:schemaRefs>
    <ds:schemaRef ds:uri="http://schemas.microsoft.com/office/2006/documentManagement/types"/>
    <ds:schemaRef ds:uri="24acf4f6-2027-4227-902f-54e7acde40e4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288cde2-e4af-4292-b2f5-6ae8cb4b0036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et</vt:lpstr>
      <vt:lpstr>PEXP_IGN</vt:lpstr>
      <vt:lpstr>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cp:lastPrinted>2020-03-10T08:58:40Z</cp:lastPrinted>
  <dcterms:created xsi:type="dcterms:W3CDTF">2020-03-10T05:19:11Z</dcterms:created>
  <dcterms:modified xsi:type="dcterms:W3CDTF">2020-03-19T08:23:12Z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2020-03-10T05:27:24Z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84143ea1-a841-497e-ae4c-000007a77b8a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0x0101004613AF91B89AB64687405739CD760E5A</vt:lpwstr>
  </property>
</Properties>
</file>