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<sst xmlns="http://schemas.openxmlformats.org/spreadsheetml/2006/main" count="44" uniqueCount="29">
  <si>
    <t xml:space="preserve">Heading(deg)</t>
  </si>
  <si>
    <t xml:space="preserve">0.0 m/s ~4.9 m/s</t>
  </si>
  <si>
    <t xml:space="preserve">5.0 m/s ~12.4 m/s</t>
  </si>
  <si>
    <t xml:space="preserve">12.5 m/s ~</t>
  </si>
  <si>
    <t xml:space="preserve">SUM</t>
  </si>
  <si>
    <t xml:space="preserve">sigma</t>
  </si>
  <si>
    <t xml:space="preserve">Wind vel upper bound</t>
  </si>
  <si>
    <t xml:space="preserve">Allowed max wind</t>
  </si>
  <si>
    <t xml:space="preserve">0.0 m/s ~2.5 m/s</t>
  </si>
  <si>
    <t xml:space="preserve">2.5 m/s ~5 m/s</t>
  </si>
  <si>
    <t xml:space="preserve">5 m/s ~ 7.5 m/s</t>
  </si>
  <si>
    <t xml:space="preserve">7.5 m/s ~ 10 m/s</t>
  </si>
  <si>
    <t xml:space="preserve">10 m/s ~ 12.5 m/s</t>
  </si>
  <si>
    <t xml:space="preserve">12.5 m/s ~ 15 m/s</t>
  </si>
  <si>
    <t xml:space="preserve">15 m/s ~ 17.5 m/s</t>
  </si>
  <si>
    <t xml:space="preserve">17.5 m/s ~ 20 m/s</t>
  </si>
  <si>
    <t xml:space="preserve">Unavailability</t>
  </si>
  <si>
    <t xml:space="preserve">Unavailability due to turbulence</t>
  </si>
  <si>
    <t xml:space="preserve">TKE_4.6</t>
  </si>
  <si>
    <t xml:space="preserve">TKE_20</t>
  </si>
  <si>
    <t xml:space="preserve">k</t>
  </si>
  <si>
    <t xml:space="preserve">Unav due to Hot</t>
  </si>
  <si>
    <t xml:space="preserve">Unav due to Turbu</t>
  </si>
  <si>
    <t xml:space="preserve">Unav due to Hot &amp; Turb</t>
  </si>
  <si>
    <t xml:space="preserve">Availability</t>
  </si>
  <si>
    <t xml:space="preserve">Stern</t>
  </si>
  <si>
    <t xml:space="preserve">PORT</t>
  </si>
  <si>
    <t xml:space="preserve">Bow</t>
  </si>
  <si>
    <t xml:space="preserve">STBD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</si>
</sst>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%"/>
    <numFmt numFmtId="167" formatCode="0"/>
  </numFmts>
  <fonts count="10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B05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5E0B4"/>
      </patternFill>
    </fill>
    <fill>
      <patternFill patternType="solid">
        <fgColor rgb="FFFFF2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AFABAB"/>
        <bgColor rgb="FF969696"/>
      </patternFill>
    </fill>
    <fill>
      <patternFill patternType="solid">
        <fgColor rgb="FFC5E0B4"/>
        <bgColor rgb="FFD9D9D9"/>
      </patternFill>
    </fill>
    <fill>
      <patternFill patternType="solid">
        <fgColor rgb="FFFFFF00"/>
        <bgColor rgb="FFFFF2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Y89"/>
  <sheetViews>
    <sheetView showFormulas="false" showGridLines="true" showRowColHeaders="true" showZeros="true" rightToLeft="false" tabSelected="true" showOutlineSymbols="true" defaultGridColor="true" view="normal" topLeftCell="A23" colorId="64" zoomScale="85" zoomScaleNormal="85" zoomScalePageLayoutView="100" workbookViewId="0">
      <selection pane="topLeft" activeCell="G78" activeCellId="0" sqref="G78"/>
    </sheetView>
  </sheetViews>
  <sheetFormatPr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4.71"/>
    <col collapsed="false" customWidth="true" hidden="false" outlineLevel="0" max="5" min="4" style="1" width="15.57"/>
    <col collapsed="false" customWidth="true" hidden="false" outlineLevel="0" max="6" min="6" style="1" width="12.66"/>
    <col collapsed="false" customWidth="true" hidden="false" outlineLevel="0" max="7" min="7" style="1" width="13.39"/>
    <col collapsed="false" customWidth="true" hidden="false" outlineLevel="0" max="8" min="8" style="1" width="11.31"/>
    <col collapsed="false" customWidth="true" hidden="false" outlineLevel="0" max="11" min="9" style="1" width="9"/>
    <col collapsed="false" customWidth="true" hidden="false" outlineLevel="0" max="20" min="12" style="1" width="15.57"/>
    <col collapsed="false" customWidth="true" hidden="false" outlineLevel="0" max="23" min="21" style="1" width="9"/>
    <col collapsed="false" customWidth="true" hidden="false" outlineLevel="0" max="24" min="24" style="1" width="22.57"/>
    <col collapsed="false" customWidth="true" hidden="false" outlineLevel="0" max="1022" min="25" style="1" width="9"/>
    <col collapsed="false" customWidth="true" hidden="false" outlineLevel="0" max="1025" min="1023" style="0" width="9"/>
  </cols>
  <sheetData>
    <row r="2" customFormat="false" ht="13.8" hidden="false" customHeight="false" outlineLevel="0" collapsed="false">
      <c r="C2" s="2" t="s">
        <v>0</v>
      </c>
      <c r="D2" s="3" t="s">
        <v>1</v>
      </c>
      <c r="E2" s="3" t="s">
        <v>2</v>
      </c>
      <c r="F2" s="3" t="s">
        <v>3</v>
      </c>
      <c r="L2" s="2" t="s">
        <v>0</v>
      </c>
      <c r="M2" s="3" t="s">
        <v>1</v>
      </c>
      <c r="N2" s="3" t="s">
        <v>2</v>
      </c>
      <c r="O2" s="3" t="s">
        <v>3</v>
      </c>
    </row>
    <row r="3" customFormat="false" ht="13.8" hidden="false" customHeight="false" outlineLevel="0" collapsed="false">
      <c r="C3" s="4" t="n">
        <v>-180</v>
      </c>
      <c r="D3" s="5" t="n">
        <f aca="false">0%*H$3</f>
        <v>0</v>
      </c>
      <c r="E3" s="5" t="n">
        <v>0</v>
      </c>
      <c r="F3" s="5" t="n">
        <v>0</v>
      </c>
      <c r="H3" s="1" t="n">
        <v>48.5</v>
      </c>
      <c r="I3" s="1" t="n">
        <v>47.1</v>
      </c>
      <c r="L3" s="4" t="n">
        <v>-180</v>
      </c>
      <c r="M3" s="5" t="n">
        <f aca="false">H$3/100*D3</f>
        <v>0</v>
      </c>
      <c r="N3" s="5" t="n">
        <f aca="false">I$3*E3/100</f>
        <v>0</v>
      </c>
      <c r="O3" s="5" t="e">
        <f aca="false">#REF!*F3/100</f>
        <v>#REF!</v>
      </c>
    </row>
    <row r="4" customFormat="false" ht="13.8" hidden="false" customHeight="false" outlineLevel="0" collapsed="false">
      <c r="C4" s="6" t="n">
        <v>-165</v>
      </c>
      <c r="D4" s="5" t="n">
        <v>0.00637165082324833</v>
      </c>
      <c r="E4" s="5" t="n">
        <v>0</v>
      </c>
      <c r="F4" s="7" t="n">
        <v>0</v>
      </c>
      <c r="L4" s="6" t="n">
        <v>-165</v>
      </c>
      <c r="M4" s="5" t="n">
        <f aca="false">H$3/100*D4</f>
        <v>0.00309025064927544</v>
      </c>
      <c r="N4" s="5" t="n">
        <f aca="false">I$3*E4/100</f>
        <v>0</v>
      </c>
      <c r="O4" s="5" t="e">
        <f aca="false">#REF!*F4/100</f>
        <v>#REF!</v>
      </c>
    </row>
    <row r="5" customFormat="false" ht="13.8" hidden="false" customHeight="false" outlineLevel="0" collapsed="false">
      <c r="C5" s="6" t="n">
        <v>-150</v>
      </c>
      <c r="D5" s="5" t="n">
        <v>0.0293082558576878</v>
      </c>
      <c r="E5" s="5" t="n">
        <v>0.0100936330670737</v>
      </c>
      <c r="F5" s="7" t="n">
        <v>0</v>
      </c>
      <c r="L5" s="6" t="n">
        <v>-150</v>
      </c>
      <c r="M5" s="5" t="n">
        <f aca="false">H$3/100*D5</f>
        <v>0.0142145040909786</v>
      </c>
      <c r="N5" s="5" t="n">
        <f aca="false">I$3*E5/100</f>
        <v>0.00475410117459171</v>
      </c>
      <c r="O5" s="5" t="e">
        <f aca="false">#REF!*F5/100</f>
        <v>#REF!</v>
      </c>
    </row>
    <row r="6" customFormat="false" ht="13.8" hidden="false" customHeight="false" outlineLevel="0" collapsed="false">
      <c r="C6" s="6" t="n">
        <v>-135</v>
      </c>
      <c r="D6" s="5" t="n">
        <v>0.00824176145529229</v>
      </c>
      <c r="E6" s="5" t="n">
        <v>0.00552531560381264</v>
      </c>
      <c r="F6" s="7" t="n">
        <v>0</v>
      </c>
      <c r="L6" s="6" t="n">
        <v>-135</v>
      </c>
      <c r="M6" s="5" t="n">
        <f aca="false">H$3/100*D6</f>
        <v>0.00399725430581676</v>
      </c>
      <c r="N6" s="5" t="n">
        <f aca="false">I$3*E6/100</f>
        <v>0.00260242364939575</v>
      </c>
      <c r="O6" s="5" t="e">
        <f aca="false">#REF!*F6/100</f>
        <v>#REF!</v>
      </c>
    </row>
    <row r="7" customFormat="false" ht="13.8" hidden="false" customHeight="false" outlineLevel="0" collapsed="false">
      <c r="C7" s="6" t="n">
        <v>-120</v>
      </c>
      <c r="D7" s="5" t="n">
        <v>0.0284824252861215</v>
      </c>
      <c r="E7" s="5" t="n">
        <v>0.00532811898126054</v>
      </c>
      <c r="F7" s="7" t="n">
        <v>0.0130793987417138</v>
      </c>
      <c r="L7" s="6" t="n">
        <v>-120</v>
      </c>
      <c r="M7" s="5" t="n">
        <f aca="false">H$3/100*D7</f>
        <v>0.0138139762637689</v>
      </c>
      <c r="N7" s="5" t="n">
        <f aca="false">I$3*E7/100</f>
        <v>0.00250954404017371</v>
      </c>
      <c r="O7" s="5" t="e">
        <f aca="false">#REF!*F7/100</f>
        <v>#REF!</v>
      </c>
    </row>
    <row r="8" customFormat="false" ht="13.8" hidden="false" customHeight="false" outlineLevel="0" collapsed="false">
      <c r="C8" s="6" t="n">
        <v>-105</v>
      </c>
      <c r="D8" s="5" t="n">
        <v>0.0336768501584857</v>
      </c>
      <c r="E8" s="5" t="n">
        <v>0.0424155355050098</v>
      </c>
      <c r="F8" s="7" t="n">
        <v>0.0362749096381559</v>
      </c>
      <c r="L8" s="6" t="n">
        <v>-105</v>
      </c>
      <c r="M8" s="5" t="n">
        <f aca="false">H$3/100*D8</f>
        <v>0.0163332723268656</v>
      </c>
      <c r="N8" s="5" t="n">
        <f aca="false">I$3*E8/100</f>
        <v>0.0199777172228596</v>
      </c>
      <c r="O8" s="5" t="e">
        <f aca="false">#REF!*F8/100</f>
        <v>#REF!</v>
      </c>
    </row>
    <row r="9" customFormat="false" ht="13.8" hidden="false" customHeight="false" outlineLevel="0" collapsed="false">
      <c r="C9" s="6" t="n">
        <v>-90</v>
      </c>
      <c r="D9" s="5" t="n">
        <v>0.0481051846556241</v>
      </c>
      <c r="E9" s="5" t="n">
        <v>0.0412681112966778</v>
      </c>
      <c r="F9" s="7" t="n">
        <v>0.00293551408899277</v>
      </c>
      <c r="L9" s="6" t="n">
        <v>-90</v>
      </c>
      <c r="M9" s="5" t="n">
        <f aca="false">H$3/100*D9</f>
        <v>0.0233310145579777</v>
      </c>
      <c r="N9" s="5" t="n">
        <f aca="false">I$3*E9/100</f>
        <v>0.0194372804207352</v>
      </c>
      <c r="O9" s="5" t="e">
        <f aca="false">#REF!*F9/100</f>
        <v>#REF!</v>
      </c>
    </row>
    <row r="10" customFormat="false" ht="13.8" hidden="false" customHeight="false" outlineLevel="0" collapsed="false">
      <c r="C10" s="6" t="n">
        <v>-75</v>
      </c>
      <c r="D10" s="5" t="n">
        <v>0.0693868078970732</v>
      </c>
      <c r="E10" s="5" t="n">
        <v>0.0189489351547504</v>
      </c>
      <c r="F10" s="7" t="n">
        <v>0.0191055162372082</v>
      </c>
      <c r="L10" s="6" t="n">
        <v>-75</v>
      </c>
      <c r="M10" s="5" t="n">
        <f aca="false">H$3/100*D10</f>
        <v>0.0336526018300805</v>
      </c>
      <c r="N10" s="5" t="n">
        <f aca="false">I$3*E10/100</f>
        <v>0.00892494845788744</v>
      </c>
      <c r="O10" s="5" t="e">
        <f aca="false">#REF!*F10/100</f>
        <v>#REF!</v>
      </c>
    </row>
    <row r="11" customFormat="false" ht="13.8" hidden="false" customHeight="false" outlineLevel="0" collapsed="false">
      <c r="C11" s="6" t="n">
        <v>-60</v>
      </c>
      <c r="D11" s="5" t="n">
        <v>0.0406565956497944</v>
      </c>
      <c r="E11" s="5" t="n">
        <v>0.122347097434891</v>
      </c>
      <c r="F11" s="7" t="n">
        <v>0.00589673570362407</v>
      </c>
      <c r="L11" s="6" t="n">
        <v>-60</v>
      </c>
      <c r="M11" s="5" t="n">
        <f aca="false">H$3/100*D11</f>
        <v>0.0197184488901503</v>
      </c>
      <c r="N11" s="5" t="n">
        <f aca="false">I$3*E11/100</f>
        <v>0.0576254828918337</v>
      </c>
      <c r="O11" s="5" t="e">
        <f aca="false">#REF!*F11/100</f>
        <v>#REF!</v>
      </c>
    </row>
    <row r="12" customFormat="false" ht="13.8" hidden="false" customHeight="false" outlineLevel="0" collapsed="false">
      <c r="C12" s="6" t="n">
        <v>-45</v>
      </c>
      <c r="D12" s="5" t="n">
        <v>0.0435717178642274</v>
      </c>
      <c r="E12" s="5" t="n">
        <v>0.0382910634722602</v>
      </c>
      <c r="F12" s="7" t="n">
        <v>0.0325807494964689</v>
      </c>
      <c r="L12" s="6" t="n">
        <v>-45</v>
      </c>
      <c r="M12" s="5" t="n">
        <f aca="false">H$3/100*D12</f>
        <v>0.0211322831641503</v>
      </c>
      <c r="N12" s="5" t="n">
        <f aca="false">I$3*E12/100</f>
        <v>0.0180350908954346</v>
      </c>
      <c r="O12" s="5" t="e">
        <f aca="false">#REF!*F12/100</f>
        <v>#REF!</v>
      </c>
    </row>
    <row r="13" customFormat="false" ht="13.8" hidden="false" customHeight="false" outlineLevel="0" collapsed="false">
      <c r="C13" s="6" t="n">
        <v>-30</v>
      </c>
      <c r="D13" s="5" t="n">
        <v>0.114508936244688</v>
      </c>
      <c r="E13" s="5" t="n">
        <v>0.0241486327607651</v>
      </c>
      <c r="F13" s="7" t="n">
        <v>0.0392324604657342</v>
      </c>
      <c r="L13" s="6" t="n">
        <v>-30</v>
      </c>
      <c r="M13" s="5" t="n">
        <f aca="false">H$3/100*D13</f>
        <v>0.0555368340786737</v>
      </c>
      <c r="N13" s="5" t="n">
        <f aca="false">I$3*E13/100</f>
        <v>0.0113740060303204</v>
      </c>
      <c r="O13" s="5" t="e">
        <f aca="false">#REF!*F13/100</f>
        <v>#REF!</v>
      </c>
    </row>
    <row r="14" customFormat="false" ht="13.8" hidden="false" customHeight="false" outlineLevel="0" collapsed="false">
      <c r="C14" s="6" t="n">
        <v>-15</v>
      </c>
      <c r="D14" s="5" t="n">
        <v>0.109105870783743</v>
      </c>
      <c r="E14" s="5" t="n">
        <v>0.120827242134328</v>
      </c>
      <c r="F14" s="7" t="n">
        <v>0.105671904890038</v>
      </c>
      <c r="L14" s="6" t="n">
        <v>-15</v>
      </c>
      <c r="M14" s="5" t="n">
        <f aca="false">H$3/100*D14</f>
        <v>0.0529163473301154</v>
      </c>
      <c r="N14" s="5" t="n">
        <f aca="false">I$3*E14/100</f>
        <v>0.0569096310452685</v>
      </c>
      <c r="O14" s="5" t="e">
        <f aca="false">#REF!*F14/100</f>
        <v>#REF!</v>
      </c>
    </row>
    <row r="15" customFormat="false" ht="13.8" hidden="false" customHeight="false" outlineLevel="0" collapsed="false">
      <c r="C15" s="6" t="n">
        <v>0</v>
      </c>
      <c r="D15" s="5" t="n">
        <v>0.041074615955593</v>
      </c>
      <c r="E15" s="5" t="n">
        <v>0.060795976612847</v>
      </c>
      <c r="F15" s="7" t="n">
        <v>0.0816361079821963</v>
      </c>
      <c r="L15" s="6" t="n">
        <v>0</v>
      </c>
      <c r="M15" s="5" t="n">
        <f aca="false">H$3/100*D15</f>
        <v>0.0199211887384626</v>
      </c>
      <c r="N15" s="5" t="n">
        <f aca="false">I$3*E15/100</f>
        <v>0.0286349049846509</v>
      </c>
      <c r="O15" s="5" t="e">
        <f aca="false">#REF!*F15/100</f>
        <v>#REF!</v>
      </c>
    </row>
    <row r="16" customFormat="false" ht="13.8" hidden="false" customHeight="false" outlineLevel="0" collapsed="false">
      <c r="C16" s="6" t="n">
        <v>15</v>
      </c>
      <c r="D16" s="5" t="n">
        <v>0.188044947814051</v>
      </c>
      <c r="E16" s="5" t="n">
        <v>0.258710122665461</v>
      </c>
      <c r="F16" s="7" t="n">
        <v>0.340998489536671</v>
      </c>
      <c r="L16" s="6" t="n">
        <v>15</v>
      </c>
      <c r="M16" s="5" t="n">
        <f aca="false">H$3/100*D16</f>
        <v>0.0912017996898147</v>
      </c>
      <c r="N16" s="5" t="n">
        <f aca="false">I$3*E16/100</f>
        <v>0.121852467775432</v>
      </c>
      <c r="O16" s="5" t="e">
        <f aca="false">#REF!*F16/100</f>
        <v>#REF!</v>
      </c>
    </row>
    <row r="17" customFormat="false" ht="13.8" hidden="false" customHeight="false" outlineLevel="0" collapsed="false">
      <c r="C17" s="6" t="n">
        <v>30</v>
      </c>
      <c r="D17" s="5" t="n">
        <v>0.0975664115291466</v>
      </c>
      <c r="E17" s="5" t="n">
        <v>0.133525953612005</v>
      </c>
      <c r="F17" s="7" t="n">
        <v>0.179484842130911</v>
      </c>
      <c r="L17" s="6" t="n">
        <v>30</v>
      </c>
      <c r="M17" s="5" t="n">
        <f aca="false">H$3/100*D17</f>
        <v>0.0473197095916361</v>
      </c>
      <c r="N17" s="5" t="n">
        <f aca="false">I$3*E17/100</f>
        <v>0.0628907241512544</v>
      </c>
      <c r="O17" s="5" t="e">
        <f aca="false">#REF!*F17/100</f>
        <v>#REF!</v>
      </c>
    </row>
    <row r="18" customFormat="false" ht="13.8" hidden="false" customHeight="false" outlineLevel="0" collapsed="false">
      <c r="C18" s="6" t="n">
        <v>45</v>
      </c>
      <c r="D18" s="5" t="n">
        <v>0.039751432842809</v>
      </c>
      <c r="E18" s="5" t="n">
        <v>0.0335538759859065</v>
      </c>
      <c r="F18" s="7" t="n">
        <v>0.0528658625882854</v>
      </c>
      <c r="L18" s="6" t="n">
        <v>45</v>
      </c>
      <c r="M18" s="5" t="n">
        <f aca="false">H$3/100*D18</f>
        <v>0.0192794449287624</v>
      </c>
      <c r="N18" s="5" t="n">
        <f aca="false">I$3*E18/100</f>
        <v>0.015803875589362</v>
      </c>
      <c r="O18" s="5" t="e">
        <f aca="false">#REF!*F18/100</f>
        <v>#REF!</v>
      </c>
    </row>
    <row r="19" customFormat="false" ht="13.8" hidden="false" customHeight="false" outlineLevel="0" collapsed="false">
      <c r="C19" s="6" t="n">
        <v>60</v>
      </c>
      <c r="D19" s="5" t="n">
        <v>0.0164807084645508</v>
      </c>
      <c r="E19" s="5" t="n">
        <v>0.0249980250677855</v>
      </c>
      <c r="F19" s="7" t="n">
        <v>0.0263036111608567</v>
      </c>
      <c r="L19" s="6" t="n">
        <v>60</v>
      </c>
      <c r="M19" s="5" t="n">
        <f aca="false">H$3/100*D19</f>
        <v>0.00799314360530714</v>
      </c>
      <c r="N19" s="5" t="n">
        <f aca="false">I$3*E19/100</f>
        <v>0.011774069806927</v>
      </c>
      <c r="O19" s="5" t="e">
        <f aca="false">#REF!*F19/100</f>
        <v>#REF!</v>
      </c>
    </row>
    <row r="20" customFormat="false" ht="13.8" hidden="false" customHeight="false" outlineLevel="0" collapsed="false">
      <c r="C20" s="6" t="n">
        <v>75</v>
      </c>
      <c r="D20" s="5" t="n">
        <v>0.0236754426311871</v>
      </c>
      <c r="E20" s="5" t="n">
        <v>0.00592343098523766</v>
      </c>
      <c r="F20" s="7" t="n">
        <v>0.00267590638100444</v>
      </c>
      <c r="L20" s="6" t="n">
        <v>75</v>
      </c>
      <c r="M20" s="5" t="n">
        <f aca="false">H$3/100*D20</f>
        <v>0.0114825896761257</v>
      </c>
      <c r="N20" s="5" t="n">
        <f aca="false">I$3*E20/100</f>
        <v>0.00278993599404694</v>
      </c>
      <c r="O20" s="5" t="e">
        <f aca="false">#REF!*F20/100</f>
        <v>#REF!</v>
      </c>
    </row>
    <row r="21" customFormat="false" ht="13.8" hidden="false" customHeight="false" outlineLevel="0" collapsed="false">
      <c r="C21" s="6" t="n">
        <v>90</v>
      </c>
      <c r="D21" s="5" t="n">
        <v>0</v>
      </c>
      <c r="E21" s="5" t="n">
        <v>0.00580372033760186</v>
      </c>
      <c r="F21" s="7" t="n">
        <v>0.00106497492780843</v>
      </c>
      <c r="L21" s="6" t="n">
        <v>90</v>
      </c>
      <c r="M21" s="5" t="n">
        <f aca="false">H$3/100*D21</f>
        <v>0</v>
      </c>
      <c r="N21" s="5" t="n">
        <f aca="false">I$3*E21/100</f>
        <v>0.00273355227901048</v>
      </c>
      <c r="O21" s="5" t="e">
        <f aca="false">#REF!*F21/100</f>
        <v>#REF!</v>
      </c>
    </row>
    <row r="22" customFormat="false" ht="13.8" hidden="false" customHeight="false" outlineLevel="0" collapsed="false">
      <c r="C22" s="6" t="n">
        <v>105</v>
      </c>
      <c r="D22" s="5" t="n">
        <v>0.0159117992686129</v>
      </c>
      <c r="E22" s="5" t="n">
        <v>0.010283915755058</v>
      </c>
      <c r="F22" s="7" t="n">
        <v>0.00139702907311643</v>
      </c>
      <c r="L22" s="6" t="n">
        <v>105</v>
      </c>
      <c r="M22" s="5" t="n">
        <f aca="false">H$3/100*D22</f>
        <v>0.00771722264527726</v>
      </c>
      <c r="N22" s="5" t="n">
        <f aca="false">I$3*E22/100</f>
        <v>0.00484372432063232</v>
      </c>
      <c r="O22" s="5" t="e">
        <f aca="false">#REF!*F22/100</f>
        <v>#REF!</v>
      </c>
    </row>
    <row r="23" customFormat="false" ht="13.8" hidden="false" customHeight="false" outlineLevel="0" collapsed="false">
      <c r="C23" s="6" t="n">
        <v>120</v>
      </c>
      <c r="D23" s="5" t="n">
        <v>0.0176330633388479</v>
      </c>
      <c r="E23" s="5" t="n">
        <v>0.00333649109191788</v>
      </c>
      <c r="F23" s="7" t="n">
        <v>0.000590395542708757</v>
      </c>
      <c r="L23" s="6" t="n">
        <v>120</v>
      </c>
      <c r="M23" s="5" t="n">
        <f aca="false">H$3/100*D23</f>
        <v>0.00855203571934123</v>
      </c>
      <c r="N23" s="5" t="n">
        <f aca="false">I$3*E23/100</f>
        <v>0.00157148730429332</v>
      </c>
      <c r="O23" s="5" t="e">
        <f aca="false">#REF!*F23/100</f>
        <v>#REF!</v>
      </c>
    </row>
    <row r="24" customFormat="false" ht="13.8" hidden="false" customHeight="false" outlineLevel="0" collapsed="false">
      <c r="C24" s="6" t="n">
        <v>135</v>
      </c>
      <c r="D24" s="5" t="n">
        <v>0</v>
      </c>
      <c r="E24" s="5" t="n">
        <v>0.00856325105032367</v>
      </c>
      <c r="F24" s="7" t="n">
        <v>0.00151522463417288</v>
      </c>
      <c r="L24" s="6" t="n">
        <v>135</v>
      </c>
      <c r="M24" s="5" t="n">
        <f aca="false">H$3/100*D24</f>
        <v>0</v>
      </c>
      <c r="N24" s="5" t="n">
        <f aca="false">I$3*E24/100</f>
        <v>0.00403329124470245</v>
      </c>
      <c r="O24" s="5" t="e">
        <f aca="false">#REF!*F24/100</f>
        <v>#REF!</v>
      </c>
    </row>
    <row r="25" customFormat="false" ht="13.8" hidden="false" customHeight="false" outlineLevel="0" collapsed="false">
      <c r="C25" s="6" t="n">
        <v>150</v>
      </c>
      <c r="D25" s="5" t="n">
        <v>0.0079165300444721</v>
      </c>
      <c r="E25" s="5" t="n">
        <v>0.00351956497384398</v>
      </c>
      <c r="F25" s="7" t="n">
        <v>0</v>
      </c>
      <c r="L25" s="6" t="n">
        <v>150</v>
      </c>
      <c r="M25" s="5" t="n">
        <f aca="false">H$3/100*D25</f>
        <v>0.00383951707156897</v>
      </c>
      <c r="N25" s="5" t="n">
        <f aca="false">I$3*E25/100</f>
        <v>0.00165771510268051</v>
      </c>
      <c r="O25" s="5" t="e">
        <f aca="false">#REF!*F25/100</f>
        <v>#REF!</v>
      </c>
    </row>
    <row r="26" customFormat="false" ht="13.8" hidden="false" customHeight="false" outlineLevel="0" collapsed="false">
      <c r="C26" s="6" t="n">
        <v>165</v>
      </c>
      <c r="D26" s="5" t="n">
        <v>0.0205289914347435</v>
      </c>
      <c r="E26" s="5" t="n">
        <v>0.0216613772033688</v>
      </c>
      <c r="F26" s="7" t="n">
        <v>0.0566903667803331</v>
      </c>
      <c r="L26" s="6" t="n">
        <v>165</v>
      </c>
      <c r="M26" s="5" t="n">
        <f aca="false">H$3/100*D26</f>
        <v>0.0099565608458506</v>
      </c>
      <c r="N26" s="5" t="n">
        <f aca="false">I$3*E26/100</f>
        <v>0.0102025086627867</v>
      </c>
      <c r="O26" s="5" t="e">
        <f aca="false">#REF!*F26/100</f>
        <v>#REF!</v>
      </c>
    </row>
    <row r="27" customFormat="false" ht="13.8" hidden="false" customHeight="false" outlineLevel="0" collapsed="false">
      <c r="C27" s="6" t="n">
        <v>180</v>
      </c>
      <c r="D27" s="5" t="n">
        <v>0</v>
      </c>
      <c r="E27" s="5" t="n">
        <v>0.00013060924781544</v>
      </c>
      <c r="F27" s="7" t="n">
        <v>0</v>
      </c>
      <c r="L27" s="6" t="n">
        <v>180</v>
      </c>
      <c r="M27" s="5" t="n">
        <f aca="false">H$3/100*D27</f>
        <v>0</v>
      </c>
      <c r="N27" s="5" t="n">
        <f aca="false">I$3*E27/100</f>
        <v>6.15169557210722E-005</v>
      </c>
      <c r="O27" s="5" t="e">
        <f aca="false">#REF!*F27/100</f>
        <v>#REF!</v>
      </c>
    </row>
    <row r="28" customFormat="false" ht="13.8" hidden="false" customHeight="false" outlineLevel="0" collapsed="false">
      <c r="L28" s="8" t="s">
        <v>4</v>
      </c>
      <c r="M28" s="9" t="n">
        <f aca="false">SUM(M3:M27)</f>
        <v>0.485</v>
      </c>
      <c r="N28" s="9" t="n">
        <f aca="false">SUM(N3:N27)</f>
        <v>0.471000000000001</v>
      </c>
      <c r="O28" s="9" t="e">
        <f aca="false">SUM(O3:O27)</f>
        <v>#REF!</v>
      </c>
    </row>
    <row r="32" customFormat="false" ht="13.8" hidden="false" customHeight="false" outlineLevel="0" collapsed="false">
      <c r="M32" s="10" t="e">
        <f aca="false">SUM(N24:O26)</f>
        <v>#REF!</v>
      </c>
    </row>
    <row r="33" customFormat="false" ht="13.8" hidden="false" customHeight="false" outlineLevel="0" collapsed="false">
      <c r="M33" s="10" t="e">
        <f aca="false">SUM(M22:M26)+SUM(N24:N26)+SUM(O26:O27,O3:O4)</f>
        <v>#REF!</v>
      </c>
      <c r="N33" s="10" t="e">
        <f aca="false">SUM(M4:M6)+SUM(N3:N6,N24:N27)+SUM(O26:O27,O3:O4)</f>
        <v>#REF!</v>
      </c>
    </row>
    <row r="34" customFormat="false" ht="13.8" hidden="false" customHeight="false" outlineLevel="0" collapsed="false">
      <c r="J34" s="11" t="s">
        <v>5</v>
      </c>
      <c r="L34" s="1" t="s">
        <v>6</v>
      </c>
      <c r="M34" s="12" t="n">
        <v>2.5</v>
      </c>
      <c r="N34" s="12" t="n">
        <v>5</v>
      </c>
      <c r="O34" s="12" t="n">
        <v>7.5</v>
      </c>
      <c r="P34" s="12" t="n">
        <v>10</v>
      </c>
      <c r="Q34" s="12" t="n">
        <v>12.5</v>
      </c>
      <c r="R34" s="12" t="n">
        <v>15</v>
      </c>
      <c r="S34" s="12" t="n">
        <v>17.5</v>
      </c>
      <c r="T34" s="12" t="n">
        <v>20</v>
      </c>
    </row>
    <row r="35" customFormat="false" ht="13.8" hidden="false" customHeight="false" outlineLevel="0" collapsed="false">
      <c r="J35" s="1" t="s">
        <v>7</v>
      </c>
      <c r="M35" s="1" t="n">
        <v>18.1</v>
      </c>
      <c r="N35" s="1" t="n">
        <v>30.4</v>
      </c>
      <c r="O35" s="1" t="n">
        <v>24.8</v>
      </c>
      <c r="P35" s="1" t="n">
        <v>15</v>
      </c>
      <c r="Q35" s="1" t="n">
        <v>7.3</v>
      </c>
      <c r="R35" s="1" t="n">
        <v>3</v>
      </c>
      <c r="S35" s="1" t="n">
        <v>1</v>
      </c>
      <c r="T35" s="1" t="n">
        <v>0.4</v>
      </c>
    </row>
    <row r="36" customFormat="false" ht="13.8" hidden="false" customHeight="false" outlineLevel="0" collapsed="false">
      <c r="A36" s="2" t="s">
        <v>0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13</v>
      </c>
      <c r="H36" s="3" t="s">
        <v>14</v>
      </c>
      <c r="I36" s="3" t="s">
        <v>15</v>
      </c>
      <c r="J36" s="13"/>
      <c r="K36" s="13"/>
      <c r="L36" s="2" t="s">
        <v>0</v>
      </c>
      <c r="M36" s="3" t="s">
        <v>8</v>
      </c>
      <c r="N36" s="3" t="s">
        <v>9</v>
      </c>
      <c r="O36" s="3" t="s">
        <v>10</v>
      </c>
      <c r="P36" s="3" t="s">
        <v>11</v>
      </c>
      <c r="Q36" s="3" t="s">
        <v>12</v>
      </c>
      <c r="R36" s="3" t="s">
        <v>13</v>
      </c>
      <c r="S36" s="3" t="s">
        <v>14</v>
      </c>
      <c r="T36" s="3" t="s">
        <v>15</v>
      </c>
    </row>
    <row r="37" customFormat="false" ht="13.8" hidden="false" customHeight="false" outlineLevel="0" collapsed="false">
      <c r="A37" s="14" t="n">
        <v>-180</v>
      </c>
      <c r="B37" s="10" t="n">
        <f aca="false" t="array" ref="B37:I37">M37:T37+0.5*(M38:T38+M60:T60)</f>
        <v>0.00243450812434826</v>
      </c>
      <c r="C37" s="10" t="n">
        <v>0.00408889762321476</v>
      </c>
      <c r="D37" s="10" t="n">
        <v>0.00268601077321773</v>
      </c>
      <c r="E37" s="10" t="n">
        <v>0.00162460329025266</v>
      </c>
      <c r="F37" s="10" t="n">
        <v>0.00079064026792296</v>
      </c>
      <c r="G37" s="10" t="n">
        <v>0.000850355501704995</v>
      </c>
      <c r="H37" s="10" t="n">
        <v>0.000283451833901666</v>
      </c>
      <c r="I37" s="10" t="n">
        <v>0.000113380733560666</v>
      </c>
      <c r="J37" s="11" t="n">
        <v>14.73</v>
      </c>
      <c r="K37" s="15" t="n">
        <f aca="false">SUM(H37:I37)+(15-J37)/2.5*G37</f>
        <v>0.000488670961646471</v>
      </c>
      <c r="L37" s="14" t="n">
        <v>-180</v>
      </c>
      <c r="M37" s="5" t="n">
        <f aca="false">D3*M$35/100</f>
        <v>0</v>
      </c>
      <c r="N37" s="5" t="n">
        <f aca="false">D3*N$35/100</f>
        <v>0</v>
      </c>
      <c r="O37" s="16" t="n">
        <f aca="false">E3*O$35/100</f>
        <v>0</v>
      </c>
      <c r="P37" s="16" t="n">
        <f aca="false">E3*P$35/100</f>
        <v>0</v>
      </c>
      <c r="Q37" s="16" t="n">
        <f aca="false">E3*Q$35/100</f>
        <v>0</v>
      </c>
      <c r="R37" s="16" t="n">
        <f aca="false">F3*R$35/100</f>
        <v>0</v>
      </c>
      <c r="S37" s="16" t="n">
        <f aca="false">F3*S$35/100</f>
        <v>0</v>
      </c>
      <c r="T37" s="16" t="n">
        <f aca="false">F3*T$35/100</f>
        <v>0</v>
      </c>
      <c r="U37" s="17"/>
    </row>
    <row r="38" customFormat="false" ht="13.8" hidden="false" customHeight="false" outlineLevel="0" collapsed="false">
      <c r="A38" s="18"/>
      <c r="J38" s="11"/>
      <c r="K38" s="11"/>
      <c r="L38" s="18" t="n">
        <v>-165</v>
      </c>
      <c r="M38" s="5" t="n">
        <f aca="false">D4*M$35/100</f>
        <v>0.00115326879900795</v>
      </c>
      <c r="N38" s="5" t="n">
        <f aca="false">D4*N$35/100</f>
        <v>0.00193698185026749</v>
      </c>
      <c r="O38" s="16" t="n">
        <f aca="false">E4*O$35/100</f>
        <v>0</v>
      </c>
      <c r="P38" s="16" t="n">
        <f aca="false">E4*P$35/100</f>
        <v>0</v>
      </c>
      <c r="Q38" s="16" t="n">
        <f aca="false">E4*Q$35/100</f>
        <v>0</v>
      </c>
      <c r="R38" s="16" t="n">
        <f aca="false">F4*R$35/100</f>
        <v>0</v>
      </c>
      <c r="S38" s="16" t="n">
        <f aca="false">F4*S$35/100</f>
        <v>0</v>
      </c>
      <c r="T38" s="16" t="n">
        <f aca="false">F4*T$35/100</f>
        <v>0</v>
      </c>
    </row>
    <row r="39" customFormat="false" ht="13.8" hidden="false" customHeight="false" outlineLevel="0" collapsed="false">
      <c r="A39" s="18" t="n">
        <v>-150</v>
      </c>
      <c r="B39" s="10" t="n">
        <f aca="false" t="array" ref="B39:I39">M39:T39+0.5*(M38:T38+M40:T40)</f>
        <v>0.00662730812144942</v>
      </c>
      <c r="C39" s="10" t="n">
        <v>0.0111309484470753</v>
      </c>
      <c r="D39" s="10" t="n">
        <v>0.00318836013550705</v>
      </c>
      <c r="E39" s="10" t="n">
        <v>0.001928443630347</v>
      </c>
      <c r="F39" s="10" t="n">
        <v>0.000938509233435542</v>
      </c>
      <c r="G39" s="10" t="n">
        <v>0</v>
      </c>
      <c r="H39" s="10" t="n">
        <v>0</v>
      </c>
      <c r="I39" s="10" t="n">
        <v>0</v>
      </c>
      <c r="J39" s="11" t="n">
        <v>15.33</v>
      </c>
      <c r="K39" s="15" t="n">
        <f aca="false">SUM(H39:I39)</f>
        <v>0</v>
      </c>
      <c r="L39" s="18" t="n">
        <v>-150</v>
      </c>
      <c r="M39" s="5" t="n">
        <f aca="false">D5*M$35/100</f>
        <v>0.00530479431024149</v>
      </c>
      <c r="N39" s="5" t="n">
        <f aca="false">D5*N$35/100</f>
        <v>0.00890970978073709</v>
      </c>
      <c r="O39" s="16" t="n">
        <f aca="false">E5*O$35/100</f>
        <v>0.00250322100063428</v>
      </c>
      <c r="P39" s="16" t="n">
        <f aca="false">E5*P$35/100</f>
        <v>0.00151404496006105</v>
      </c>
      <c r="Q39" s="16" t="n">
        <f aca="false">E5*Q$35/100</f>
        <v>0.00073683521389638</v>
      </c>
      <c r="R39" s="16" t="n">
        <f aca="false">F5*R$35/100</f>
        <v>0</v>
      </c>
      <c r="S39" s="16" t="n">
        <f aca="false">F5*S$35/100</f>
        <v>0</v>
      </c>
      <c r="T39" s="16" t="n">
        <f aca="false">F5*T$35/100</f>
        <v>0</v>
      </c>
      <c r="U39" s="17"/>
      <c r="X39" s="10" t="n">
        <f aca="false">SUM(T39:T39)+0.5*SUM(T38:T38,T40:T40)</f>
        <v>0</v>
      </c>
    </row>
    <row r="40" customFormat="false" ht="13.8" hidden="false" customHeight="false" outlineLevel="0" collapsed="false">
      <c r="A40" s="18"/>
      <c r="J40" s="11"/>
      <c r="K40" s="11"/>
      <c r="L40" s="18" t="n">
        <v>-135</v>
      </c>
      <c r="M40" s="5" t="n">
        <f aca="false">D6*M$35/100</f>
        <v>0.0014917588234079</v>
      </c>
      <c r="N40" s="5" t="n">
        <f aca="false">D6*N$35/100</f>
        <v>0.00250549548240886</v>
      </c>
      <c r="O40" s="16" t="n">
        <f aca="false">E6*O$35/100</f>
        <v>0.00137027826974554</v>
      </c>
      <c r="P40" s="16" t="n">
        <f aca="false">E6*P$35/100</f>
        <v>0.000828797340571896</v>
      </c>
      <c r="Q40" s="16" t="n">
        <f aca="false">E6*Q$35/100</f>
        <v>0.000403348039078323</v>
      </c>
      <c r="R40" s="16" t="n">
        <f aca="false">F6*R$35/100</f>
        <v>0</v>
      </c>
      <c r="S40" s="16" t="n">
        <f aca="false">F6*S$35/100</f>
        <v>0</v>
      </c>
      <c r="T40" s="16" t="n">
        <f aca="false">F6*T$35/100</f>
        <v>0</v>
      </c>
      <c r="X40" s="10"/>
    </row>
    <row r="41" customFormat="false" ht="13.8" hidden="false" customHeight="false" outlineLevel="0" collapsed="false">
      <c r="A41" s="18" t="n">
        <v>-120</v>
      </c>
      <c r="B41" s="10" t="n">
        <f aca="false" t="array" ref="B41:I41">M41:T41+0.5*(M40:T40+M42:T42)</f>
        <v>0.0089489533278349</v>
      </c>
      <c r="C41" s="10" t="n">
        <v>0.0150302862522752</v>
      </c>
      <c r="D41" s="10" t="n">
        <v>0.00726603904484658</v>
      </c>
      <c r="E41" s="10" t="n">
        <v>0.00439478168035076</v>
      </c>
      <c r="F41" s="10" t="n">
        <v>0.00213879375110404</v>
      </c>
      <c r="G41" s="10" t="n">
        <v>0.000936505606823754</v>
      </c>
      <c r="H41" s="10" t="n">
        <v>0.000312168535607918</v>
      </c>
      <c r="I41" s="10" t="n">
        <v>0.000124867414243167</v>
      </c>
      <c r="J41" s="11" t="n">
        <v>13.45</v>
      </c>
      <c r="K41" s="15" t="n">
        <f aca="false">SUM(H41:I41)+(15-J41)/2.5*G41</f>
        <v>0.00101766942608181</v>
      </c>
      <c r="L41" s="18" t="n">
        <v>-120</v>
      </c>
      <c r="M41" s="5" t="n">
        <f aca="false">D7*M$35/100</f>
        <v>0.00515531897678799</v>
      </c>
      <c r="N41" s="5" t="n">
        <f aca="false">D7*N$35/100</f>
        <v>0.00865865728698094</v>
      </c>
      <c r="O41" s="16" t="n">
        <f aca="false">E7*O$35/100</f>
        <v>0.00132137350735261</v>
      </c>
      <c r="P41" s="16" t="n">
        <f aca="false">E7*P$35/100</f>
        <v>0.000799217847189081</v>
      </c>
      <c r="Q41" s="16" t="n">
        <f aca="false">E7*Q$35/100</f>
        <v>0.000388952685632019</v>
      </c>
      <c r="R41" s="16" t="n">
        <f aca="false">F7*R$35/100</f>
        <v>0.000392381962251414</v>
      </c>
      <c r="S41" s="16" t="n">
        <f aca="false">F7*S$35/100</f>
        <v>0.000130793987417138</v>
      </c>
      <c r="T41" s="16" t="n">
        <f aca="false">F7*T$35/100</f>
        <v>5.23175949668552E-005</v>
      </c>
      <c r="U41" s="17"/>
      <c r="X41" s="10" t="n">
        <f aca="false">SUM(T41:T41)+0.5*SUM(T40:T40,T42:T42)</f>
        <v>0.000124867414243167</v>
      </c>
    </row>
    <row r="42" customFormat="false" ht="13.8" hidden="false" customHeight="false" outlineLevel="0" collapsed="false">
      <c r="A42" s="18"/>
      <c r="J42" s="11"/>
      <c r="K42" s="11"/>
      <c r="L42" s="18" t="n">
        <v>-105</v>
      </c>
      <c r="M42" s="5" t="n">
        <f aca="false">D8*M$35/100</f>
        <v>0.00609550987868591</v>
      </c>
      <c r="N42" s="5" t="n">
        <f aca="false">D8*N$35/100</f>
        <v>0.0102377624481797</v>
      </c>
      <c r="O42" s="16" t="n">
        <f aca="false">E8*O$35/100</f>
        <v>0.0105190528052424</v>
      </c>
      <c r="P42" s="16" t="n">
        <f aca="false">E8*P$35/100</f>
        <v>0.00636233032575147</v>
      </c>
      <c r="Q42" s="16" t="n">
        <f aca="false">E8*Q$35/100</f>
        <v>0.00309633409186572</v>
      </c>
      <c r="R42" s="19" t="n">
        <f aca="false">F8*R$35/100</f>
        <v>0.00108824728914468</v>
      </c>
      <c r="S42" s="19" t="n">
        <f aca="false">F8*S$35/100</f>
        <v>0.000362749096381559</v>
      </c>
      <c r="T42" s="19" t="n">
        <f aca="false">F8*T$35/100</f>
        <v>0.000145099638552624</v>
      </c>
      <c r="X42" s="10"/>
    </row>
    <row r="43" customFormat="false" ht="13.8" hidden="false" customHeight="false" outlineLevel="0" collapsed="false">
      <c r="A43" s="18" t="n">
        <v>-90</v>
      </c>
      <c r="B43" s="10" t="n">
        <f aca="false" t="array" ref="B43:I43">M43:T43+0.5*(M42:T42+M44:T44)</f>
        <v>0.0180342994766961</v>
      </c>
      <c r="C43" s="10" t="n">
        <v>0.0302896521597547</v>
      </c>
      <c r="D43" s="10" t="n">
        <v>0.0178436859633863</v>
      </c>
      <c r="E43" s="10" t="n">
        <v>0.0107925519939837</v>
      </c>
      <c r="F43" s="10" t="n">
        <v>0.00525237530373873</v>
      </c>
      <c r="G43" s="10" t="n">
        <v>0.000918771810800246</v>
      </c>
      <c r="H43" s="10" t="n">
        <v>0.000306257270266748</v>
      </c>
      <c r="I43" s="10" t="n">
        <v>0.0001225029081067</v>
      </c>
      <c r="J43" s="11" t="n">
        <v>11.13</v>
      </c>
      <c r="K43" s="15" t="n">
        <f aca="false">SUM(G43:I43)+(12.5-J43)/2.5*F43</f>
        <v>0.00422583365562252</v>
      </c>
      <c r="L43" s="18" t="n">
        <v>-90</v>
      </c>
      <c r="M43" s="5" t="n">
        <f aca="false">D9*M$35/100</f>
        <v>0.00870703842266796</v>
      </c>
      <c r="N43" s="16" t="n">
        <f aca="false">D9*N$35/100</f>
        <v>0.0146239761353097</v>
      </c>
      <c r="O43" s="16" t="n">
        <f aca="false">E9*O$35/100</f>
        <v>0.0102344916015761</v>
      </c>
      <c r="P43" s="16" t="n">
        <f aca="false">E9*P$35/100</f>
        <v>0.00619021669450167</v>
      </c>
      <c r="Q43" s="19" t="n">
        <f aca="false">E9*Q$35/100</f>
        <v>0.00301257212465748</v>
      </c>
      <c r="R43" s="19" t="n">
        <f aca="false">F9*R$35/100</f>
        <v>8.80654226697831E-005</v>
      </c>
      <c r="S43" s="19" t="n">
        <f aca="false">F9*S$35/100</f>
        <v>2.93551408899277E-005</v>
      </c>
      <c r="T43" s="19" t="n">
        <f aca="false">F9*T$35/100</f>
        <v>1.17420563559711E-005</v>
      </c>
      <c r="U43" s="17"/>
      <c r="X43" s="10" t="n">
        <f aca="false">SUM(R43:T43)+0.5*SUM(R42:T42,R44:T44)</f>
        <v>0.00134753198917369</v>
      </c>
    </row>
    <row r="44" customFormat="false" ht="13.8" hidden="false" customHeight="false" outlineLevel="0" collapsed="false">
      <c r="A44" s="18"/>
      <c r="J44" s="11"/>
      <c r="K44" s="11"/>
      <c r="L44" s="18" t="n">
        <v>-75</v>
      </c>
      <c r="M44" s="5" t="n">
        <f aca="false">D10*M$35/100</f>
        <v>0.0125590122293703</v>
      </c>
      <c r="N44" s="16" t="n">
        <f aca="false">D10*N$35/100</f>
        <v>0.0210935896007103</v>
      </c>
      <c r="O44" s="16" t="n">
        <f aca="false">E10*O$35/100</f>
        <v>0.0046993359183781</v>
      </c>
      <c r="P44" s="16" t="n">
        <f aca="false">E10*P$35/100</f>
        <v>0.00284234027321256</v>
      </c>
      <c r="Q44" s="16" t="n">
        <f aca="false">E10*Q$35/100</f>
        <v>0.00138327226629678</v>
      </c>
      <c r="R44" s="19" t="n">
        <f aca="false">F10*R$35/100</f>
        <v>0.000573165487116246</v>
      </c>
      <c r="S44" s="19" t="n">
        <f aca="false">F10*S$35/100</f>
        <v>0.000191055162372082</v>
      </c>
      <c r="T44" s="19" t="n">
        <f aca="false">F10*T$35/100</f>
        <v>7.64220649488328E-005</v>
      </c>
      <c r="X44" s="10"/>
    </row>
    <row r="45" customFormat="false" ht="13.8" hidden="false" customHeight="false" outlineLevel="0" collapsed="false">
      <c r="A45" s="18" t="n">
        <v>-60</v>
      </c>
      <c r="B45" s="10" t="n">
        <f aca="false" t="array" ref="B45:I45">M45:T45+0.5*(M44:T44+M46:T46)</f>
        <v>0.0175815903940105</v>
      </c>
      <c r="C45" s="10" t="n">
        <v>0.0295293009932552</v>
      </c>
      <c r="D45" s="10" t="n">
        <v>0.0374398399936023</v>
      </c>
      <c r="E45" s="10" t="n">
        <v>0.0226450645122595</v>
      </c>
      <c r="F45" s="10" t="n">
        <v>0.0110205980626329</v>
      </c>
      <c r="G45" s="10" t="n">
        <v>0.000952196057113879</v>
      </c>
      <c r="H45" s="10" t="n">
        <v>0.000317398685704626</v>
      </c>
      <c r="I45" s="10" t="n">
        <v>0.000126959474281851</v>
      </c>
      <c r="J45" s="11" t="n">
        <v>11.24</v>
      </c>
      <c r="K45" s="15" t="n">
        <f aca="false">SUM(G45:I45)+(12.5-J45)/2.5*F45</f>
        <v>0.00695093564066735</v>
      </c>
      <c r="L45" s="18" t="n">
        <v>-60</v>
      </c>
      <c r="M45" s="5" t="n">
        <f aca="false">D11*M$35/100</f>
        <v>0.00735884381261279</v>
      </c>
      <c r="N45" s="16" t="n">
        <f aca="false">D11*N$35/100</f>
        <v>0.0123596050775375</v>
      </c>
      <c r="O45" s="16" t="n">
        <f aca="false">E11*O$35/100</f>
        <v>0.030342080163853</v>
      </c>
      <c r="P45" s="16" t="n">
        <f aca="false">E11*P$35/100</f>
        <v>0.0183520646152337</v>
      </c>
      <c r="Q45" s="16" t="n">
        <f aca="false">E11*Q$35/100</f>
        <v>0.00893133811274704</v>
      </c>
      <c r="R45" s="19" t="n">
        <f aca="false">F11*R$35/100</f>
        <v>0.000176902071108722</v>
      </c>
      <c r="S45" s="19" t="n">
        <f aca="false">F11*S$35/100</f>
        <v>5.89673570362407E-005</v>
      </c>
      <c r="T45" s="19" t="n">
        <f aca="false">F11*T$35/100</f>
        <v>2.35869428144963E-005</v>
      </c>
      <c r="U45" s="17"/>
      <c r="X45" s="10" t="n">
        <f aca="false">SUM(R45:T45)+0.5*SUM(R44:T44,R46:T46)</f>
        <v>0.00139655421710036</v>
      </c>
    </row>
    <row r="46" customFormat="false" ht="13.8" hidden="false" customHeight="false" outlineLevel="0" collapsed="false">
      <c r="A46" s="18"/>
      <c r="J46" s="11"/>
      <c r="K46" s="11"/>
      <c r="L46" s="18" t="n">
        <v>-45</v>
      </c>
      <c r="M46" s="5" t="n">
        <f aca="false">D12*M$35/100</f>
        <v>0.00788648093342516</v>
      </c>
      <c r="N46" s="5" t="n">
        <f aca="false">D12*N$35/100</f>
        <v>0.0132458022307251</v>
      </c>
      <c r="O46" s="16" t="n">
        <f aca="false">E12*O$35/100</f>
        <v>0.00949618374112053</v>
      </c>
      <c r="P46" s="16" t="n">
        <f aca="false">E12*P$35/100</f>
        <v>0.00574365952083903</v>
      </c>
      <c r="Q46" s="16" t="n">
        <f aca="false">E12*Q$35/100</f>
        <v>0.00279524763347499</v>
      </c>
      <c r="R46" s="19" t="n">
        <f aca="false">F12*R$35/100</f>
        <v>0.000977422484894067</v>
      </c>
      <c r="S46" s="19" t="n">
        <f aca="false">F12*S$35/100</f>
        <v>0.000325807494964689</v>
      </c>
      <c r="T46" s="19" t="n">
        <f aca="false">F12*T$35/100</f>
        <v>0.000130322997985876</v>
      </c>
      <c r="X46" s="10"/>
    </row>
    <row r="47" customFormat="false" ht="13.8" hidden="false" customHeight="false" outlineLevel="0" collapsed="false">
      <c r="A47" s="18" t="n">
        <v>-30</v>
      </c>
      <c r="B47" s="10" t="n">
        <f aca="false" t="array" ref="B47:I47">M47:T47+0.5*(M46:T46+M48:T48)</f>
        <v>0.0345434392329298</v>
      </c>
      <c r="C47" s="10" t="n">
        <v>0.0580177100928767</v>
      </c>
      <c r="D47" s="10" t="n">
        <v>0.0257195308198867</v>
      </c>
      <c r="E47" s="10" t="n">
        <v>0.0155561678346089</v>
      </c>
      <c r="F47" s="10" t="n">
        <v>0.00757066834617632</v>
      </c>
      <c r="G47" s="10" t="n">
        <v>0.00325076362976963</v>
      </c>
      <c r="H47" s="10" t="n">
        <v>0.00108358787658988</v>
      </c>
      <c r="I47" s="10" t="n">
        <v>0.000433435150635951</v>
      </c>
      <c r="J47" s="11" t="n">
        <v>13.86</v>
      </c>
      <c r="K47" s="15" t="n">
        <f aca="false">SUM(H47:I47)+(15-J47)/2.5*G47</f>
        <v>0.00299937124240078</v>
      </c>
      <c r="L47" s="18" t="n">
        <v>-30</v>
      </c>
      <c r="M47" s="5" t="n">
        <f aca="false">D13*M$35/100</f>
        <v>0.0207261174602885</v>
      </c>
      <c r="N47" s="5" t="n">
        <f aca="false">D13*N$35/100</f>
        <v>0.0348107166183852</v>
      </c>
      <c r="O47" s="16" t="n">
        <f aca="false">E13*O$35/100</f>
        <v>0.00598886092466975</v>
      </c>
      <c r="P47" s="16" t="n">
        <f aca="false">E13*P$35/100</f>
        <v>0.00362229491411476</v>
      </c>
      <c r="Q47" s="16" t="n">
        <f aca="false">E13*Q$35/100</f>
        <v>0.00176285019153585</v>
      </c>
      <c r="R47" s="16" t="n">
        <f aca="false">F13*R$35/100</f>
        <v>0.00117697381397203</v>
      </c>
      <c r="S47" s="16" t="n">
        <f aca="false">F13*S$35/100</f>
        <v>0.000392324604657342</v>
      </c>
      <c r="T47" s="16" t="n">
        <f aca="false">F13*T$35/100</f>
        <v>0.000156929841862937</v>
      </c>
      <c r="U47" s="17"/>
      <c r="X47" s="10" t="n">
        <f aca="false">SUM(T47:T47)+0.5*SUM(T46:T46,T48:T48)</f>
        <v>0.000433435150635951</v>
      </c>
    </row>
    <row r="48" customFormat="false" ht="13.8" hidden="false" customHeight="false" outlineLevel="0" collapsed="false">
      <c r="A48" s="18"/>
      <c r="J48" s="11"/>
      <c r="K48" s="11"/>
      <c r="L48" s="18" t="n">
        <v>-15</v>
      </c>
      <c r="M48" s="5" t="n">
        <f aca="false">D14*M$35/100</f>
        <v>0.0197481626118575</v>
      </c>
      <c r="N48" s="5" t="n">
        <f aca="false">D14*N$35/100</f>
        <v>0.0331681847182579</v>
      </c>
      <c r="O48" s="16" t="n">
        <f aca="false">E14*O$35/100</f>
        <v>0.0299651560493133</v>
      </c>
      <c r="P48" s="16" t="n">
        <f aca="false">E14*P$35/100</f>
        <v>0.0181240863201492</v>
      </c>
      <c r="Q48" s="16" t="n">
        <f aca="false">E14*Q$35/100</f>
        <v>0.00882038867580594</v>
      </c>
      <c r="R48" s="16" t="n">
        <f aca="false">F14*R$35/100</f>
        <v>0.00317015714670114</v>
      </c>
      <c r="S48" s="16" t="n">
        <f aca="false">F14*S$35/100</f>
        <v>0.00105671904890038</v>
      </c>
      <c r="T48" s="16" t="n">
        <f aca="false">F14*T$35/100</f>
        <v>0.000422687619560152</v>
      </c>
      <c r="X48" s="10"/>
    </row>
    <row r="49" customFormat="false" ht="13.8" hidden="false" customHeight="false" outlineLevel="0" collapsed="false">
      <c r="A49" s="18" t="n">
        <v>0</v>
      </c>
      <c r="B49" s="10" t="n">
        <f aca="false" t="array" ref="B49:I49">M49:T49+0.5*(M48:T48+M50:T50)</f>
        <v>0.0343266545710627</v>
      </c>
      <c r="C49" s="10" t="n">
        <v>0.057653607677365</v>
      </c>
      <c r="D49" s="10" t="n">
        <v>0.0621400354351599</v>
      </c>
      <c r="E49" s="10" t="n">
        <v>0.0375846988519112</v>
      </c>
      <c r="F49" s="10" t="n">
        <v>0.0182912201079302</v>
      </c>
      <c r="G49" s="10" t="n">
        <v>0.00914913915586651</v>
      </c>
      <c r="H49" s="10" t="n">
        <v>0.00304971305195551</v>
      </c>
      <c r="I49" s="10" t="n">
        <v>0.0012198852207822</v>
      </c>
      <c r="J49" s="11" t="n">
        <v>10.68</v>
      </c>
      <c r="K49" s="15" t="n">
        <f aca="false">SUM(G49:I49)+(12.5-J49)/2.5*F49</f>
        <v>0.0267347456671774</v>
      </c>
      <c r="L49" s="18" t="n">
        <v>0</v>
      </c>
      <c r="M49" s="5" t="n">
        <f aca="false">D15*M$35/100</f>
        <v>0.00743450548796233</v>
      </c>
      <c r="N49" s="5" t="n">
        <f aca="false">D15*N$35/100</f>
        <v>0.0124866832505003</v>
      </c>
      <c r="O49" s="16" t="n">
        <f aca="false">E15*O$35/100</f>
        <v>0.0150774021999861</v>
      </c>
      <c r="P49" s="16" t="n">
        <f aca="false">E15*P$35/100</f>
        <v>0.00911939649192705</v>
      </c>
      <c r="Q49" s="16" t="n">
        <f aca="false">E15*Q$35/100</f>
        <v>0.00443810629273783</v>
      </c>
      <c r="R49" s="16" t="n">
        <f aca="false">F15*R$35/100</f>
        <v>0.00244908323946589</v>
      </c>
      <c r="S49" s="16" t="n">
        <f aca="false">F15*S$35/100</f>
        <v>0.000816361079821963</v>
      </c>
      <c r="T49" s="16" t="n">
        <f aca="false">F15*T$35/100</f>
        <v>0.000326544431928785</v>
      </c>
      <c r="U49" s="17"/>
      <c r="X49" s="10" t="n">
        <f aca="false">SUM(Q49:T49)+0.5*SUM(Q48:T48,Q50:T50)</f>
        <v>0.0317099575365344</v>
      </c>
    </row>
    <row r="50" customFormat="false" ht="13.8" hidden="false" customHeight="false" outlineLevel="0" collapsed="false">
      <c r="A50" s="18"/>
      <c r="J50" s="11"/>
      <c r="K50" s="11"/>
      <c r="L50" s="18" t="n">
        <v>15</v>
      </c>
      <c r="M50" s="5" t="n">
        <f aca="false">D16*M$35/100</f>
        <v>0.0340361355543432</v>
      </c>
      <c r="N50" s="20" t="n">
        <f aca="false">D16*N$35/100</f>
        <v>0.0571656641354715</v>
      </c>
      <c r="O50" s="21" t="n">
        <f aca="false">E16*O$35/100</f>
        <v>0.0641601104210343</v>
      </c>
      <c r="P50" s="21" t="n">
        <f aca="false">E16*P$35/100</f>
        <v>0.0388065183998191</v>
      </c>
      <c r="Q50" s="21" t="n">
        <f aca="false">E16*Q$35/100</f>
        <v>0.0188858389545787</v>
      </c>
      <c r="R50" s="21" t="n">
        <f aca="false">F16*R$35/100</f>
        <v>0.0102299546861001</v>
      </c>
      <c r="S50" s="22" t="n">
        <f aca="false">F16*S$35/100</f>
        <v>0.00340998489536671</v>
      </c>
      <c r="T50" s="22" t="n">
        <f aca="false">F16*T$35/100</f>
        <v>0.00136399395814668</v>
      </c>
      <c r="X50" s="10"/>
    </row>
    <row r="51" customFormat="false" ht="13.8" hidden="false" customHeight="false" outlineLevel="0" collapsed="false">
      <c r="A51" s="18" t="n">
        <v>30</v>
      </c>
      <c r="B51" s="10" t="n">
        <f aca="false" t="array" ref="B51:I51">M51:T51+0.5*(M50:T50+M52:T52)</f>
        <v>0.0382750929362213</v>
      </c>
      <c r="C51" s="10" t="n">
        <v>0.0642852389647033</v>
      </c>
      <c r="D51" s="10" t="n">
        <v>0.0693551723285468</v>
      </c>
      <c r="E51" s="10" t="n">
        <v>0.0419486929406532</v>
      </c>
      <c r="F51" s="10" t="n">
        <v>0.0204150305644513</v>
      </c>
      <c r="G51" s="10" t="n">
        <v>0.0112925105458017</v>
      </c>
      <c r="H51" s="10" t="n">
        <v>0.00376417018193389</v>
      </c>
      <c r="I51" s="10" t="n">
        <v>0.00150566807277356</v>
      </c>
      <c r="J51" s="11" t="n">
        <v>9.75</v>
      </c>
      <c r="K51" s="15" t="n">
        <f aca="false">SUM(F51:I51)+(10-J51)/2.5*E51</f>
        <v>0.0411722486590257</v>
      </c>
      <c r="L51" s="18" t="n">
        <v>30</v>
      </c>
      <c r="M51" s="5" t="n">
        <f aca="false">D17*M$35/100</f>
        <v>0.0176595204867755</v>
      </c>
      <c r="N51" s="21" t="n">
        <f aca="false">D17*N$35/100</f>
        <v>0.0296601891048606</v>
      </c>
      <c r="O51" s="21" t="n">
        <f aca="false">E17*O$35/100</f>
        <v>0.0331144364957772</v>
      </c>
      <c r="P51" s="21" t="n">
        <f aca="false">E17*P$35/100</f>
        <v>0.0200288930418007</v>
      </c>
      <c r="Q51" s="21" t="n">
        <f aca="false">E17*Q$35/100</f>
        <v>0.00974739461367637</v>
      </c>
      <c r="R51" s="21" t="n">
        <f aca="false">F17*R$35/100</f>
        <v>0.00538454526392733</v>
      </c>
      <c r="S51" s="22" t="n">
        <f aca="false">F17*S$35/100</f>
        <v>0.00179484842130911</v>
      </c>
      <c r="T51" s="22" t="n">
        <f aca="false">F17*T$35/100</f>
        <v>0.000717939368523644</v>
      </c>
      <c r="U51" s="17"/>
      <c r="X51" s="10" t="n">
        <f aca="false">SUM(Q51:T51)+0.5*SUM(Q50:T50,Q52:T52)+(10-W51)/2.5*(P51+0.5*(P50+P52))</f>
        <v>0.204772151127574</v>
      </c>
    </row>
    <row r="52" customFormat="false" ht="13.8" hidden="false" customHeight="false" outlineLevel="0" collapsed="false">
      <c r="A52" s="18"/>
      <c r="J52" s="11"/>
      <c r="K52" s="11"/>
      <c r="L52" s="18" t="n">
        <v>45</v>
      </c>
      <c r="M52" s="5" t="n">
        <f aca="false">D18*M$35/100</f>
        <v>0.00719500934454843</v>
      </c>
      <c r="N52" s="21" t="n">
        <f aca="false">D18*N$35/100</f>
        <v>0.0120844355842139</v>
      </c>
      <c r="O52" s="21" t="n">
        <f aca="false">E18*O$35/100</f>
        <v>0.00832136124450481</v>
      </c>
      <c r="P52" s="21" t="n">
        <f aca="false">E18*P$35/100</f>
        <v>0.00503308139788597</v>
      </c>
      <c r="Q52" s="21" t="n">
        <f aca="false">E18*Q$35/100</f>
        <v>0.00244943294697117</v>
      </c>
      <c r="R52" s="21" t="n">
        <f aca="false">F18*R$35/100</f>
        <v>0.00158597587764856</v>
      </c>
      <c r="S52" s="22" t="n">
        <f aca="false">F18*S$35/100</f>
        <v>0.000528658625882854</v>
      </c>
      <c r="T52" s="22" t="n">
        <f aca="false">F18*T$35/100</f>
        <v>0.000211463450353142</v>
      </c>
      <c r="U52" s="17"/>
      <c r="X52" s="10"/>
    </row>
    <row r="53" customFormat="false" ht="13.8" hidden="false" customHeight="false" outlineLevel="0" collapsed="false">
      <c r="A53" s="18" t="n">
        <v>60</v>
      </c>
      <c r="B53" s="10" t="n">
        <f aca="false" t="array" ref="B53:I53">M53:T53+0.5*(M52:T52+M54:T54)</f>
        <v>0.00872314046248035</v>
      </c>
      <c r="C53" s="10" t="n">
        <v>0.0146510204452708</v>
      </c>
      <c r="D53" s="10" t="n">
        <v>0.0110946962812327</v>
      </c>
      <c r="E53" s="10" t="n">
        <v>0.00671050178300363</v>
      </c>
      <c r="F53" s="10" t="n">
        <v>0.0032657775343951</v>
      </c>
      <c r="G53" s="10" t="n">
        <v>0.00162223486936505</v>
      </c>
      <c r="H53" s="10" t="n">
        <v>0.000540744956455016</v>
      </c>
      <c r="I53" s="10" t="n">
        <v>0.000216297982582007</v>
      </c>
      <c r="J53" s="11" t="n">
        <v>8.61</v>
      </c>
      <c r="K53" s="15" t="n">
        <f aca="false">SUM(F53:I53)+(10-J53)/2.5*E53</f>
        <v>0.0093760943341472</v>
      </c>
      <c r="L53" s="18" t="n">
        <v>60</v>
      </c>
      <c r="M53" s="5" t="n">
        <f aca="false">D19*M$35/100</f>
        <v>0.0029830082320837</v>
      </c>
      <c r="N53" s="16" t="n">
        <f aca="false">D19*N$35/100</f>
        <v>0.00501013537322344</v>
      </c>
      <c r="O53" s="16" t="n">
        <f aca="false">E19*O$35/100</f>
        <v>0.0061995102168108</v>
      </c>
      <c r="P53" s="16" t="n">
        <f aca="false">E19*P$35/100</f>
        <v>0.00374970376016782</v>
      </c>
      <c r="Q53" s="16" t="n">
        <f aca="false">E19*Q$35/100</f>
        <v>0.00182485582994834</v>
      </c>
      <c r="R53" s="16" t="n">
        <f aca="false">F19*R$35/100</f>
        <v>0.000789108334825701</v>
      </c>
      <c r="S53" s="19" t="n">
        <f aca="false">F19*S$35/100</f>
        <v>0.000263036111608567</v>
      </c>
      <c r="T53" s="19" t="n">
        <f aca="false">F19*T$35/100</f>
        <v>0.000105214444643427</v>
      </c>
      <c r="U53" s="17"/>
      <c r="X53" s="10" t="n">
        <f aca="false">SUM(Q53:T53)+0.5*SUM(Q52:T52,Q54:T54)+(10-W53)/2.5*(P53+0.5*(P52+P54))</f>
        <v>0.0324870624748117</v>
      </c>
    </row>
    <row r="54" customFormat="false" ht="13.8" hidden="false" customHeight="false" outlineLevel="0" collapsed="false">
      <c r="A54" s="18"/>
      <c r="J54" s="11"/>
      <c r="K54" s="11"/>
      <c r="L54" s="18" t="n">
        <v>75</v>
      </c>
      <c r="M54" s="5" t="n">
        <f aca="false">D20*M$35/100</f>
        <v>0.00428525511624487</v>
      </c>
      <c r="N54" s="16" t="n">
        <f aca="false">D20*N$35/100</f>
        <v>0.00719733455988088</v>
      </c>
      <c r="O54" s="23" t="n">
        <f aca="false">E20*O$35/100</f>
        <v>0.00146901088433894</v>
      </c>
      <c r="P54" s="16" t="n">
        <f aca="false">E20*P$35/100</f>
        <v>0.000888514647785649</v>
      </c>
      <c r="Q54" s="16" t="n">
        <f aca="false">E20*Q$35/100</f>
        <v>0.000432410461922349</v>
      </c>
      <c r="R54" s="19" t="n">
        <f aca="false">F20*R$35/100</f>
        <v>8.02771914301332E-005</v>
      </c>
      <c r="S54" s="19" t="n">
        <f aca="false">F20*S$35/100</f>
        <v>2.67590638100444E-005</v>
      </c>
      <c r="T54" s="19" t="n">
        <f aca="false">F20*T$35/100</f>
        <v>1.07036255240178E-005</v>
      </c>
      <c r="U54" s="17"/>
      <c r="X54" s="10"/>
    </row>
    <row r="55" customFormat="false" ht="13.8" hidden="false" customHeight="false" outlineLevel="0" collapsed="false">
      <c r="A55" s="18" t="n">
        <v>90</v>
      </c>
      <c r="B55" s="10" t="n">
        <f aca="false" t="array" ref="B55:I55">M55:T55+0.5*(M54:T54+M56:T56)</f>
        <v>0.0035826453919319</v>
      </c>
      <c r="C55" s="10" t="n">
        <v>0.0060172607687696</v>
      </c>
      <c r="D55" s="10" t="n">
        <v>0.00344903363952192</v>
      </c>
      <c r="E55" s="10" t="n">
        <v>0.00208610905616245</v>
      </c>
      <c r="F55" s="10" t="n">
        <v>0.00101523974066573</v>
      </c>
      <c r="G55" s="10" t="n">
        <v>9.30432796460659E-005</v>
      </c>
      <c r="H55" s="10" t="n">
        <v>3.10144265486887E-005</v>
      </c>
      <c r="I55" s="10" t="n">
        <v>1.24057706194755E-005</v>
      </c>
      <c r="J55" s="11" t="n">
        <v>9.39</v>
      </c>
      <c r="K55" s="15" t="n">
        <f aca="false">SUM(F55:I55)+(10-J55)/2.5*E55</f>
        <v>0.0016607138271836</v>
      </c>
      <c r="L55" s="18" t="n">
        <v>90</v>
      </c>
      <c r="M55" s="5" t="n">
        <f aca="false">D21*M$35/100</f>
        <v>0</v>
      </c>
      <c r="N55" s="16" t="n">
        <f aca="false">D21*N$35/100</f>
        <v>0</v>
      </c>
      <c r="O55" s="16" t="n">
        <f aca="false">E21*O$35/100</f>
        <v>0.00143932264372526</v>
      </c>
      <c r="P55" s="16" t="n">
        <f aca="false">E21*P$35/100</f>
        <v>0.000870558050640279</v>
      </c>
      <c r="Q55" s="16" t="n">
        <f aca="false">E21*Q$35/100</f>
        <v>0.000423671584644936</v>
      </c>
      <c r="R55" s="19" t="n">
        <f aca="false">F21*R$35/100</f>
        <v>3.19492478342529E-005</v>
      </c>
      <c r="S55" s="19" t="n">
        <f aca="false">F21*S$35/100</f>
        <v>1.06497492780843E-005</v>
      </c>
      <c r="T55" s="19" t="n">
        <f aca="false">F21*T$35/100</f>
        <v>4.25989971123372E-006</v>
      </c>
      <c r="U55" s="17"/>
      <c r="X55" s="10" t="n">
        <f aca="false">SUM(Q55:T55)+0.5*SUM(Q54:T54,Q56:T56)+(10-W55)/2.5*(P55+0.5*(P54+P56))</f>
        <v>0.00949613944212977</v>
      </c>
    </row>
    <row r="56" customFormat="false" ht="13.8" hidden="false" customHeight="false" outlineLevel="0" collapsed="false">
      <c r="A56" s="18"/>
      <c r="J56" s="11"/>
      <c r="K56" s="11"/>
      <c r="L56" s="18" t="n">
        <v>105</v>
      </c>
      <c r="M56" s="5" t="n">
        <f aca="false">D22*M$35/100</f>
        <v>0.00288003566761894</v>
      </c>
      <c r="N56" s="16" t="n">
        <f aca="false">D22*N$35/100</f>
        <v>0.00483718697765832</v>
      </c>
      <c r="O56" s="16" t="n">
        <f aca="false">E22*O$35/100</f>
        <v>0.00255041110725438</v>
      </c>
      <c r="P56" s="16" t="n">
        <f aca="false">E22*P$35/100</f>
        <v>0.0015425873632587</v>
      </c>
      <c r="Q56" s="16" t="n">
        <f aca="false">E22*Q$35/100</f>
        <v>0.000750725850119234</v>
      </c>
      <c r="R56" s="19" t="n">
        <f aca="false">F22*R$35/100</f>
        <v>4.19108721934929E-005</v>
      </c>
      <c r="S56" s="19" t="n">
        <f aca="false">F22*S$35/100</f>
        <v>1.39702907311643E-005</v>
      </c>
      <c r="T56" s="19" t="n">
        <f aca="false">F22*T$35/100</f>
        <v>5.58811629246572E-006</v>
      </c>
      <c r="U56" s="17"/>
      <c r="X56" s="10"/>
    </row>
    <row r="57" customFormat="false" ht="13.8" hidden="false" customHeight="false" outlineLevel="0" collapsed="false">
      <c r="A57" s="18" t="n">
        <v>120</v>
      </c>
      <c r="B57" s="10" t="n">
        <f aca="false" t="array" ref="B57:I57">M57:T57+0.5*(M56:T56+M58:T58)</f>
        <v>0.00463160229814094</v>
      </c>
      <c r="C57" s="10" t="n">
        <v>0.00777904474383892</v>
      </c>
      <c r="D57" s="10" t="n">
        <v>0.00316449847466296</v>
      </c>
      <c r="E57" s="10" t="n">
        <v>0.00191401117419131</v>
      </c>
      <c r="F57" s="10" t="n">
        <v>0.000931485438106436</v>
      </c>
      <c r="G57" s="10" t="n">
        <v>6.13956718906023E-005</v>
      </c>
      <c r="H57" s="10" t="n">
        <v>2.04652239635341E-005</v>
      </c>
      <c r="I57" s="10" t="n">
        <v>8.18608958541365E-006</v>
      </c>
      <c r="J57" s="11" t="n">
        <v>14.47</v>
      </c>
      <c r="K57" s="15" t="n">
        <f aca="false">SUM(H57:I57)+(15-J57)/2.5*G57</f>
        <v>4.16671959897555E-005</v>
      </c>
      <c r="L57" s="18" t="n">
        <v>120</v>
      </c>
      <c r="M57" s="5" t="n">
        <f aca="false">D23*M$35/100</f>
        <v>0.00319158446433147</v>
      </c>
      <c r="N57" s="5" t="n">
        <f aca="false">D23*N$35/100</f>
        <v>0.00536045125500976</v>
      </c>
      <c r="O57" s="16" t="n">
        <f aca="false">E23*O$35/100</f>
        <v>0.000827449790795634</v>
      </c>
      <c r="P57" s="16" t="n">
        <f aca="false">E23*P$35/100</f>
        <v>0.000500473663787682</v>
      </c>
      <c r="Q57" s="16" t="n">
        <f aca="false">E23*Q$35/100</f>
        <v>0.000243563849710005</v>
      </c>
      <c r="R57" s="16" t="n">
        <f aca="false">F23*R$35/100</f>
        <v>1.77118662812627E-005</v>
      </c>
      <c r="S57" s="16" t="n">
        <f aca="false">F23*S$35/100</f>
        <v>5.90395542708757E-006</v>
      </c>
      <c r="T57" s="16" t="n">
        <f aca="false">F23*T$35/100</f>
        <v>2.36158217083503E-006</v>
      </c>
      <c r="U57" s="17"/>
      <c r="X57" s="10" t="n">
        <f aca="false">SUM(R57:T57)+0.5*SUM(R56:T56,R58:T58)</f>
        <v>9.00469854395501E-005</v>
      </c>
    </row>
    <row r="58" customFormat="false" ht="13.8" hidden="false" customHeight="false" outlineLevel="0" collapsed="false">
      <c r="A58" s="18"/>
      <c r="J58" s="11"/>
      <c r="K58" s="11"/>
      <c r="L58" s="18" t="n">
        <v>135</v>
      </c>
      <c r="M58" s="5" t="n">
        <f aca="false">D24*M$35/100</f>
        <v>0</v>
      </c>
      <c r="N58" s="5" t="n">
        <f aca="false">D24*N$35/100</f>
        <v>0</v>
      </c>
      <c r="O58" s="16" t="n">
        <f aca="false">E24*O$35/100</f>
        <v>0.00212368626048027</v>
      </c>
      <c r="P58" s="16" t="n">
        <f aca="false">E24*P$35/100</f>
        <v>0.00128448765754855</v>
      </c>
      <c r="Q58" s="16" t="n">
        <f aca="false">E24*Q$35/100</f>
        <v>0.000625117326673628</v>
      </c>
      <c r="R58" s="16" t="n">
        <f aca="false">F24*R$35/100</f>
        <v>4.54567390251864E-005</v>
      </c>
      <c r="S58" s="16" t="n">
        <f aca="false">F24*S$35/100</f>
        <v>1.51522463417288E-005</v>
      </c>
      <c r="T58" s="16" t="n">
        <f aca="false">F24*T$35/100</f>
        <v>6.06089853669152E-006</v>
      </c>
      <c r="U58" s="17"/>
      <c r="X58" s="10"/>
    </row>
    <row r="59" customFormat="false" ht="13.8" hidden="false" customHeight="false" outlineLevel="0" collapsed="false">
      <c r="A59" s="18" t="n">
        <v>150</v>
      </c>
      <c r="B59" s="10" t="n">
        <f aca="false" t="array" ref="B59:I59">M59:T59+0.5*(M58:T58+M60:T60)</f>
        <v>0.00329076566289374</v>
      </c>
      <c r="C59" s="10" t="n">
        <v>0.00552703183160053</v>
      </c>
      <c r="D59" s="10" t="n">
        <v>0.00462070601697117</v>
      </c>
      <c r="E59" s="10" t="n">
        <v>0.00279478186510353</v>
      </c>
      <c r="F59" s="10" t="n">
        <v>0.00136012717435039</v>
      </c>
      <c r="G59" s="10" t="n">
        <v>0.000873083871217588</v>
      </c>
      <c r="H59" s="10" t="n">
        <v>0.00029102795707253</v>
      </c>
      <c r="I59" s="10" t="n">
        <v>0.000116411182829012</v>
      </c>
      <c r="J59" s="11" t="n">
        <v>14.38</v>
      </c>
      <c r="K59" s="15" t="n">
        <f aca="false">SUM(H59:I59)+(15-J59)/2.5*G59</f>
        <v>0.000623963939963503</v>
      </c>
      <c r="L59" s="18" t="n">
        <v>150</v>
      </c>
      <c r="M59" s="5" t="n">
        <f aca="false">D25*M$35/100</f>
        <v>0.00143289193804945</v>
      </c>
      <c r="N59" s="5" t="n">
        <f aca="false">D25*N$35/100</f>
        <v>0.00240662513351952</v>
      </c>
      <c r="O59" s="16" t="n">
        <f aca="false">E25*O$35/100</f>
        <v>0.000872852113513307</v>
      </c>
      <c r="P59" s="16" t="n">
        <f aca="false">E25*P$35/100</f>
        <v>0.000527934746076597</v>
      </c>
      <c r="Q59" s="16" t="n">
        <f aca="false">E25*Q$35/100</f>
        <v>0.000256928243090611</v>
      </c>
      <c r="R59" s="16" t="n">
        <f aca="false">F25*R$35/100</f>
        <v>0</v>
      </c>
      <c r="S59" s="16" t="n">
        <f aca="false">F25*S$35/100</f>
        <v>0</v>
      </c>
      <c r="T59" s="16" t="n">
        <f aca="false">F25*T$35/100</f>
        <v>0</v>
      </c>
      <c r="U59" s="17"/>
      <c r="X59" s="10" t="n">
        <f aca="false">SUM(T59:T59)+0.5*SUM(T58:T58,T60:T60)</f>
        <v>0.000116411182829012</v>
      </c>
    </row>
    <row r="60" customFormat="false" ht="13.8" hidden="false" customHeight="false" outlineLevel="0" collapsed="false">
      <c r="J60" s="11"/>
      <c r="K60" s="11"/>
      <c r="L60" s="18" t="n">
        <v>165</v>
      </c>
      <c r="M60" s="5" t="n">
        <f aca="false">D26*M$35/100</f>
        <v>0.00371574744968857</v>
      </c>
      <c r="N60" s="5" t="n">
        <f aca="false">D26*N$35/100</f>
        <v>0.00624081339616202</v>
      </c>
      <c r="O60" s="16" t="n">
        <f aca="false">E26*O$35/100</f>
        <v>0.00537202154643546</v>
      </c>
      <c r="P60" s="16" t="n">
        <f aca="false">E26*P$35/100</f>
        <v>0.00324920658050532</v>
      </c>
      <c r="Q60" s="24" t="n">
        <f aca="false">E26*Q$35/100</f>
        <v>0.00158128053584592</v>
      </c>
      <c r="R60" s="24" t="n">
        <f aca="false">F26*R$35/100</f>
        <v>0.00170071100340999</v>
      </c>
      <c r="S60" s="24" t="n">
        <f aca="false">F26*S$35/100</f>
        <v>0.000566903667803331</v>
      </c>
      <c r="T60" s="24" t="n">
        <f aca="false">F26*T$35/100</f>
        <v>0.000226761467121332</v>
      </c>
      <c r="U60" s="17"/>
      <c r="X60" s="10"/>
    </row>
    <row r="61" customFormat="false" ht="13.8" hidden="false" customHeight="false" outlineLevel="0" collapsed="false">
      <c r="K61" s="10" t="n">
        <f aca="false">SUM(K37:K59)</f>
        <v>0.0952919145499061</v>
      </c>
      <c r="L61" s="18" t="n">
        <v>180</v>
      </c>
      <c r="M61" s="5" t="n">
        <f aca="false">D27*M$35/100</f>
        <v>0</v>
      </c>
      <c r="N61" s="5" t="n">
        <f aca="false">D27*N$35/100</f>
        <v>0</v>
      </c>
      <c r="O61" s="16" t="n">
        <f aca="false">E27*O$35/100</f>
        <v>3.23910934582291E-005</v>
      </c>
      <c r="P61" s="16" t="n">
        <f aca="false">E27*P$35/100</f>
        <v>1.9591387172316E-005</v>
      </c>
      <c r="Q61" s="24" t="n">
        <f aca="false">E27*Q$35/100</f>
        <v>9.53447509052712E-006</v>
      </c>
      <c r="R61" s="24" t="n">
        <f aca="false">F27*R$35/100</f>
        <v>0</v>
      </c>
      <c r="S61" s="24" t="n">
        <f aca="false">F27*S$35/100</f>
        <v>0</v>
      </c>
      <c r="T61" s="24" t="n">
        <f aca="false">F27*T$35/100</f>
        <v>0</v>
      </c>
      <c r="X61" s="10" t="n">
        <f aca="false">SUM(T61:T61)+0.5*SUM(T60:T60,T37:T37)</f>
        <v>0.000113380733560666</v>
      </c>
    </row>
    <row r="62" customFormat="false" ht="13.8" hidden="false" customHeight="false" outlineLevel="0" collapsed="false">
      <c r="L62" s="8" t="s">
        <v>4</v>
      </c>
      <c r="M62" s="9" t="n">
        <f aca="false">SUM(M37:M61)</f>
        <v>0.181</v>
      </c>
      <c r="N62" s="9" t="n">
        <f aca="false">SUM(N37:N61)</f>
        <v>0.304</v>
      </c>
      <c r="O62" s="9" t="n">
        <f aca="false">SUM(O37:O61)</f>
        <v>0.248</v>
      </c>
      <c r="P62" s="9" t="n">
        <f aca="false">SUM(P37:P61)</f>
        <v>0.15</v>
      </c>
      <c r="Q62" s="9" t="n">
        <f aca="false">SUM(Q37:Q61)</f>
        <v>0.0730000000000001</v>
      </c>
      <c r="R62" s="9" t="n">
        <f aca="false">SUM(R37:R61)</f>
        <v>0.03</v>
      </c>
      <c r="S62" s="9" t="n">
        <f aca="false">SUM(S37:S61)</f>
        <v>0.01</v>
      </c>
      <c r="T62" s="9" t="n">
        <f aca="false">SUM(T37:T61)</f>
        <v>0.004</v>
      </c>
    </row>
    <row r="63" customFormat="false" ht="13.8" hidden="false" customHeight="false" outlineLevel="0" collapsed="false">
      <c r="N63" s="1" t="s">
        <v>16</v>
      </c>
    </row>
    <row r="64" customFormat="false" ht="13.8" hidden="false" customHeight="false" outlineLevel="0" collapsed="false">
      <c r="M64" s="25" t="e">
        <f aca="false">[1]!sumcellsbyfontcolor(M37:T61,M61)-N50</f>
        <v>#NAME?</v>
      </c>
      <c r="N64" s="10" t="e">
        <f aca="false">1-N65-N50</f>
        <v>#NAME?</v>
      </c>
      <c r="X64" s="10" t="n">
        <f aca="false">SUM(X39:X61)</f>
        <v>0.282087538254032</v>
      </c>
      <c r="Y64" s="1" t="s">
        <v>17</v>
      </c>
    </row>
    <row r="65" customFormat="false" ht="13.8" hidden="false" customHeight="false" outlineLevel="0" collapsed="false">
      <c r="L65" s="16" t="s">
        <v>18</v>
      </c>
      <c r="M65" s="25" t="e">
        <f aca="false">[1]!sumcellsbyfontcolor($M$37:$T$61,L65)</f>
        <v>#NAME?</v>
      </c>
      <c r="N65" s="10" t="e">
        <f aca="false">M65+M66</f>
        <v>#NAME?</v>
      </c>
      <c r="O65" s="10" t="e">
        <f aca="false">1-N65</f>
        <v>#NAME?</v>
      </c>
    </row>
    <row r="66" customFormat="false" ht="13.8" hidden="false" customHeight="false" outlineLevel="0" collapsed="false">
      <c r="L66" s="19" t="s">
        <v>19</v>
      </c>
      <c r="M66" s="25" t="e">
        <f aca="false">[1]!sumcellsbyfontcolor(M37:T61,L66)</f>
        <v>#NAME?</v>
      </c>
    </row>
    <row r="67" customFormat="false" ht="13.8" hidden="false" customHeight="false" outlineLevel="0" collapsed="false">
      <c r="I67" s="1" t="s">
        <v>20</v>
      </c>
      <c r="J67" s="1" t="n">
        <v>14.57</v>
      </c>
      <c r="K67" s="10" t="n">
        <v>0.000543093713755591</v>
      </c>
      <c r="L67" s="26" t="e">
        <f aca="false">[1]!colorindex(N50)</f>
        <v>#NAME?</v>
      </c>
      <c r="M67" s="25" t="e">
        <f aca="false">[1]!sumbycolor(M37:T61,L67)</f>
        <v>#NAME?</v>
      </c>
      <c r="N67" s="10"/>
      <c r="O67" s="1" t="s">
        <v>21</v>
      </c>
      <c r="P67" s="10" t="n">
        <f aca="false">SUM(N50:T52)</f>
        <v>0.324684720887853</v>
      </c>
      <c r="R67" s="27"/>
    </row>
    <row r="68" customFormat="false" ht="13.8" hidden="false" customHeight="false" outlineLevel="0" collapsed="false">
      <c r="K68" s="10"/>
      <c r="M68" s="10" t="n">
        <f aca="false">SUM(M56:M60)+SUM(N58:O59)</f>
        <v>0.0166234230272015</v>
      </c>
      <c r="O68" s="1" t="s">
        <v>22</v>
      </c>
      <c r="P68" s="10" t="n">
        <f aca="false">SUM(R54:T56,S50:T53,R42:T46,Q43)</f>
        <v>0.0158926901645323</v>
      </c>
    </row>
    <row r="69" customFormat="false" ht="13.8" hidden="false" customHeight="false" outlineLevel="0" collapsed="false">
      <c r="J69" s="1" t="n">
        <v>15.28</v>
      </c>
      <c r="K69" s="10" t="n">
        <v>0</v>
      </c>
      <c r="M69" s="10" t="n">
        <f aca="false">SUM(M58:N59)</f>
        <v>0.00383951707156897</v>
      </c>
      <c r="P69" s="10"/>
    </row>
    <row r="70" customFormat="false" ht="13.8" hidden="false" customHeight="false" outlineLevel="0" collapsed="false">
      <c r="K70" s="10"/>
      <c r="L70" s="1" t="n">
        <v>2</v>
      </c>
      <c r="O70" s="1" t="s">
        <v>23</v>
      </c>
      <c r="P70" s="10" t="n">
        <f aca="false">SUM(N50:T52,R42:T46,Q43,R54:T56,S53:T53)</f>
        <v>0.332550522332803</v>
      </c>
    </row>
    <row r="71" customFormat="false" ht="13.8" hidden="false" customHeight="false" outlineLevel="0" collapsed="false">
      <c r="J71" s="1" t="n">
        <v>13.38</v>
      </c>
      <c r="K71" s="10" t="n">
        <v>0.00104389158307288</v>
      </c>
      <c r="L71" s="28" t="n">
        <v>1</v>
      </c>
      <c r="M71" s="1" t="e">
        <f aca="false">[1]!colorindex(L71)</f>
        <v>#NAME?</v>
      </c>
      <c r="O71" s="1" t="s">
        <v>24</v>
      </c>
      <c r="P71" s="10" t="n">
        <f aca="false">1-P70</f>
        <v>0.667449477667197</v>
      </c>
    </row>
    <row r="72" customFormat="false" ht="13.8" hidden="false" customHeight="false" outlineLevel="0" collapsed="false">
      <c r="K72" s="10"/>
      <c r="L72" s="1" t="n">
        <f aca="false">SUMIF(L70:L71,1,L70:L71)</f>
        <v>1</v>
      </c>
    </row>
    <row r="73" customFormat="false" ht="13.8" hidden="false" customHeight="false" outlineLevel="0" collapsed="false">
      <c r="J73" s="1" t="n">
        <v>10.99</v>
      </c>
      <c r="K73" s="10" t="n">
        <v>0.00451996667263188</v>
      </c>
    </row>
    <row r="74" customFormat="false" ht="13.8" hidden="false" customHeight="false" outlineLevel="0" collapsed="false">
      <c r="K74" s="10"/>
    </row>
    <row r="75" customFormat="false" ht="13.8" hidden="false" customHeight="false" outlineLevel="0" collapsed="false">
      <c r="J75" s="1" t="n">
        <v>11.14</v>
      </c>
      <c r="K75" s="10" t="n">
        <v>0.00739175956317267</v>
      </c>
    </row>
    <row r="76" customFormat="false" ht="13.8" hidden="false" customHeight="false" outlineLevel="0" collapsed="false">
      <c r="K76" s="10"/>
    </row>
    <row r="77" customFormat="false" ht="13.8" hidden="false" customHeight="false" outlineLevel="0" collapsed="false">
      <c r="J77" s="1" t="n">
        <v>13.79</v>
      </c>
      <c r="K77" s="10" t="n">
        <v>0.00309039262403433</v>
      </c>
    </row>
    <row r="78" customFormat="false" ht="13.8" hidden="false" customHeight="false" outlineLevel="0" collapsed="false">
      <c r="K78" s="10"/>
    </row>
    <row r="79" customFormat="false" ht="13.8" hidden="false" customHeight="false" outlineLevel="0" collapsed="false">
      <c r="J79" s="1" t="n">
        <v>10.65</v>
      </c>
      <c r="K79" s="10" t="n">
        <v>0.0269542403084725</v>
      </c>
    </row>
    <row r="80" customFormat="false" ht="13.8" hidden="false" customHeight="false" outlineLevel="0" collapsed="false">
      <c r="K80" s="10"/>
    </row>
    <row r="81" customFormat="false" ht="13.8" hidden="false" customHeight="false" outlineLevel="0" collapsed="false">
      <c r="J81" s="1" t="n">
        <v>9.72</v>
      </c>
      <c r="K81" s="10" t="n">
        <v>0.0416756329743136</v>
      </c>
    </row>
    <row r="82" customFormat="false" ht="13.8" hidden="false" customHeight="false" outlineLevel="0" collapsed="false">
      <c r="K82" s="10"/>
    </row>
    <row r="83" customFormat="false" ht="13.8" hidden="false" customHeight="false" outlineLevel="0" collapsed="false">
      <c r="J83" s="1" t="n">
        <v>8.61</v>
      </c>
      <c r="K83" s="10" t="n">
        <v>0.0093760943341472</v>
      </c>
    </row>
    <row r="84" customFormat="false" ht="13.8" hidden="false" customHeight="false" outlineLevel="0" collapsed="false">
      <c r="K84" s="10"/>
    </row>
    <row r="85" customFormat="false" ht="13.8" hidden="false" customHeight="false" outlineLevel="0" collapsed="false">
      <c r="J85" s="1" t="n">
        <v>9.35</v>
      </c>
      <c r="K85" s="10" t="n">
        <v>0.0016940915720822</v>
      </c>
    </row>
    <row r="86" customFormat="false" ht="13.8" hidden="false" customHeight="false" outlineLevel="0" collapsed="false">
      <c r="K86" s="10"/>
    </row>
    <row r="87" customFormat="false" ht="13.8" hidden="false" customHeight="false" outlineLevel="0" collapsed="false">
      <c r="J87" s="1" t="n">
        <v>14.4</v>
      </c>
      <c r="K87" s="10" t="n">
        <v>4.33862748026923E-005</v>
      </c>
    </row>
    <row r="89" customFormat="false" ht="13.8" hidden="false" customHeight="false" outlineLevel="0" collapsed="false">
      <c r="J89" s="1" t="n">
        <v>14.33</v>
      </c>
      <c r="K89" s="1" t="n">
        <v>0.000641425617387856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2" customFormat="false" ht="12.8" hidden="false" customHeight="false" outlineLevel="0" collapsed="false">
      <c r="B2" s="0" t="s">
        <v>25</v>
      </c>
      <c r="C2" s="0" t="n">
        <v>14.57</v>
      </c>
      <c r="D2" s="29" t="n">
        <v>0.0005</v>
      </c>
      <c r="E2" s="29" t="n">
        <v>0.0005</v>
      </c>
    </row>
    <row r="3" customFormat="false" ht="12.8" hidden="false" customHeight="false" outlineLevel="0" collapsed="false">
      <c r="B3" s="0" t="n">
        <v>-150</v>
      </c>
      <c r="C3" s="0" t="n">
        <v>15.28</v>
      </c>
      <c r="D3" s="29" t="n">
        <v>0</v>
      </c>
      <c r="E3" s="29" t="n">
        <v>0.0005</v>
      </c>
    </row>
    <row r="4" customFormat="false" ht="12.8" hidden="false" customHeight="false" outlineLevel="0" collapsed="false">
      <c r="B4" s="0" t="n">
        <v>-120</v>
      </c>
      <c r="C4" s="0" t="n">
        <v>13.38</v>
      </c>
      <c r="D4" s="29" t="n">
        <v>0.001</v>
      </c>
      <c r="E4" s="29" t="n">
        <v>0.0016</v>
      </c>
    </row>
    <row r="5" customFormat="false" ht="12.8" hidden="false" customHeight="false" outlineLevel="0" collapsed="false">
      <c r="B5" s="0" t="s">
        <v>26</v>
      </c>
      <c r="C5" s="0" t="n">
        <v>10.99</v>
      </c>
      <c r="D5" s="29" t="n">
        <v>0.0045</v>
      </c>
      <c r="E5" s="29" t="n">
        <v>0.0061</v>
      </c>
    </row>
    <row r="6" customFormat="false" ht="12.8" hidden="false" customHeight="false" outlineLevel="0" collapsed="false">
      <c r="B6" s="0" t="n">
        <v>-60</v>
      </c>
      <c r="C6" s="0" t="n">
        <v>11.14</v>
      </c>
      <c r="D6" s="29" t="n">
        <v>0.0074</v>
      </c>
      <c r="E6" s="29" t="n">
        <v>0.0135</v>
      </c>
    </row>
    <row r="7" customFormat="false" ht="12.8" hidden="false" customHeight="false" outlineLevel="0" collapsed="false">
      <c r="B7" s="0" t="n">
        <v>-30</v>
      </c>
      <c r="C7" s="0" t="n">
        <v>13.79</v>
      </c>
      <c r="D7" s="29" t="n">
        <v>0.0031</v>
      </c>
      <c r="E7" s="29" t="n">
        <v>0.0166</v>
      </c>
    </row>
    <row r="8" customFormat="false" ht="12.8" hidden="false" customHeight="false" outlineLevel="0" collapsed="false">
      <c r="B8" s="0" t="s">
        <v>27</v>
      </c>
      <c r="C8" s="0" t="n">
        <v>10.65</v>
      </c>
      <c r="D8" s="29" t="n">
        <v>0.0269</v>
      </c>
      <c r="E8" s="29" t="n">
        <v>0.0435</v>
      </c>
    </row>
    <row r="9" customFormat="false" ht="12.8" hidden="false" customHeight="false" outlineLevel="0" collapsed="false">
      <c r="B9" s="0" t="n">
        <v>30</v>
      </c>
      <c r="C9" s="0" t="n">
        <v>9.72</v>
      </c>
      <c r="D9" s="29" t="n">
        <v>0.0417</v>
      </c>
      <c r="E9" s="29" t="n">
        <v>0.0852</v>
      </c>
    </row>
    <row r="10" customFormat="false" ht="12.8" hidden="false" customHeight="false" outlineLevel="0" collapsed="false">
      <c r="B10" s="0" t="n">
        <v>60</v>
      </c>
      <c r="C10" s="0" t="n">
        <v>8.61</v>
      </c>
      <c r="D10" s="29" t="n">
        <v>0.0094</v>
      </c>
      <c r="E10" s="29" t="n">
        <v>0.0946</v>
      </c>
    </row>
    <row r="11" customFormat="false" ht="12.8" hidden="false" customHeight="false" outlineLevel="0" collapsed="false">
      <c r="B11" s="0" t="s">
        <v>28</v>
      </c>
      <c r="C11" s="0" t="n">
        <v>9.35</v>
      </c>
      <c r="D11" s="29" t="n">
        <v>0.0017</v>
      </c>
      <c r="E11" s="29" t="n">
        <v>0.0963</v>
      </c>
    </row>
    <row r="12" customFormat="false" ht="12.8" hidden="false" customHeight="false" outlineLevel="0" collapsed="false">
      <c r="B12" s="0" t="n">
        <v>120</v>
      </c>
      <c r="C12" s="0" t="n">
        <v>14.4</v>
      </c>
      <c r="D12" s="29" t="n">
        <v>0</v>
      </c>
      <c r="E12" s="29" t="n">
        <v>0.0964</v>
      </c>
    </row>
    <row r="13" customFormat="false" ht="12.8" hidden="false" customHeight="false" outlineLevel="0" collapsed="false">
      <c r="B13" s="0" t="n">
        <v>150</v>
      </c>
      <c r="C13" s="0" t="n">
        <v>14.33</v>
      </c>
      <c r="D13" s="29" t="n">
        <v>0.0006</v>
      </c>
      <c r="E13" s="29" t="n">
        <v>0.097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  <Company>IMUKorea.Ltd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2020-04-20T00:43:06Z</dcterms:created>
  <dc:creator>Administrator</dc:creator>
  <dc:description/>
  <dc:language>en-US</dc:language>
  <cp:lastModifiedBy/>
  <dcterms:modified xsi:type="dcterms:W3CDTF">2020-07-01T00:04:12Z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IMUKorea.Ltd</vt:lpwstr>
  </property>
  <property fmtid="{D5CDD505-2E9C-101B-9397-08002B2CF9AE}" pid="4" name="ContentTypeId">
    <vt:lpwstr>0x0101004613AF91B89AB64687405739CD760E5A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R_Classification">
    <vt:lpwstr>Internal</vt:lpwstr>
  </property>
  <property fmtid="{D5CDD505-2E9C-101B-9397-08002B2CF9AE}" pid="8" name="LinksUpToDate">
    <vt:bool>0</vt:bool>
  </property>
  <property fmtid="{D5CDD505-2E9C-101B-9397-08002B2CF9AE}" pid="9" name="MSIP_Label_cfbcde55-8b1a-4298-ae17-39d1f235af7e_ActionId">
    <vt:lpwstr>dc355e86-b657-4f1a-9314-00000674a9df</vt:lpwstr>
  </property>
  <property fmtid="{D5CDD505-2E9C-101B-9397-08002B2CF9AE}" pid="10" name="MSIP_Label_cfbcde55-8b1a-4298-ae17-39d1f235af7e_ContentBits">
    <vt:lpwstr>0</vt:lpwstr>
  </property>
  <property fmtid="{D5CDD505-2E9C-101B-9397-08002B2CF9AE}" pid="11" name="MSIP_Label_cfbcde55-8b1a-4298-ae17-39d1f235af7e_Enabled">
    <vt:lpwstr>true</vt:lpwstr>
  </property>
  <property fmtid="{D5CDD505-2E9C-101B-9397-08002B2CF9AE}" pid="12" name="MSIP_Label_cfbcde55-8b1a-4298-ae17-39d1f235af7e_Method">
    <vt:lpwstr>Privileged</vt:lpwstr>
  </property>
  <property fmtid="{D5CDD505-2E9C-101B-9397-08002B2CF9AE}" pid="13" name="MSIP_Label_cfbcde55-8b1a-4298-ae17-39d1f235af7e_Name">
    <vt:lpwstr>Internal</vt:lpwstr>
  </property>
  <property fmtid="{D5CDD505-2E9C-101B-9397-08002B2CF9AE}" pid="14" name="MSIP_Label_cfbcde55-8b1a-4298-ae17-39d1f235af7e_SetDate">
    <vt:lpwstr>2020-05-12T11:39:57Z</vt:lpwstr>
  </property>
  <property fmtid="{D5CDD505-2E9C-101B-9397-08002B2CF9AE}" pid="15" name="MSIP_Label_cfbcde55-8b1a-4298-ae17-39d1f235af7e_SiteId">
    <vt:lpwstr>4a3454a0-8cf4-4a9c-b1c0-6ce4d1495f82</vt:lpwstr>
  </property>
  <property fmtid="{D5CDD505-2E9C-101B-9397-08002B2CF9AE}" pid="16" name="ScaleCrop">
    <vt:bool>0</vt:bool>
  </property>
  <property fmtid="{D5CDD505-2E9C-101B-9397-08002B2CF9AE}" pid="17" name="ShareDoc">
    <vt:bool>0</vt:bool>
  </property>
</Properties>
</file>