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981" documentId="8_{752A06CD-D54A-45B5-8B5C-3BFA6875C07F}" xr6:coauthVersionLast="41" xr6:coauthVersionMax="41" xr10:uidLastSave="{2AA8CA61-16DB-4BC5-822F-F8DB105724E6}"/>
  <bookViews>
    <workbookView xWindow="-120" yWindow="-120" windowWidth="29040" windowHeight="17640" xr2:uid="{FF805D72-92C0-4F28-BAF9-C45D06B661FE}"/>
  </bookViews>
  <sheets>
    <sheet name="DimCube_0320" sheetId="7" r:id="rId1"/>
    <sheet name="Jxx_IS_Cube" sheetId="9" r:id="rId2"/>
    <sheet name="Sheet1" sheetId="10" r:id="rId3"/>
  </sheets>
  <definedNames>
    <definedName name="_xlnm.Print_Area" localSheetId="1">Jxx_IS_Cube!$A$1:$AC$62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8" i="7" l="1"/>
  <c r="E34" i="7"/>
  <c r="AH30" i="9" l="1"/>
  <c r="AH29" i="9"/>
  <c r="AH28" i="9"/>
  <c r="AH27" i="9"/>
  <c r="AH26" i="9"/>
  <c r="AH25" i="9"/>
  <c r="AH24" i="9"/>
  <c r="AH23" i="9"/>
  <c r="AH22" i="9"/>
  <c r="AH21" i="9"/>
  <c r="AH20" i="9"/>
  <c r="AH19" i="9"/>
  <c r="AH18" i="9"/>
  <c r="AH17" i="9"/>
  <c r="AH16" i="9"/>
  <c r="AH15" i="9"/>
  <c r="AH14" i="9"/>
  <c r="AH13" i="9"/>
  <c r="AH12" i="9"/>
  <c r="AH11" i="9"/>
  <c r="AH10" i="9"/>
  <c r="AH9" i="9"/>
  <c r="AH8" i="9"/>
  <c r="AH7" i="9"/>
  <c r="AH6" i="9"/>
  <c r="AH5" i="9"/>
  <c r="AH4" i="9"/>
  <c r="AH3" i="9"/>
  <c r="AG30" i="9"/>
  <c r="AE30" i="9"/>
  <c r="AE30" i="9" a="1"/>
  <c r="AF30" i="9" s="1"/>
  <c r="AG29" i="9"/>
  <c r="AE29" i="9" a="1"/>
  <c r="AE29" i="9" s="1"/>
  <c r="AE28" i="9" a="1"/>
  <c r="AG28" i="9" s="1"/>
  <c r="AE27" i="9" a="1"/>
  <c r="AG27" i="9" s="1"/>
  <c r="AG26" i="9"/>
  <c r="AF26" i="9"/>
  <c r="AE26" i="9" a="1"/>
  <c r="AE26" i="9" s="1"/>
  <c r="AF25" i="9"/>
  <c r="AE25" i="9" a="1"/>
  <c r="AG25" i="9" s="1"/>
  <c r="AF24" i="9"/>
  <c r="AE24" i="9"/>
  <c r="AE24" i="9" a="1"/>
  <c r="AG24" i="9" s="1"/>
  <c r="AG23" i="9"/>
  <c r="AF23" i="9"/>
  <c r="AE23" i="9"/>
  <c r="AE23" i="9" a="1"/>
  <c r="AG22" i="9"/>
  <c r="AE22" i="9"/>
  <c r="AE22" i="9" a="1"/>
  <c r="AF22" i="9" s="1"/>
  <c r="AE21" i="9" a="1"/>
  <c r="AE21" i="9" s="1"/>
  <c r="AE20" i="9" a="1"/>
  <c r="AG20" i="9" s="1"/>
  <c r="AE19" i="9" a="1"/>
  <c r="AG19" i="9" s="1"/>
  <c r="AG18" i="9"/>
  <c r="AF18" i="9"/>
  <c r="AE18" i="9" a="1"/>
  <c r="AE18" i="9" s="1"/>
  <c r="AF17" i="9"/>
  <c r="AE17" i="9" a="1"/>
  <c r="AG17" i="9" s="1"/>
  <c r="AF16" i="9"/>
  <c r="AE16" i="9"/>
  <c r="AE16" i="9" a="1"/>
  <c r="AG16" i="9" s="1"/>
  <c r="AG15" i="9"/>
  <c r="AF15" i="9"/>
  <c r="AE15" i="9"/>
  <c r="AE15" i="9" a="1"/>
  <c r="AG14" i="9"/>
  <c r="AE14" i="9"/>
  <c r="AE14" i="9" a="1"/>
  <c r="AF14" i="9" s="1"/>
  <c r="AG13" i="9"/>
  <c r="AE13" i="9" a="1"/>
  <c r="AE13" i="9" s="1"/>
  <c r="AE12" i="9" a="1"/>
  <c r="AG12" i="9" s="1"/>
  <c r="AE11" i="9" a="1"/>
  <c r="AG11" i="9" s="1"/>
  <c r="AG10" i="9"/>
  <c r="AF10" i="9"/>
  <c r="AE10" i="9" a="1"/>
  <c r="AE10" i="9" s="1"/>
  <c r="AF9" i="9"/>
  <c r="AE9" i="9" a="1"/>
  <c r="AG9" i="9" s="1"/>
  <c r="AE8" i="9"/>
  <c r="AE8" i="9" a="1"/>
  <c r="AF8" i="9" s="1"/>
  <c r="AG7" i="9"/>
  <c r="AF7" i="9"/>
  <c r="AE7" i="9"/>
  <c r="AE7" i="9" a="1"/>
  <c r="AG6" i="9"/>
  <c r="AE6" i="9"/>
  <c r="AE6" i="9" a="1"/>
  <c r="AF6" i="9" s="1"/>
  <c r="AE5" i="9" a="1"/>
  <c r="AE5" i="9" s="1"/>
  <c r="AE4" i="9" a="1"/>
  <c r="AG4" i="9" s="1"/>
  <c r="AE3" i="9" a="1"/>
  <c r="AE3" i="9" s="1"/>
  <c r="AB30" i="9"/>
  <c r="X30" i="9" a="1"/>
  <c r="Z30" i="9" s="1"/>
  <c r="V30" i="9"/>
  <c r="U30" i="9"/>
  <c r="U30" i="9" a="1"/>
  <c r="W30" i="9" s="1"/>
  <c r="AB29" i="9"/>
  <c r="X29" i="9" a="1"/>
  <c r="Z29" i="9" s="1"/>
  <c r="W29" i="9"/>
  <c r="V29" i="9"/>
  <c r="U29" i="9"/>
  <c r="U29" i="9" a="1"/>
  <c r="AB28" i="9"/>
  <c r="X28" i="9" a="1"/>
  <c r="Z28" i="9" s="1"/>
  <c r="W28" i="9"/>
  <c r="U28" i="9" a="1"/>
  <c r="V28" i="9" s="1"/>
  <c r="AB27" i="9"/>
  <c r="X27" i="9" a="1"/>
  <c r="Z27" i="9" s="1"/>
  <c r="U27" i="9" a="1"/>
  <c r="W27" i="9" s="1"/>
  <c r="AB26" i="9"/>
  <c r="Y26" i="9"/>
  <c r="X26" i="9"/>
  <c r="X26" i="9" a="1"/>
  <c r="Z26" i="9" s="1"/>
  <c r="U26" i="9" a="1"/>
  <c r="W26" i="9" s="1"/>
  <c r="AB25" i="9"/>
  <c r="Z25" i="9"/>
  <c r="Y25" i="9"/>
  <c r="X25" i="9"/>
  <c r="X25" i="9" a="1"/>
  <c r="U25" i="9" a="1"/>
  <c r="W25" i="9" s="1"/>
  <c r="AB24" i="9"/>
  <c r="Z24" i="9"/>
  <c r="X24" i="9" a="1"/>
  <c r="Y24" i="9" s="1"/>
  <c r="U24" i="9" a="1"/>
  <c r="W24" i="9" s="1"/>
  <c r="AB23" i="9"/>
  <c r="X23" i="9" a="1"/>
  <c r="Z23" i="9" s="1"/>
  <c r="U23" i="9" a="1"/>
  <c r="W23" i="9" s="1"/>
  <c r="AB22" i="9"/>
  <c r="X22" i="9" a="1"/>
  <c r="Z22" i="9" s="1"/>
  <c r="W22" i="9"/>
  <c r="V22" i="9"/>
  <c r="U22" i="9"/>
  <c r="U22" i="9" a="1"/>
  <c r="AB21" i="9"/>
  <c r="X21" i="9" a="1"/>
  <c r="Z21" i="9" s="1"/>
  <c r="W21" i="9"/>
  <c r="V21" i="9"/>
  <c r="U21" i="9"/>
  <c r="U21" i="9" a="1"/>
  <c r="AB20" i="9"/>
  <c r="X20" i="9" a="1"/>
  <c r="Z20" i="9" s="1"/>
  <c r="W20" i="9"/>
  <c r="U20" i="9" a="1"/>
  <c r="V20" i="9" s="1"/>
  <c r="AB19" i="9"/>
  <c r="X19" i="9" a="1"/>
  <c r="Z19" i="9" s="1"/>
  <c r="U19" i="9" a="1"/>
  <c r="W19" i="9" s="1"/>
  <c r="AB18" i="9"/>
  <c r="Z18" i="9"/>
  <c r="Y18" i="9"/>
  <c r="X18" i="9"/>
  <c r="X18" i="9" a="1"/>
  <c r="U18" i="9" a="1"/>
  <c r="W18" i="9" s="1"/>
  <c r="AB17" i="9"/>
  <c r="Z17" i="9"/>
  <c r="Y17" i="9"/>
  <c r="X17" i="9" a="1"/>
  <c r="X17" i="9" s="1"/>
  <c r="U17" i="9" a="1"/>
  <c r="W17" i="9" s="1"/>
  <c r="AB16" i="9"/>
  <c r="Z16" i="9"/>
  <c r="X16" i="9" a="1"/>
  <c r="Y16" i="9" s="1"/>
  <c r="U16" i="9" a="1"/>
  <c r="W16" i="9" s="1"/>
  <c r="AB15" i="9"/>
  <c r="X15" i="9" a="1"/>
  <c r="Z15" i="9" s="1"/>
  <c r="U15" i="9" a="1"/>
  <c r="U15" i="9" s="1"/>
  <c r="AB14" i="9"/>
  <c r="X14" i="9" a="1"/>
  <c r="Z14" i="9" s="1"/>
  <c r="W14" i="9"/>
  <c r="V14" i="9"/>
  <c r="U14" i="9"/>
  <c r="U14" i="9" a="1"/>
  <c r="AB13" i="9"/>
  <c r="X13" i="9" a="1"/>
  <c r="Z13" i="9" s="1"/>
  <c r="W13" i="9"/>
  <c r="V13" i="9"/>
  <c r="U13" i="9" a="1"/>
  <c r="U13" i="9" s="1"/>
  <c r="AB12" i="9"/>
  <c r="X12" i="9" a="1"/>
  <c r="Z12" i="9" s="1"/>
  <c r="W12" i="9"/>
  <c r="U12" i="9"/>
  <c r="U12" i="9" a="1"/>
  <c r="V12" i="9" s="1"/>
  <c r="AB11" i="9"/>
  <c r="X11" i="9" a="1"/>
  <c r="Z11" i="9" s="1"/>
  <c r="U11" i="9" a="1"/>
  <c r="W11" i="9" s="1"/>
  <c r="AB10" i="9"/>
  <c r="Z10" i="9"/>
  <c r="Y10" i="9"/>
  <c r="X10" i="9"/>
  <c r="X10" i="9" a="1"/>
  <c r="U10" i="9"/>
  <c r="U10" i="9" a="1"/>
  <c r="W10" i="9" s="1"/>
  <c r="AB9" i="9"/>
  <c r="Z9" i="9"/>
  <c r="Y9" i="9"/>
  <c r="X9" i="9" a="1"/>
  <c r="X9" i="9" s="1"/>
  <c r="U9" i="9" a="1"/>
  <c r="V9" i="9" s="1"/>
  <c r="AB8" i="9"/>
  <c r="Z8" i="9"/>
  <c r="X8" i="9"/>
  <c r="X8" i="9" a="1"/>
  <c r="Y8" i="9" s="1"/>
  <c r="U8" i="9" a="1"/>
  <c r="U8" i="9" s="1"/>
  <c r="AB7" i="9"/>
  <c r="X7" i="9" a="1"/>
  <c r="Z7" i="9" s="1"/>
  <c r="U7" i="9" a="1"/>
  <c r="V7" i="9" s="1"/>
  <c r="AB6" i="9"/>
  <c r="X6" i="9"/>
  <c r="X6" i="9" a="1"/>
  <c r="Z6" i="9" s="1"/>
  <c r="W6" i="9"/>
  <c r="V6" i="9"/>
  <c r="U6" i="9"/>
  <c r="U6" i="9" a="1"/>
  <c r="AB5" i="9"/>
  <c r="X5" i="9" a="1"/>
  <c r="Z5" i="9" s="1"/>
  <c r="W5" i="9"/>
  <c r="V5" i="9"/>
  <c r="U5" i="9" a="1"/>
  <c r="U5" i="9" s="1"/>
  <c r="AB4" i="9"/>
  <c r="X4" i="9" a="1"/>
  <c r="X4" i="9" s="1"/>
  <c r="W4" i="9"/>
  <c r="U4" i="9" a="1"/>
  <c r="V4" i="9" s="1"/>
  <c r="AB3" i="9"/>
  <c r="X3" i="9" a="1"/>
  <c r="X3" i="9" s="1"/>
  <c r="U3" i="9" a="1"/>
  <c r="V3" i="9" s="1"/>
  <c r="AF19" i="9" l="1"/>
  <c r="AF5" i="9"/>
  <c r="AG8" i="9"/>
  <c r="AF13" i="9"/>
  <c r="AF21" i="9"/>
  <c r="AF29" i="9"/>
  <c r="AG5" i="9"/>
  <c r="AG21" i="9"/>
  <c r="AE4" i="9"/>
  <c r="AE12" i="9"/>
  <c r="AE20" i="9"/>
  <c r="AE28" i="9"/>
  <c r="AF4" i="9"/>
  <c r="AE9" i="9"/>
  <c r="AF12" i="9"/>
  <c r="AE17" i="9"/>
  <c r="AF20" i="9"/>
  <c r="AE25" i="9"/>
  <c r="AF28" i="9"/>
  <c r="AE11" i="9"/>
  <c r="AE19" i="9"/>
  <c r="AE27" i="9"/>
  <c r="AF27" i="9"/>
  <c r="AF11" i="9"/>
  <c r="AG3" i="9"/>
  <c r="AF3" i="9"/>
  <c r="X19" i="9"/>
  <c r="X27" i="9"/>
  <c r="V15" i="9"/>
  <c r="U16" i="9"/>
  <c r="Y19" i="9"/>
  <c r="X20" i="9"/>
  <c r="V23" i="9"/>
  <c r="U24" i="9"/>
  <c r="Y27" i="9"/>
  <c r="X28" i="9"/>
  <c r="U7" i="9"/>
  <c r="X11" i="9"/>
  <c r="U23" i="9"/>
  <c r="Y11" i="9"/>
  <c r="X12" i="9"/>
  <c r="Y4" i="9"/>
  <c r="X5" i="9"/>
  <c r="W7" i="9"/>
  <c r="V8" i="9"/>
  <c r="U9" i="9"/>
  <c r="Y12" i="9"/>
  <c r="X13" i="9"/>
  <c r="W15" i="9"/>
  <c r="V16" i="9"/>
  <c r="U17" i="9"/>
  <c r="Y20" i="9"/>
  <c r="X21" i="9"/>
  <c r="V24" i="9"/>
  <c r="U25" i="9"/>
  <c r="Y28" i="9"/>
  <c r="X29" i="9"/>
  <c r="Y5" i="9"/>
  <c r="Y13" i="9"/>
  <c r="X14" i="9"/>
  <c r="V17" i="9"/>
  <c r="U18" i="9"/>
  <c r="Y21" i="9"/>
  <c r="X22" i="9"/>
  <c r="V25" i="9"/>
  <c r="U26" i="9"/>
  <c r="Y29" i="9"/>
  <c r="X30" i="9"/>
  <c r="Z4" i="9"/>
  <c r="W8" i="9"/>
  <c r="Y6" i="9"/>
  <c r="X7" i="9"/>
  <c r="W9" i="9"/>
  <c r="V10" i="9"/>
  <c r="U11" i="9"/>
  <c r="Y14" i="9"/>
  <c r="X15" i="9"/>
  <c r="V18" i="9"/>
  <c r="U19" i="9"/>
  <c r="Y22" i="9"/>
  <c r="X23" i="9"/>
  <c r="V26" i="9"/>
  <c r="U27" i="9"/>
  <c r="Y30" i="9"/>
  <c r="Y7" i="9"/>
  <c r="V11" i="9"/>
  <c r="Y15" i="9"/>
  <c r="X16" i="9"/>
  <c r="V19" i="9"/>
  <c r="U20" i="9"/>
  <c r="Y23" i="9"/>
  <c r="X24" i="9"/>
  <c r="V27" i="9"/>
  <c r="U28" i="9"/>
  <c r="U4" i="9"/>
  <c r="Z3" i="9"/>
  <c r="Y3" i="9"/>
  <c r="W3" i="9"/>
  <c r="U3" i="9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AN30" i="7" l="1"/>
  <c r="AN29" i="7"/>
  <c r="AN28" i="7"/>
  <c r="AN26" i="7"/>
  <c r="AN25" i="7"/>
  <c r="AN24" i="7"/>
  <c r="AN23" i="7"/>
  <c r="AN18" i="7"/>
  <c r="AN17" i="7"/>
  <c r="AN16" i="7"/>
  <c r="AN15" i="7"/>
  <c r="AN14" i="7"/>
  <c r="AN13" i="7"/>
  <c r="AN12" i="7"/>
  <c r="AN11" i="7"/>
  <c r="AN10" i="7"/>
  <c r="AN9" i="7"/>
  <c r="AN8" i="7"/>
  <c r="AN7" i="7"/>
  <c r="AN6" i="7"/>
  <c r="AN5" i="7"/>
  <c r="P30" i="7" l="1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P6" i="7"/>
  <c r="P5" i="7"/>
  <c r="P4" i="7"/>
  <c r="P3" i="7"/>
  <c r="P31" i="7" l="1"/>
</calcChain>
</file>

<file path=xl/sharedStrings.xml><?xml version="1.0" encoding="utf-8"?>
<sst xmlns="http://schemas.openxmlformats.org/spreadsheetml/2006/main" count="478" uniqueCount="135">
  <si>
    <t>Cube</t>
  </si>
  <si>
    <t>P05_B_A</t>
  </si>
  <si>
    <t>S04</t>
  </si>
  <si>
    <t>B</t>
  </si>
  <si>
    <t>P05</t>
  </si>
  <si>
    <t>S05</t>
  </si>
  <si>
    <t>P04</t>
  </si>
  <si>
    <t>S03</t>
  </si>
  <si>
    <t>P03</t>
  </si>
  <si>
    <t>P03_B_FS</t>
  </si>
  <si>
    <t>S05_A_AS</t>
  </si>
  <si>
    <t>A</t>
  </si>
  <si>
    <t>S05_A_AP</t>
  </si>
  <si>
    <t>S05_A_F</t>
  </si>
  <si>
    <t>S05_B_AP</t>
  </si>
  <si>
    <t>S05_B_F</t>
  </si>
  <si>
    <t>S04_A_FP</t>
  </si>
  <si>
    <t>S04_B_AP</t>
  </si>
  <si>
    <t>S04_B_F</t>
  </si>
  <si>
    <t>S03_B_A</t>
  </si>
  <si>
    <t>S03_B_F</t>
  </si>
  <si>
    <t>P03_B_P</t>
  </si>
  <si>
    <t>P04_A_AP</t>
  </si>
  <si>
    <t>P04_A_FP</t>
  </si>
  <si>
    <t>P04_A_AS</t>
  </si>
  <si>
    <t>P04_A_FS</t>
  </si>
  <si>
    <t>P04_B_AS</t>
  </si>
  <si>
    <t>P04_B_FS</t>
  </si>
  <si>
    <t>P05_A_P</t>
  </si>
  <si>
    <t>P05_A_S</t>
  </si>
  <si>
    <t>P05_B_F</t>
  </si>
  <si>
    <t>IS</t>
  </si>
  <si>
    <t>5min</t>
  </si>
  <si>
    <t>10 min</t>
  </si>
  <si>
    <t>T</t>
  </si>
  <si>
    <t>v</t>
  </si>
  <si>
    <t># of sim</t>
  </si>
  <si>
    <t>Duration [min]</t>
  </si>
  <si>
    <t>Duration [sec]</t>
  </si>
  <si>
    <t>020-03-01-Li\LM_EOBO\7.7DFO_Jet</t>
  </si>
  <si>
    <t>023-03-01-G-DB\LM_EOBO\2.9FFO_Jet</t>
  </si>
  <si>
    <t>025-02-01-G\LM_EOBO\7.7DFO_Jet</t>
  </si>
  <si>
    <t>013-01-N2-G\LM_EOBO\7.7DFO_Jet</t>
  </si>
  <si>
    <t>Release Rate[Tend]</t>
  </si>
  <si>
    <t>Release Rate[T=5min]</t>
  </si>
  <si>
    <t>수행순서?</t>
  </si>
  <si>
    <t>Deck</t>
  </si>
  <si>
    <t>020-05-01-G\MA_EXBX\14.5DFO_Jet</t>
  </si>
  <si>
    <t>020-02-01-Li\ME_EOBN\7.7DFO_Jet</t>
  </si>
  <si>
    <t>027-01-G-DA\LM_EXBO\7.7DFO_Jet</t>
  </si>
  <si>
    <t>027-01-G-DB\ME_EOBO\2.9FFO_Jet</t>
  </si>
  <si>
    <t>027-01-G-DB\LM_EOBO\7.7DFO_Jet</t>
  </si>
  <si>
    <t>024-02-G-DA\LM_EOBO\7.7DFO_Jet</t>
  </si>
  <si>
    <t>S04_A_A</t>
  </si>
  <si>
    <t>027-01-G-DA\ME_EOBO\7.7DFO_Jet</t>
  </si>
  <si>
    <t>S04_A_FS</t>
  </si>
  <si>
    <t>013-01-C2-G\LM_EOBO\7.7DFO_Jet</t>
  </si>
  <si>
    <t>020-05-01-G\LA_EXBO\2.9FFO_Jet</t>
  </si>
  <si>
    <t>S03_A_P</t>
  </si>
  <si>
    <t>023-02-01-G-DB\LM_EOBO\14.5DFO_Jet</t>
  </si>
  <si>
    <t>045-01-G\MA_EOBX\7.7DFO_Jet</t>
  </si>
  <si>
    <t>P02_B_FS</t>
  </si>
  <si>
    <t>045-01-G\ME_EOBO\2.9FFO_Jet</t>
  </si>
  <si>
    <t>P02_B_FP</t>
  </si>
  <si>
    <t>027-02-G\LM_EOBO\7.7DFO_Jet</t>
  </si>
  <si>
    <t>023-01-01-G-DB\LM_EOBO\2.9FFO_Jet</t>
  </si>
  <si>
    <t>024-02-G-DC\LM_EOBO\7.7DFO_Jet</t>
  </si>
  <si>
    <t>C</t>
  </si>
  <si>
    <t>024-03-01-G\LM_EOBO\14.5DFO_Jet</t>
  </si>
  <si>
    <t>025-01-01-G\LM_EOBO\7.7DFO_Jet</t>
  </si>
  <si>
    <t>P04_C</t>
  </si>
  <si>
    <t>024-02-G-DA\LM_EOBX\14.5DFO_Jet</t>
  </si>
  <si>
    <t>027-03-G\ME_EXBO\2.9FFO_Jet</t>
  </si>
  <si>
    <t>KOD_B</t>
  </si>
  <si>
    <t>Delta</t>
  </si>
  <si>
    <t>Coordinates</t>
  </si>
  <si>
    <t>S05_A_AP (FWD SIDE)</t>
  </si>
  <si>
    <t>S05_B_AP (PORT SIDE)</t>
  </si>
  <si>
    <t>R05 (PORT SIDE)</t>
  </si>
  <si>
    <t>S04_A_A (PORT SIDE)</t>
  </si>
  <si>
    <t>S05_A_AP (STBD SIDE)</t>
  </si>
  <si>
    <t>S04_A_AP</t>
  </si>
  <si>
    <t>S04_A_AP (FWD SIDE)</t>
  </si>
  <si>
    <t>S03_B_F (AFT SIDE)</t>
  </si>
  <si>
    <t>S04_B_F (FWD SIDE)</t>
  </si>
  <si>
    <t>S05_A_AS (FWD SIDE)</t>
  </si>
  <si>
    <t>S04_B_AP (PORT SIDE)</t>
  </si>
  <si>
    <t>S03_B_F (PORT SIDE)</t>
  </si>
  <si>
    <t>P03_A_AS (FWD SIDE)</t>
  </si>
  <si>
    <t>P04_B_FS (FWD SIDE)</t>
  </si>
  <si>
    <t>P04_C (PORT SIDE)</t>
  </si>
  <si>
    <t>P04_B_FS (STBD SIDE)</t>
  </si>
  <si>
    <t>P05_A_P (AFT SIDE)</t>
  </si>
  <si>
    <t>P04_A_FP (AFT SIDE)</t>
  </si>
  <si>
    <t>S05_B_F (PORT SIDE)</t>
  </si>
  <si>
    <t>P04_B_AS (AFT SIDE)</t>
  </si>
  <si>
    <t>BESIDE OF TURRET</t>
  </si>
  <si>
    <t>Penetration Point</t>
  </si>
  <si>
    <t>x</t>
  </si>
  <si>
    <t>z</t>
  </si>
  <si>
    <t>y</t>
  </si>
  <si>
    <t>PENENTRATION SIDE</t>
  </si>
  <si>
    <t>FROM</t>
  </si>
  <si>
    <t>TO</t>
  </si>
  <si>
    <t>Jxx</t>
  </si>
  <si>
    <t>Time to leave the cube</t>
  </si>
  <si>
    <t>Release rate leaving the cube</t>
  </si>
  <si>
    <t>Ratio of distances to cube cener and to the nearest cube plane</t>
  </si>
  <si>
    <t>Delay ratio</t>
  </si>
  <si>
    <t>Discharge stop!</t>
  </si>
  <si>
    <t>Duration reduction [sec]</t>
  </si>
  <si>
    <t>027-02-G\LM_EXBO\7.7DFO_Jet</t>
  </si>
  <si>
    <t>020-01-01-G\ME_EXBO\2.9FFO_Jet</t>
  </si>
  <si>
    <t>025-02-01-G\ME_EOBO\2.9FFO_Jet</t>
  </si>
  <si>
    <t>025-02-01-G\ME_EOBO\7.7DFO_Jet</t>
  </si>
  <si>
    <t>025-02-01-G\LM_EOBO\14.5DFO_Jet</t>
  </si>
  <si>
    <t>025-01-01-G\LM_EOBO\2.9FFO_Jet</t>
  </si>
  <si>
    <t>Dimensioning scenarios with Firewall</t>
  </si>
  <si>
    <t>Duration with Firewall
[sec]</t>
  </si>
  <si>
    <t>Mod</t>
  </si>
  <si>
    <t>XIS</t>
  </si>
  <si>
    <t>YIS</t>
  </si>
  <si>
    <t>ZIS</t>
  </si>
  <si>
    <t>XC</t>
  </si>
  <si>
    <t>YC</t>
  </si>
  <si>
    <t>ZC</t>
  </si>
  <si>
    <t>DZ</t>
  </si>
  <si>
    <t>DX</t>
  </si>
  <si>
    <t>DY</t>
  </si>
  <si>
    <t>Time to leave the cube wall</t>
  </si>
  <si>
    <t>SCYL:</t>
  </si>
  <si>
    <t>TEXT:</t>
  </si>
  <si>
    <t>9/10</t>
  </si>
  <si>
    <t>Distance</t>
  </si>
  <si>
    <t xml:space="preserve"> jl_lowe = 2.8893*np.power(55.5*m,0.3728)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</si>
</sst>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14" fontId="0" fillId="0" borderId="0" xfId="0" applyNumberFormat="1"/>
    <xf numFmtId="0" fontId="0" fillId="0" borderId="5" xfId="0" applyBorder="1"/>
    <xf numFmtId="0" fontId="0" fillId="0" borderId="5" xfId="0" applyFill="1" applyBorder="1"/>
    <xf numFmtId="0" fontId="1" fillId="0" borderId="5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5" xfId="0" applyFill="1" applyBorder="1"/>
    <xf numFmtId="0" fontId="0" fillId="2" borderId="5" xfId="0" applyFill="1" applyBorder="1" applyAlignment="1">
      <alignment wrapText="1"/>
    </xf>
    <xf numFmtId="0" fontId="0" fillId="3" borderId="5" xfId="0" applyFill="1" applyBorder="1"/>
    <xf numFmtId="0" fontId="0" fillId="0" borderId="5" xfId="0" applyFill="1" applyBorder="1" applyAlignment="1">
      <alignment horizontal="center"/>
    </xf>
    <xf numFmtId="0" fontId="0" fillId="4" borderId="5" xfId="0" applyFill="1" applyBorder="1"/>
    <xf numFmtId="0" fontId="0" fillId="0" borderId="0" xfId="0" applyFill="1" applyBorder="1"/>
    <xf numFmtId="0" fontId="0" fillId="2" borderId="0" xfId="0" applyFill="1" applyBorder="1"/>
    <xf numFmtId="0" fontId="0" fillId="0" borderId="5" xfId="0" applyBorder="1"/>
    <xf numFmtId="0" fontId="0" fillId="6" borderId="5" xfId="0" applyFill="1" applyBorder="1"/>
    <xf numFmtId="164" fontId="0" fillId="6" borderId="5" xfId="0" applyNumberFormat="1" applyFill="1" applyBorder="1"/>
    <xf numFmtId="164" fontId="0" fillId="7" borderId="5" xfId="0" applyNumberFormat="1" applyFill="1" applyBorder="1"/>
    <xf numFmtId="0" fontId="0" fillId="0" borderId="0" xfId="0"/>
    <xf numFmtId="0" fontId="0" fillId="5" borderId="5" xfId="0" applyFill="1" applyBorder="1"/>
    <xf numFmtId="0" fontId="0" fillId="8" borderId="5" xfId="0" applyFill="1" applyBorder="1"/>
    <xf numFmtId="0" fontId="0" fillId="8" borderId="6" xfId="0" applyFill="1" applyBorder="1"/>
    <xf numFmtId="2" fontId="0" fillId="0" borderId="0" xfId="0" applyNumberFormat="1"/>
    <xf numFmtId="2" fontId="0" fillId="2" borderId="0" xfId="0" applyNumberFormat="1" applyFill="1"/>
    <xf numFmtId="0" fontId="0" fillId="9" borderId="5" xfId="0" applyFill="1" applyBorder="1" applyAlignment="1">
      <alignment wrapText="1"/>
    </xf>
    <xf numFmtId="0" fontId="0" fillId="0" borderId="5" xfId="0" quotePrefix="1" applyFill="1" applyBorder="1"/>
    <xf numFmtId="0" fontId="0" fillId="8" borderId="5" xfId="0" applyFill="1" applyBorder="1" applyAlignment="1">
      <alignment wrapText="1"/>
    </xf>
    <xf numFmtId="1" fontId="0" fillId="0" borderId="0" xfId="0" applyNumberFormat="1"/>
    <xf numFmtId="0" fontId="0" fillId="0" borderId="0" xfId="0" quotePrefix="1" applyFill="1"/>
    <xf numFmtId="0" fontId="0" fillId="10" borderId="5" xfId="0" applyFill="1" applyBorder="1"/>
    <xf numFmtId="0" fontId="0" fillId="10" borderId="0" xfId="0" applyFill="1"/>
    <xf numFmtId="1" fontId="0" fillId="0" borderId="5" xfId="0" applyNumberFormat="1" applyFill="1" applyBorder="1"/>
    <xf numFmtId="1" fontId="0" fillId="10" borderId="5" xfId="0" applyNumberFormat="1" applyFill="1" applyBorder="1"/>
    <xf numFmtId="1" fontId="0" fillId="10" borderId="0" xfId="0" applyNumberFormat="1" applyFill="1"/>
    <xf numFmtId="1" fontId="0" fillId="4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904875</xdr:colOff>
      <xdr:row>35</xdr:row>
      <xdr:rowOff>12837</xdr:rowOff>
    </xdr:from>
    <xdr:to>
      <xdr:col>15</xdr:col>
      <xdr:colOff>539610</xdr:colOff>
      <xdr:row>48</xdr:row>
      <xdr:rowOff>183891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89267-D89C-4220-AAEC-9B117746B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7251837"/>
          <a:ext cx="6654660" cy="2647554"/>
        </a:xfrm>
        <a:prstGeom prst="rect">
          <a:avLst/>
        </a:prstGeom>
      </xdr:spPr>
    </xdr:pic>
    <xdr:clientData/>
  </xdr:twoCellAnchor>
  <xdr:twoCellAnchor editAs="oneCell">
    <xdr:from>
      <xdr:col>17</xdr:col>
      <xdr:colOff>380999</xdr:colOff>
      <xdr:row>33</xdr:row>
      <xdr:rowOff>38099</xdr:rowOff>
    </xdr:from>
    <xdr:to>
      <xdr:col>25</xdr:col>
      <xdr:colOff>219075</xdr:colOff>
      <xdr:row>47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8B7185-8419-44F6-A0A7-C44D07FFF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9624" y="6705599"/>
          <a:ext cx="3543301" cy="2657476"/>
        </a:xfrm>
        <a:prstGeom prst="rect">
          <a:avLst/>
        </a:prstGeom>
      </xdr:spPr>
    </xdr:pic>
    <xdr:clientData/>
  </xdr:twoCellAnchor>
  <xdr:twoCellAnchor editAs="oneCell">
    <xdr:from>
      <xdr:col>27</xdr:col>
      <xdr:colOff>120649</xdr:colOff>
      <xdr:row>32</xdr:row>
      <xdr:rowOff>142875</xdr:rowOff>
    </xdr:from>
    <xdr:to>
      <xdr:col>33</xdr:col>
      <xdr:colOff>28575</xdr:colOff>
      <xdr:row>46</xdr:row>
      <xdr:rowOff>150020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61EE3C-01CD-4464-8C0A-3B2F2E9C2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8349" y="6619875"/>
          <a:ext cx="3565526" cy="2674145"/>
        </a:xfrm>
        <a:prstGeom prst="rect">
          <a:avLst/>
        </a:prstGeom>
      </xdr:spPr>
    </xdr:pic>
    <xdr:clientData/>
  </xdr:twoCellAnchor>
  <xdr:twoCellAnchor editAs="oneCell">
    <xdr:from>
      <xdr:col>17</xdr:col>
      <xdr:colOff>409575</xdr:colOff>
      <xdr:row>46</xdr:row>
      <xdr:rowOff>161926</xdr:rowOff>
    </xdr:from>
    <xdr:to>
      <xdr:col>25</xdr:col>
      <xdr:colOff>273048</xdr:colOff>
      <xdr:row>60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8C5D20-0574-4414-9AD2-EADEFC815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58200" y="9305926"/>
          <a:ext cx="3568698" cy="2676524"/>
        </a:xfrm>
        <a:prstGeom prst="rect">
          <a:avLst/>
        </a:prstGeom>
      </xdr:spPr>
    </xdr:pic>
    <xdr:clientData/>
  </xdr:twoCellAnchor>
  <xdr:twoCellAnchor editAs="oneCell">
    <xdr:from>
      <xdr:col>27</xdr:col>
      <xdr:colOff>314325</xdr:colOff>
      <xdr:row>47</xdr:row>
      <xdr:rowOff>66675</xdr:rowOff>
    </xdr:from>
    <xdr:to>
      <xdr:col>33</xdr:col>
      <xdr:colOff>225424</xdr:colOff>
      <xdr:row>61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FC035FE-A4CC-414C-9F14-C4EAB61E87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92025" y="9401175"/>
          <a:ext cx="3568699" cy="2676525"/>
        </a:xfrm>
        <a:prstGeom prst="rect">
          <a:avLst/>
        </a:prstGeom>
      </xdr:spPr>
    </xdr:pic>
    <xdr:clientData/>
  </xdr:twoCellAnchor>
  <xdr:twoCellAnchor editAs="oneCell">
    <xdr:from>
      <xdr:col>40</xdr:col>
      <xdr:colOff>485775</xdr:colOff>
      <xdr:row>4</xdr:row>
      <xdr:rowOff>95250</xdr:rowOff>
    </xdr:from>
    <xdr:to>
      <xdr:col>47</xdr:col>
      <xdr:colOff>561213</xdr:colOff>
      <xdr:row>21</xdr:row>
      <xdr:rowOff>113729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3AE96A-220E-47D5-8863-2F2DD136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269075" y="1238250"/>
          <a:ext cx="4342638" cy="3256979"/>
        </a:xfrm>
        <a:prstGeom prst="rect">
          <a:avLst/>
        </a:prstGeom>
      </xdr:spPr>
    </xdr:pic>
    <xdr:clientData/>
  </xdr:twoCellAnchor>
  <xdr:twoCellAnchor editAs="oneCell">
    <xdr:from>
      <xdr:col>40</xdr:col>
      <xdr:colOff>600075</xdr:colOff>
      <xdr:row>23</xdr:row>
      <xdr:rowOff>38101</xdr:rowOff>
    </xdr:from>
    <xdr:to>
      <xdr:col>47</xdr:col>
      <xdr:colOff>446912</xdr:colOff>
      <xdr:row>39</xdr:row>
      <xdr:rowOff>75629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BC292A6-12B0-4886-A51A-CA04DD8C3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383375" y="4800601"/>
          <a:ext cx="4114037" cy="3085528"/>
        </a:xfrm>
        <a:prstGeom prst="rect">
          <a:avLst/>
        </a:prstGeom>
      </xdr:spPr>
    </xdr:pic>
    <xdr:clientData/>
  </xdr:twoCellAnchor>
  <xdr:twoCellAnchor editAs="oneCell">
    <xdr:from>
      <xdr:col>40</xdr:col>
      <xdr:colOff>438150</xdr:colOff>
      <xdr:row>12</xdr:row>
      <xdr:rowOff>95250</xdr:rowOff>
    </xdr:from>
    <xdr:to>
      <xdr:col>47</xdr:col>
      <xdr:colOff>386588</xdr:colOff>
      <xdr:row>29</xdr:row>
      <xdr:rowOff>18479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B50715-B334-4F8C-ABDD-A1686E79A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078950" y="2952750"/>
          <a:ext cx="4215638" cy="31617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46</xdr:row>
      <xdr:rowOff>161926</xdr:rowOff>
    </xdr:from>
    <xdr:to>
      <xdr:col>20</xdr:col>
      <xdr:colOff>273048</xdr:colOff>
      <xdr:row>60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B67808-E25F-4A01-B6F3-AFF1FF4E2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53900" y="9496426"/>
          <a:ext cx="3568698" cy="267652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47</xdr:row>
      <xdr:rowOff>66675</xdr:rowOff>
    </xdr:from>
    <xdr:to>
      <xdr:col>22</xdr:col>
      <xdr:colOff>396874</xdr:colOff>
      <xdr:row>61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C43F40F-DDC0-4F95-A2C9-15ACE1AFD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87725" y="9591675"/>
          <a:ext cx="3568699" cy="2676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74C3-C4D7-4610-81CF-62EEB1F2234A}">
  <dimension ref="A1:AO43"/>
  <sheetViews>
    <sheetView tabSelected="1" view="pageBreakPreview" topLeftCell="A7" zoomScale="115" zoomScaleNormal="100" zoomScaleSheetLayoutView="115" workbookViewId="0">
      <selection activeCell="E34" sqref="E34"/>
    </sheetView>
  </sheetViews>
  <sheetFormatPr defaultRowHeight="15" x14ac:dyDescent="0.25"/>
  <cols>
    <col min="1" max="1" width="5.140625" style="23" customWidth="1"/>
    <col min="2" max="2" width="33.5703125" bestFit="1" customWidth="1"/>
    <col min="3" max="3" width="5.28515625" customWidth="1"/>
    <col min="4" max="4" width="5.7109375" customWidth="1"/>
    <col min="5" max="7" width="9.140625" customWidth="1"/>
    <col min="8" max="8" width="29.28515625" style="23" hidden="1" customWidth="1"/>
    <col min="9" max="9" width="11.7109375" style="23" hidden="1" customWidth="1"/>
    <col min="10" max="10" width="9.140625" style="23" hidden="1" customWidth="1"/>
    <col min="11" max="12" width="9.5703125" customWidth="1"/>
    <col min="13" max="15" width="4.7109375" customWidth="1"/>
    <col min="16" max="16" width="8.140625" customWidth="1"/>
    <col min="17" max="17" width="7.42578125" customWidth="1"/>
    <col min="18" max="23" width="6.7109375" customWidth="1"/>
    <col min="24" max="24" width="8.5703125" style="23" bestFit="1" customWidth="1"/>
    <col min="25" max="27" width="6.7109375" customWidth="1"/>
    <col min="28" max="36" width="9.140625" customWidth="1"/>
  </cols>
  <sheetData>
    <row r="1" spans="1:41" x14ac:dyDescent="0.25">
      <c r="B1" s="6">
        <v>43917</v>
      </c>
      <c r="R1" t="s">
        <v>75</v>
      </c>
      <c r="AB1" t="s">
        <v>97</v>
      </c>
    </row>
    <row r="2" spans="1:41" ht="60" x14ac:dyDescent="0.25">
      <c r="A2" s="23" t="s">
        <v>104</v>
      </c>
      <c r="B2" s="12" t="s">
        <v>31</v>
      </c>
      <c r="C2" s="12" t="s">
        <v>119</v>
      </c>
      <c r="D2" s="12" t="s">
        <v>46</v>
      </c>
      <c r="E2" s="12" t="s">
        <v>0</v>
      </c>
      <c r="F2" s="13" t="s">
        <v>38</v>
      </c>
      <c r="G2" s="13" t="s">
        <v>37</v>
      </c>
      <c r="H2" s="29" t="s">
        <v>117</v>
      </c>
      <c r="I2" s="29" t="s">
        <v>118</v>
      </c>
      <c r="J2" s="29" t="s">
        <v>110</v>
      </c>
      <c r="K2" s="13" t="s">
        <v>43</v>
      </c>
      <c r="L2" s="13" t="s">
        <v>44</v>
      </c>
      <c r="M2" s="12" t="s">
        <v>32</v>
      </c>
      <c r="N2" s="12" t="s">
        <v>33</v>
      </c>
      <c r="O2" s="12" t="s">
        <v>34</v>
      </c>
      <c r="P2" s="13" t="s">
        <v>36</v>
      </c>
      <c r="Q2" s="12" t="s">
        <v>45</v>
      </c>
      <c r="R2" s="12" t="s">
        <v>31</v>
      </c>
      <c r="S2" s="12"/>
      <c r="T2" s="12"/>
      <c r="U2" s="14" t="s">
        <v>0</v>
      </c>
      <c r="V2" s="14"/>
      <c r="W2" s="14"/>
      <c r="X2" s="14" t="s">
        <v>133</v>
      </c>
      <c r="Y2" s="12" t="s">
        <v>74</v>
      </c>
      <c r="Z2" s="12"/>
      <c r="AA2" s="12"/>
      <c r="AB2" t="s">
        <v>98</v>
      </c>
      <c r="AC2" t="s">
        <v>100</v>
      </c>
      <c r="AD2" s="18" t="s">
        <v>99</v>
      </c>
      <c r="AG2" t="s">
        <v>99</v>
      </c>
      <c r="AH2" s="24" t="s">
        <v>101</v>
      </c>
      <c r="AI2" s="24" t="s">
        <v>102</v>
      </c>
      <c r="AJ2" s="24" t="s">
        <v>103</v>
      </c>
      <c r="AK2" s="25" t="s">
        <v>105</v>
      </c>
      <c r="AL2" s="25" t="s">
        <v>106</v>
      </c>
      <c r="AM2" s="25" t="s">
        <v>107</v>
      </c>
      <c r="AN2" s="26" t="s">
        <v>108</v>
      </c>
    </row>
    <row r="3" spans="1:41" x14ac:dyDescent="0.25">
      <c r="A3" s="1">
        <v>7</v>
      </c>
      <c r="B3" s="8" t="s">
        <v>47</v>
      </c>
      <c r="C3" s="8" t="s">
        <v>5</v>
      </c>
      <c r="D3" s="8" t="s">
        <v>11</v>
      </c>
      <c r="E3" s="8" t="s">
        <v>10</v>
      </c>
      <c r="F3" s="8">
        <v>427.2</v>
      </c>
      <c r="G3" s="8">
        <v>7.1</v>
      </c>
      <c r="H3" s="8" t="s">
        <v>47</v>
      </c>
      <c r="I3" s="8">
        <v>427.2</v>
      </c>
      <c r="J3" s="8">
        <f>F3-I3</f>
        <v>0</v>
      </c>
      <c r="K3" s="8">
        <v>0.5</v>
      </c>
      <c r="L3" s="9">
        <v>5.6</v>
      </c>
      <c r="M3" s="15" t="s">
        <v>35</v>
      </c>
      <c r="N3" s="15"/>
      <c r="O3" s="15"/>
      <c r="P3" s="8">
        <f>COUNTA(M3:O3)</f>
        <v>1</v>
      </c>
      <c r="Q3" s="8">
        <v>15</v>
      </c>
      <c r="R3" s="8">
        <v>188</v>
      </c>
      <c r="S3" s="8">
        <v>-19.600000000000001</v>
      </c>
      <c r="T3" s="7">
        <v>40.9</v>
      </c>
      <c r="U3" s="16">
        <v>175.4</v>
      </c>
      <c r="V3" s="16">
        <v>-19.3</v>
      </c>
      <c r="W3" s="16">
        <v>39.5</v>
      </c>
      <c r="X3" s="16"/>
      <c r="Y3" s="7">
        <v>-12.6</v>
      </c>
      <c r="Z3" s="7">
        <v>0.3</v>
      </c>
      <c r="AA3" s="7">
        <v>-1.4</v>
      </c>
      <c r="AB3" s="19"/>
      <c r="AC3" s="19"/>
      <c r="AD3" s="19"/>
      <c r="AE3" s="19"/>
      <c r="AF3" s="19"/>
      <c r="AG3" s="19"/>
      <c r="AH3" s="19"/>
      <c r="AI3" s="19"/>
      <c r="AJ3" s="19"/>
      <c r="AK3" s="25"/>
      <c r="AL3" s="25"/>
      <c r="AM3" s="25"/>
    </row>
    <row r="4" spans="1:41" x14ac:dyDescent="0.25">
      <c r="A4" s="1">
        <v>8</v>
      </c>
      <c r="B4" s="8" t="s">
        <v>48</v>
      </c>
      <c r="C4" s="8" t="s">
        <v>5</v>
      </c>
      <c r="D4" s="8" t="s">
        <v>11</v>
      </c>
      <c r="E4" s="8" t="s">
        <v>12</v>
      </c>
      <c r="F4" s="8">
        <v>452.5</v>
      </c>
      <c r="G4" s="8">
        <v>7.5</v>
      </c>
      <c r="H4" s="8" t="s">
        <v>48</v>
      </c>
      <c r="I4" s="8">
        <v>452.5</v>
      </c>
      <c r="J4" s="8">
        <f t="shared" ref="J4:J30" si="0">F4-I4</f>
        <v>0</v>
      </c>
      <c r="K4" s="8">
        <v>33.299999999999997</v>
      </c>
      <c r="L4" s="9">
        <v>34.4</v>
      </c>
      <c r="M4" s="15" t="s">
        <v>35</v>
      </c>
      <c r="N4" s="15"/>
      <c r="O4" s="15"/>
      <c r="P4" s="8">
        <f t="shared" ref="P4:P30" si="1">COUNTA(M4:O4)</f>
        <v>1</v>
      </c>
      <c r="Q4" s="8">
        <v>14</v>
      </c>
      <c r="R4" s="8">
        <v>181</v>
      </c>
      <c r="S4" s="8">
        <v>-18</v>
      </c>
      <c r="T4" s="7">
        <v>41</v>
      </c>
      <c r="U4" s="16">
        <v>175.4</v>
      </c>
      <c r="V4" s="16">
        <v>-8.6</v>
      </c>
      <c r="W4" s="16">
        <v>39.5</v>
      </c>
      <c r="X4" s="16"/>
      <c r="Y4" s="8">
        <v>-5.6</v>
      </c>
      <c r="Z4" s="7">
        <v>9.4</v>
      </c>
      <c r="AA4" s="7">
        <v>-1.5</v>
      </c>
      <c r="AB4" s="19"/>
      <c r="AC4" s="19"/>
      <c r="AD4" s="19"/>
      <c r="AE4" s="19"/>
      <c r="AF4" s="19"/>
      <c r="AG4" s="19"/>
      <c r="AH4" s="19"/>
      <c r="AI4" s="19"/>
      <c r="AJ4" s="19"/>
      <c r="AK4" s="25"/>
      <c r="AL4" s="25"/>
      <c r="AM4" s="25"/>
    </row>
    <row r="5" spans="1:41" x14ac:dyDescent="0.25">
      <c r="A5" s="33" t="s">
        <v>132</v>
      </c>
      <c r="B5" s="8" t="s">
        <v>49</v>
      </c>
      <c r="C5" s="8" t="s">
        <v>4</v>
      </c>
      <c r="D5" s="8" t="s">
        <v>11</v>
      </c>
      <c r="E5" s="8" t="s">
        <v>13</v>
      </c>
      <c r="F5" s="8">
        <v>606.29999999999995</v>
      </c>
      <c r="G5" s="8">
        <v>10.1</v>
      </c>
      <c r="H5" s="8" t="s">
        <v>49</v>
      </c>
      <c r="I5" s="8">
        <v>606.29999999999995</v>
      </c>
      <c r="J5" s="8">
        <f t="shared" si="0"/>
        <v>0</v>
      </c>
      <c r="K5" s="9">
        <v>5.6</v>
      </c>
      <c r="L5" s="9">
        <v>23.5</v>
      </c>
      <c r="M5" s="15" t="s">
        <v>35</v>
      </c>
      <c r="N5" s="15"/>
      <c r="O5" s="15" t="s">
        <v>35</v>
      </c>
      <c r="P5" s="8">
        <f t="shared" si="1"/>
        <v>2</v>
      </c>
      <c r="Q5" s="8">
        <v>16</v>
      </c>
      <c r="R5" s="8">
        <v>174</v>
      </c>
      <c r="S5" s="8">
        <v>11.6</v>
      </c>
      <c r="T5" s="7">
        <v>38.799999999999997</v>
      </c>
      <c r="U5" s="16">
        <v>189.2</v>
      </c>
      <c r="V5" s="16">
        <v>-15.1</v>
      </c>
      <c r="W5" s="16">
        <v>39.5</v>
      </c>
      <c r="X5" s="16"/>
      <c r="Y5" s="8">
        <v>15.2</v>
      </c>
      <c r="Z5" s="7">
        <v>-26.7</v>
      </c>
      <c r="AA5" s="7">
        <v>0.7</v>
      </c>
      <c r="AB5" s="21">
        <v>184.37885399999999</v>
      </c>
      <c r="AC5" s="21">
        <v>-6.6</v>
      </c>
      <c r="AD5" s="22">
        <v>174.38623798912573</v>
      </c>
      <c r="AE5" s="22">
        <v>189.80160694788648</v>
      </c>
      <c r="AF5" s="22">
        <v>184.4969425284693</v>
      </c>
      <c r="AG5" s="21">
        <v>39.259119285206488</v>
      </c>
      <c r="AH5" s="20" t="s">
        <v>76</v>
      </c>
      <c r="AI5" s="20" t="s">
        <v>28</v>
      </c>
      <c r="AJ5" s="20" t="s">
        <v>13</v>
      </c>
      <c r="AK5" s="25">
        <v>855.4</v>
      </c>
      <c r="AL5" s="25">
        <v>2</v>
      </c>
      <c r="AM5" s="25">
        <v>0.7</v>
      </c>
      <c r="AN5" s="27">
        <f>AK5/F5</f>
        <v>1.4108527131782946</v>
      </c>
    </row>
    <row r="6" spans="1:41" x14ac:dyDescent="0.25">
      <c r="A6" s="17">
        <v>11</v>
      </c>
      <c r="B6" s="8" t="s">
        <v>50</v>
      </c>
      <c r="C6" s="8" t="s">
        <v>4</v>
      </c>
      <c r="D6" s="8" t="s">
        <v>3</v>
      </c>
      <c r="E6" s="8" t="s">
        <v>14</v>
      </c>
      <c r="F6" s="8">
        <v>426.8</v>
      </c>
      <c r="G6" s="8">
        <v>7.1</v>
      </c>
      <c r="H6" s="8" t="s">
        <v>111</v>
      </c>
      <c r="I6" s="8">
        <v>418.3</v>
      </c>
      <c r="J6" s="8">
        <f t="shared" si="0"/>
        <v>8.5</v>
      </c>
      <c r="K6" s="8">
        <v>5</v>
      </c>
      <c r="L6" s="9">
        <v>8.5</v>
      </c>
      <c r="M6" s="15" t="s">
        <v>35</v>
      </c>
      <c r="N6" s="15"/>
      <c r="O6" s="15"/>
      <c r="P6" s="8">
        <f t="shared" si="1"/>
        <v>1</v>
      </c>
      <c r="Q6" s="8">
        <v>17</v>
      </c>
      <c r="R6" s="8">
        <v>179</v>
      </c>
      <c r="S6" s="8">
        <v>13.1</v>
      </c>
      <c r="T6" s="7">
        <v>48.2</v>
      </c>
      <c r="U6" s="16">
        <v>180.3</v>
      </c>
      <c r="V6" s="16">
        <v>-12.8</v>
      </c>
      <c r="W6" s="16">
        <v>52</v>
      </c>
      <c r="X6" s="16"/>
      <c r="Y6" s="8">
        <v>1.3</v>
      </c>
      <c r="Z6" s="7">
        <v>-25.9</v>
      </c>
      <c r="AA6" s="7">
        <v>3.8</v>
      </c>
      <c r="AB6" s="21">
        <v>179.91651100000001</v>
      </c>
      <c r="AC6" s="21">
        <v>-5.1597280000000003</v>
      </c>
      <c r="AD6" s="22">
        <v>179.47871740125623</v>
      </c>
      <c r="AE6" s="22">
        <v>180.75378280965521</v>
      </c>
      <c r="AF6" s="22">
        <v>179.9904823135021</v>
      </c>
      <c r="AG6" s="21">
        <v>49.725181887708921</v>
      </c>
      <c r="AH6" s="20" t="s">
        <v>77</v>
      </c>
      <c r="AI6" s="20" t="s">
        <v>30</v>
      </c>
      <c r="AJ6" s="20" t="s">
        <v>14</v>
      </c>
      <c r="AK6" s="25">
        <v>658.1</v>
      </c>
      <c r="AL6" s="25">
        <v>1.8</v>
      </c>
      <c r="AM6" s="25">
        <v>0.7</v>
      </c>
      <c r="AN6" s="27">
        <f t="shared" ref="AN6:AN18" si="2">AK6/F6</f>
        <v>1.5419400187441425</v>
      </c>
    </row>
    <row r="7" spans="1:41" x14ac:dyDescent="0.25">
      <c r="A7" s="17">
        <v>12</v>
      </c>
      <c r="B7" s="8" t="s">
        <v>51</v>
      </c>
      <c r="C7" s="8" t="s">
        <v>4</v>
      </c>
      <c r="D7" s="8" t="s">
        <v>3</v>
      </c>
      <c r="E7" s="8" t="s">
        <v>15</v>
      </c>
      <c r="F7" s="8">
        <v>351</v>
      </c>
      <c r="G7" s="8">
        <v>5.8</v>
      </c>
      <c r="H7" s="8" t="s">
        <v>51</v>
      </c>
      <c r="I7" s="8">
        <v>351</v>
      </c>
      <c r="J7" s="8">
        <f t="shared" si="0"/>
        <v>0</v>
      </c>
      <c r="K7" s="8">
        <v>6</v>
      </c>
      <c r="L7" s="9">
        <v>9.6999999999999993</v>
      </c>
      <c r="M7" s="15" t="s">
        <v>35</v>
      </c>
      <c r="N7" s="15"/>
      <c r="O7" s="15"/>
      <c r="P7" s="8">
        <f t="shared" si="1"/>
        <v>1</v>
      </c>
      <c r="Q7" s="8">
        <v>18</v>
      </c>
      <c r="R7" s="8">
        <v>179</v>
      </c>
      <c r="S7" s="8">
        <v>13.1</v>
      </c>
      <c r="T7" s="7">
        <v>48.2</v>
      </c>
      <c r="U7" s="16">
        <v>193</v>
      </c>
      <c r="V7" s="16">
        <v>-15.2</v>
      </c>
      <c r="W7" s="16">
        <v>52</v>
      </c>
      <c r="X7" s="16"/>
      <c r="Y7" s="8">
        <v>14</v>
      </c>
      <c r="Z7" s="7">
        <v>-28.3</v>
      </c>
      <c r="AA7" s="7">
        <v>3.8</v>
      </c>
      <c r="AB7" s="21">
        <v>183.84805600000001</v>
      </c>
      <c r="AC7" s="21">
        <v>3.3</v>
      </c>
      <c r="AD7" s="22">
        <v>179.47871740125623</v>
      </c>
      <c r="AE7" s="22">
        <v>193.59762395236157</v>
      </c>
      <c r="AF7" s="22">
        <v>183.87767046321622</v>
      </c>
      <c r="AG7" s="21">
        <v>49.383945907917301</v>
      </c>
      <c r="AH7" s="20" t="s">
        <v>78</v>
      </c>
      <c r="AI7" s="20" t="s">
        <v>30</v>
      </c>
      <c r="AJ7" s="20" t="s">
        <v>15</v>
      </c>
      <c r="AK7" s="25">
        <v>626</v>
      </c>
      <c r="AL7" s="25">
        <v>0.3</v>
      </c>
      <c r="AM7" s="25">
        <v>0.3</v>
      </c>
      <c r="AN7" s="27">
        <f t="shared" si="2"/>
        <v>1.7834757834757835</v>
      </c>
    </row>
    <row r="8" spans="1:41" x14ac:dyDescent="0.25">
      <c r="A8" s="17">
        <v>13</v>
      </c>
      <c r="B8" s="8" t="s">
        <v>52</v>
      </c>
      <c r="C8" s="8" t="s">
        <v>6</v>
      </c>
      <c r="D8" s="8" t="s">
        <v>11</v>
      </c>
      <c r="E8" s="8" t="s">
        <v>53</v>
      </c>
      <c r="F8" s="8">
        <v>334.1</v>
      </c>
      <c r="G8" s="8">
        <v>5.6</v>
      </c>
      <c r="H8" s="8" t="s">
        <v>112</v>
      </c>
      <c r="I8" s="8">
        <v>312.39999999999998</v>
      </c>
      <c r="J8" s="8">
        <f t="shared" si="0"/>
        <v>21.700000000000045</v>
      </c>
      <c r="K8" s="8">
        <v>4.0999999999999996</v>
      </c>
      <c r="L8" s="9">
        <v>6.4</v>
      </c>
      <c r="M8" s="15" t="s">
        <v>35</v>
      </c>
      <c r="N8" s="15"/>
      <c r="O8" s="15"/>
      <c r="P8" s="8">
        <f t="shared" si="1"/>
        <v>1</v>
      </c>
      <c r="Q8" s="8">
        <v>20</v>
      </c>
      <c r="R8" s="8">
        <v>156</v>
      </c>
      <c r="S8" s="8">
        <v>11.5</v>
      </c>
      <c r="T8" s="7">
        <v>38.5</v>
      </c>
      <c r="U8" s="16">
        <v>146.4</v>
      </c>
      <c r="V8" s="16">
        <v>-14.8</v>
      </c>
      <c r="W8" s="16">
        <v>39.5</v>
      </c>
      <c r="X8" s="39">
        <f>SQRT((R8-U8)^2+(S8-V8)^2+(T8-(W8))^2)</f>
        <v>28.01517445956744</v>
      </c>
      <c r="Y8" s="8">
        <v>-9.6</v>
      </c>
      <c r="Z8" s="7">
        <v>-26.3</v>
      </c>
      <c r="AA8" s="7">
        <v>1</v>
      </c>
      <c r="AB8" s="21">
        <v>149.91881599999999</v>
      </c>
      <c r="AC8" s="21">
        <v>-5.1599089999999999</v>
      </c>
      <c r="AD8" s="22">
        <v>156.42330389043698</v>
      </c>
      <c r="AE8" s="22">
        <v>147.14618581533128</v>
      </c>
      <c r="AF8" s="22">
        <v>150.00758664724304</v>
      </c>
      <c r="AG8" s="21">
        <v>39.191563607496811</v>
      </c>
      <c r="AH8" s="20" t="s">
        <v>79</v>
      </c>
      <c r="AI8" s="20" t="s">
        <v>25</v>
      </c>
      <c r="AJ8" s="20" t="s">
        <v>53</v>
      </c>
      <c r="AK8" s="25">
        <v>405</v>
      </c>
      <c r="AL8" s="25">
        <v>1.2</v>
      </c>
      <c r="AM8" s="25">
        <v>0.6</v>
      </c>
      <c r="AN8" s="27">
        <f t="shared" si="2"/>
        <v>1.2122119126010176</v>
      </c>
    </row>
    <row r="9" spans="1:41" x14ac:dyDescent="0.25">
      <c r="A9" s="17">
        <v>14</v>
      </c>
      <c r="B9" s="8" t="s">
        <v>48</v>
      </c>
      <c r="C9" s="8" t="s">
        <v>5</v>
      </c>
      <c r="D9" s="8" t="s">
        <v>11</v>
      </c>
      <c r="E9" s="8" t="s">
        <v>16</v>
      </c>
      <c r="F9" s="8">
        <v>452.5</v>
      </c>
      <c r="G9" s="8">
        <v>7.5</v>
      </c>
      <c r="H9" s="8" t="s">
        <v>48</v>
      </c>
      <c r="I9" s="8">
        <v>452.5</v>
      </c>
      <c r="J9" s="8">
        <f t="shared" si="0"/>
        <v>0</v>
      </c>
      <c r="K9" s="8">
        <v>33.299999999999997</v>
      </c>
      <c r="L9" s="9">
        <v>34.4</v>
      </c>
      <c r="M9" s="15" t="s">
        <v>35</v>
      </c>
      <c r="N9" s="15"/>
      <c r="O9" s="15"/>
      <c r="P9" s="8">
        <f t="shared" si="1"/>
        <v>1</v>
      </c>
      <c r="Q9" s="8">
        <v>19</v>
      </c>
      <c r="R9" s="8">
        <v>181</v>
      </c>
      <c r="S9" s="8">
        <v>-18</v>
      </c>
      <c r="T9" s="7">
        <v>41</v>
      </c>
      <c r="U9" s="16">
        <v>158.1</v>
      </c>
      <c r="V9" s="16">
        <v>-9.4</v>
      </c>
      <c r="W9" s="16">
        <v>39.5</v>
      </c>
      <c r="X9" s="16"/>
      <c r="Y9" s="8">
        <v>-22.9</v>
      </c>
      <c r="Z9" s="7">
        <v>8.6</v>
      </c>
      <c r="AA9" s="7">
        <v>-1.5</v>
      </c>
      <c r="AB9" s="21">
        <v>170.13577699999999</v>
      </c>
      <c r="AC9" s="21">
        <v>-13.919986</v>
      </c>
      <c r="AD9" s="22">
        <v>181.89282558693733</v>
      </c>
      <c r="AE9" s="22">
        <v>158.37919686625511</v>
      </c>
      <c r="AF9" s="22">
        <v>170.70427242935054</v>
      </c>
      <c r="AG9" s="21">
        <v>40.286250968077155</v>
      </c>
      <c r="AH9" s="20" t="s">
        <v>80</v>
      </c>
      <c r="AI9" s="20" t="s">
        <v>10</v>
      </c>
      <c r="AJ9" s="20" t="s">
        <v>81</v>
      </c>
      <c r="AK9" s="25">
        <v>452.5</v>
      </c>
      <c r="AL9" s="25">
        <v>33.200000000000003</v>
      </c>
      <c r="AM9" s="25">
        <v>0.5</v>
      </c>
      <c r="AN9" s="28">
        <f t="shared" si="2"/>
        <v>1</v>
      </c>
      <c r="AO9" t="s">
        <v>109</v>
      </c>
    </row>
    <row r="10" spans="1:41" x14ac:dyDescent="0.25">
      <c r="A10" s="17">
        <v>15</v>
      </c>
      <c r="B10" s="8" t="s">
        <v>54</v>
      </c>
      <c r="C10" s="8" t="s">
        <v>4</v>
      </c>
      <c r="D10" s="8" t="s">
        <v>11</v>
      </c>
      <c r="E10" s="8" t="s">
        <v>55</v>
      </c>
      <c r="F10" s="8">
        <v>305.2</v>
      </c>
      <c r="G10" s="8">
        <v>5.0999999999999996</v>
      </c>
      <c r="H10" s="8" t="s">
        <v>54</v>
      </c>
      <c r="I10" s="8">
        <v>305.2</v>
      </c>
      <c r="J10" s="8">
        <f t="shared" si="0"/>
        <v>0</v>
      </c>
      <c r="K10" s="8">
        <v>8.5</v>
      </c>
      <c r="L10" s="9">
        <v>8.5</v>
      </c>
      <c r="M10" s="15" t="s">
        <v>35</v>
      </c>
      <c r="N10" s="15"/>
      <c r="O10" s="15"/>
      <c r="P10" s="8">
        <f t="shared" si="1"/>
        <v>1</v>
      </c>
      <c r="Q10" s="8">
        <v>21</v>
      </c>
      <c r="R10" s="8">
        <v>174</v>
      </c>
      <c r="S10" s="8">
        <v>11.6</v>
      </c>
      <c r="T10" s="7">
        <v>38.799999999999997</v>
      </c>
      <c r="U10" s="16">
        <v>158.1</v>
      </c>
      <c r="V10" s="16">
        <v>-21.4</v>
      </c>
      <c r="W10" s="16">
        <v>39.5</v>
      </c>
      <c r="X10" s="16"/>
      <c r="Y10" s="8">
        <v>-15.9</v>
      </c>
      <c r="Z10" s="7">
        <v>-33</v>
      </c>
      <c r="AA10" s="7">
        <v>0.7</v>
      </c>
      <c r="AB10" s="21">
        <v>165.164715</v>
      </c>
      <c r="AC10" s="21">
        <v>-6.8</v>
      </c>
      <c r="AD10" s="22">
        <v>174.38623798912573</v>
      </c>
      <c r="AE10" s="22">
        <v>159.54175002174193</v>
      </c>
      <c r="AF10" s="22">
        <v>165.30463720365265</v>
      </c>
      <c r="AG10" s="21">
        <v>39.228247883241174</v>
      </c>
      <c r="AH10" s="20" t="s">
        <v>82</v>
      </c>
      <c r="AI10" s="20" t="s">
        <v>28</v>
      </c>
      <c r="AJ10" s="20" t="s">
        <v>55</v>
      </c>
      <c r="AK10" s="25">
        <v>672.3</v>
      </c>
      <c r="AL10" s="25">
        <v>1.7</v>
      </c>
      <c r="AM10" s="25">
        <v>0.6</v>
      </c>
      <c r="AN10" s="27">
        <f t="shared" si="2"/>
        <v>2.2028178243774574</v>
      </c>
    </row>
    <row r="11" spans="1:41" x14ac:dyDescent="0.25">
      <c r="A11" s="17">
        <v>16</v>
      </c>
      <c r="B11" s="8" t="s">
        <v>40</v>
      </c>
      <c r="C11" s="8" t="s">
        <v>7</v>
      </c>
      <c r="D11" s="8" t="s">
        <v>3</v>
      </c>
      <c r="E11" s="8" t="s">
        <v>17</v>
      </c>
      <c r="F11" s="8">
        <v>264.60000000000002</v>
      </c>
      <c r="G11" s="8">
        <v>4.4000000000000004</v>
      </c>
      <c r="H11" s="8" t="s">
        <v>113</v>
      </c>
      <c r="I11" s="8">
        <v>234.5</v>
      </c>
      <c r="J11" s="8">
        <f t="shared" si="0"/>
        <v>30.100000000000023</v>
      </c>
      <c r="K11" s="9">
        <v>5.2</v>
      </c>
      <c r="L11" s="8">
        <v>4.3</v>
      </c>
      <c r="M11" s="15"/>
      <c r="N11" s="15"/>
      <c r="O11" s="15" t="s">
        <v>35</v>
      </c>
      <c r="P11" s="8">
        <f t="shared" si="1"/>
        <v>1</v>
      </c>
      <c r="Q11" s="8">
        <v>22</v>
      </c>
      <c r="R11" s="8">
        <v>126</v>
      </c>
      <c r="S11" s="8">
        <v>-9</v>
      </c>
      <c r="T11" s="7">
        <v>47.6</v>
      </c>
      <c r="U11" s="16">
        <v>151</v>
      </c>
      <c r="V11" s="16">
        <v>-16.2</v>
      </c>
      <c r="W11" s="16">
        <v>52</v>
      </c>
      <c r="X11" s="16"/>
      <c r="Y11" s="8">
        <v>25</v>
      </c>
      <c r="Z11" s="7">
        <v>-7.2</v>
      </c>
      <c r="AA11" s="7">
        <v>4.4000000000000004</v>
      </c>
      <c r="AB11" s="21">
        <v>131.965003</v>
      </c>
      <c r="AC11" s="21">
        <v>-10.733145</v>
      </c>
      <c r="AD11" s="22">
        <v>126.3210196285638</v>
      </c>
      <c r="AE11" s="22">
        <v>151.86652033940857</v>
      </c>
      <c r="AF11" s="22">
        <v>132.40076441766126</v>
      </c>
      <c r="AG11" s="21">
        <v>48.647185466232507</v>
      </c>
      <c r="AH11" s="20" t="s">
        <v>83</v>
      </c>
      <c r="AI11" s="20" t="s">
        <v>19</v>
      </c>
      <c r="AJ11" s="20" t="s">
        <v>17</v>
      </c>
      <c r="AK11" s="25">
        <v>1370.5</v>
      </c>
      <c r="AL11" s="25">
        <v>0.1</v>
      </c>
      <c r="AM11" s="25">
        <v>0.2</v>
      </c>
      <c r="AN11" s="27">
        <f t="shared" si="2"/>
        <v>5.1795162509448218</v>
      </c>
    </row>
    <row r="12" spans="1:41" x14ac:dyDescent="0.25">
      <c r="A12" s="17">
        <v>17</v>
      </c>
      <c r="B12" s="8" t="s">
        <v>56</v>
      </c>
      <c r="C12" s="8" t="s">
        <v>5</v>
      </c>
      <c r="D12" s="8" t="s">
        <v>3</v>
      </c>
      <c r="E12" s="8" t="s">
        <v>18</v>
      </c>
      <c r="F12" s="8">
        <v>335.5</v>
      </c>
      <c r="G12" s="8">
        <v>5.6</v>
      </c>
      <c r="H12" s="8" t="s">
        <v>114</v>
      </c>
      <c r="I12" s="8">
        <v>277.2</v>
      </c>
      <c r="J12" s="8">
        <f t="shared" si="0"/>
        <v>58.300000000000011</v>
      </c>
      <c r="K12" s="8">
        <v>0.9</v>
      </c>
      <c r="L12" s="9">
        <v>1.3</v>
      </c>
      <c r="M12" s="15" t="s">
        <v>35</v>
      </c>
      <c r="N12" s="15"/>
      <c r="O12" s="15"/>
      <c r="P12" s="8">
        <f t="shared" si="1"/>
        <v>1</v>
      </c>
      <c r="Q12" s="8">
        <v>23</v>
      </c>
      <c r="R12" s="8">
        <v>176</v>
      </c>
      <c r="S12" s="8">
        <v>-10.3</v>
      </c>
      <c r="T12" s="7">
        <v>44.8</v>
      </c>
      <c r="U12" s="16">
        <v>163.6</v>
      </c>
      <c r="V12" s="16">
        <v>-15.1</v>
      </c>
      <c r="W12" s="16">
        <v>52</v>
      </c>
      <c r="X12" s="16"/>
      <c r="Y12" s="8">
        <v>-12.4</v>
      </c>
      <c r="Z12" s="7">
        <v>-4.8</v>
      </c>
      <c r="AA12" s="7">
        <v>7.2</v>
      </c>
      <c r="AB12" s="21">
        <v>165.16499999999999</v>
      </c>
      <c r="AC12" s="21">
        <v>-14.494194</v>
      </c>
      <c r="AD12" s="22">
        <v>176.30113442629914</v>
      </c>
      <c r="AE12" s="22">
        <v>164.29537425015957</v>
      </c>
      <c r="AF12" s="22">
        <v>165.79975538193546</v>
      </c>
      <c r="AG12" s="21">
        <v>51.097804388070891</v>
      </c>
      <c r="AH12" s="20" t="s">
        <v>84</v>
      </c>
      <c r="AI12" s="20" t="s">
        <v>14</v>
      </c>
      <c r="AJ12" s="20" t="s">
        <v>18</v>
      </c>
      <c r="AK12" s="25">
        <v>356.4</v>
      </c>
      <c r="AL12" s="25">
        <v>0.6</v>
      </c>
      <c r="AM12" s="25">
        <v>0.9</v>
      </c>
      <c r="AN12" s="27">
        <f t="shared" si="2"/>
        <v>1.062295081967213</v>
      </c>
    </row>
    <row r="13" spans="1:41" x14ac:dyDescent="0.25">
      <c r="A13" s="17">
        <v>18</v>
      </c>
      <c r="B13" s="8" t="s">
        <v>57</v>
      </c>
      <c r="C13" s="8" t="s">
        <v>5</v>
      </c>
      <c r="D13" s="8" t="s">
        <v>11</v>
      </c>
      <c r="E13" s="8" t="s">
        <v>58</v>
      </c>
      <c r="F13" s="8">
        <v>163.80000000000001</v>
      </c>
      <c r="G13" s="8">
        <v>2.7</v>
      </c>
      <c r="H13" s="8"/>
      <c r="I13" s="30">
        <v>0</v>
      </c>
      <c r="J13" s="8">
        <f t="shared" si="0"/>
        <v>163.80000000000001</v>
      </c>
      <c r="K13" s="9">
        <v>43.2</v>
      </c>
      <c r="L13" s="8">
        <v>0</v>
      </c>
      <c r="M13" s="15"/>
      <c r="N13" s="15"/>
      <c r="O13" s="15" t="s">
        <v>35</v>
      </c>
      <c r="P13" s="8">
        <f t="shared" si="1"/>
        <v>1</v>
      </c>
      <c r="Q13" s="8">
        <v>5</v>
      </c>
      <c r="R13" s="8">
        <v>188</v>
      </c>
      <c r="S13" s="8">
        <v>-19.600000000000001</v>
      </c>
      <c r="T13" s="7">
        <v>40.9</v>
      </c>
      <c r="U13" s="16">
        <v>130.30000000000001</v>
      </c>
      <c r="V13" s="16">
        <v>-10.3</v>
      </c>
      <c r="W13" s="16">
        <v>39.5</v>
      </c>
      <c r="X13" s="16"/>
      <c r="Y13" s="8">
        <v>-57.7</v>
      </c>
      <c r="Z13" s="7">
        <v>9.3000000000000007</v>
      </c>
      <c r="AA13" s="7">
        <v>-1.4</v>
      </c>
      <c r="AB13" s="21">
        <v>184.37644700000001</v>
      </c>
      <c r="AC13" s="21">
        <v>-19.015961000000001</v>
      </c>
      <c r="AD13" s="22">
        <v>189.01894084985241</v>
      </c>
      <c r="AE13" s="22">
        <v>130.7064650275571</v>
      </c>
      <c r="AF13" s="22">
        <v>185.35447386318285</v>
      </c>
      <c r="AG13" s="21">
        <v>40.812021334903157</v>
      </c>
      <c r="AH13" s="20" t="s">
        <v>85</v>
      </c>
      <c r="AI13" s="20" t="s">
        <v>13</v>
      </c>
      <c r="AJ13" s="20" t="s">
        <v>58</v>
      </c>
      <c r="AK13" s="25">
        <v>298.10000000000002</v>
      </c>
      <c r="AL13" s="25">
        <v>0</v>
      </c>
      <c r="AM13" s="25">
        <v>0.1</v>
      </c>
      <c r="AN13" s="27">
        <f t="shared" si="2"/>
        <v>1.8199023199023199</v>
      </c>
    </row>
    <row r="14" spans="1:41" x14ac:dyDescent="0.25">
      <c r="A14" s="17">
        <v>19</v>
      </c>
      <c r="B14" s="8" t="s">
        <v>51</v>
      </c>
      <c r="C14" s="8" t="s">
        <v>4</v>
      </c>
      <c r="D14" s="8" t="s">
        <v>3</v>
      </c>
      <c r="E14" s="8" t="s">
        <v>19</v>
      </c>
      <c r="F14" s="8">
        <v>187</v>
      </c>
      <c r="G14" s="8">
        <v>3.1</v>
      </c>
      <c r="H14" s="8"/>
      <c r="I14" s="30">
        <v>0</v>
      </c>
      <c r="J14" s="8">
        <f t="shared" si="0"/>
        <v>187</v>
      </c>
      <c r="K14" s="9">
        <v>33</v>
      </c>
      <c r="L14" s="8">
        <v>9.6999999999999993</v>
      </c>
      <c r="M14" s="15"/>
      <c r="N14" s="15"/>
      <c r="O14" s="15" t="s">
        <v>35</v>
      </c>
      <c r="P14" s="8">
        <f t="shared" si="1"/>
        <v>1</v>
      </c>
      <c r="Q14" s="8">
        <v>6</v>
      </c>
      <c r="R14" s="8">
        <v>179</v>
      </c>
      <c r="S14" s="8">
        <v>13.1</v>
      </c>
      <c r="T14" s="7">
        <v>48.2</v>
      </c>
      <c r="U14" s="16">
        <v>125.9</v>
      </c>
      <c r="V14" s="16">
        <v>-14.3</v>
      </c>
      <c r="W14" s="16">
        <v>50.5</v>
      </c>
      <c r="X14" s="16"/>
      <c r="Y14" s="8">
        <v>-53.1</v>
      </c>
      <c r="Z14" s="7">
        <v>-27.4</v>
      </c>
      <c r="AA14" s="7">
        <v>2.2999999999999998</v>
      </c>
      <c r="AB14" s="21">
        <v>143.61344600000001</v>
      </c>
      <c r="AC14" s="21">
        <v>-5.2</v>
      </c>
      <c r="AD14" s="22">
        <v>179.47871740125623</v>
      </c>
      <c r="AE14" s="22">
        <v>126.70951029816192</v>
      </c>
      <c r="AF14" s="22">
        <v>143.70755676718923</v>
      </c>
      <c r="AG14" s="21">
        <v>49.759122715215668</v>
      </c>
      <c r="AH14" s="20" t="s">
        <v>86</v>
      </c>
      <c r="AI14" s="20" t="s">
        <v>30</v>
      </c>
      <c r="AJ14" s="20" t="s">
        <v>19</v>
      </c>
      <c r="AK14" s="25">
        <v>287.5</v>
      </c>
      <c r="AL14" s="25">
        <v>11</v>
      </c>
      <c r="AM14" s="25">
        <v>0.7</v>
      </c>
      <c r="AN14" s="27">
        <f t="shared" si="2"/>
        <v>1.5374331550802138</v>
      </c>
    </row>
    <row r="15" spans="1:41" x14ac:dyDescent="0.25">
      <c r="A15" s="17">
        <v>20</v>
      </c>
      <c r="B15" s="8" t="s">
        <v>59</v>
      </c>
      <c r="C15" s="8" t="s">
        <v>8</v>
      </c>
      <c r="D15" s="8" t="s">
        <v>3</v>
      </c>
      <c r="E15" s="8" t="s">
        <v>20</v>
      </c>
      <c r="F15" s="8">
        <v>200.2</v>
      </c>
      <c r="G15" s="8">
        <v>3.3</v>
      </c>
      <c r="H15" s="8"/>
      <c r="I15" s="30">
        <v>0</v>
      </c>
      <c r="J15" s="8">
        <f t="shared" si="0"/>
        <v>200.2</v>
      </c>
      <c r="K15" s="9">
        <v>3.8</v>
      </c>
      <c r="L15" s="8">
        <v>0.8</v>
      </c>
      <c r="M15" s="15"/>
      <c r="N15" s="15"/>
      <c r="O15" s="15" t="s">
        <v>35</v>
      </c>
      <c r="P15" s="8">
        <f t="shared" si="1"/>
        <v>1</v>
      </c>
      <c r="Q15" s="8">
        <v>7</v>
      </c>
      <c r="R15" s="8">
        <v>133</v>
      </c>
      <c r="S15" s="8">
        <v>15.3</v>
      </c>
      <c r="T15" s="7">
        <v>47.3</v>
      </c>
      <c r="U15" s="16">
        <v>136.19999999999999</v>
      </c>
      <c r="V15" s="16">
        <v>-14.3</v>
      </c>
      <c r="W15" s="16">
        <v>50.5</v>
      </c>
      <c r="X15" s="16"/>
      <c r="Y15" s="8">
        <v>3.2</v>
      </c>
      <c r="Z15" s="7">
        <v>-29.6</v>
      </c>
      <c r="AA15" s="7">
        <v>3.2</v>
      </c>
      <c r="AB15" s="21">
        <v>135.239059</v>
      </c>
      <c r="AC15" s="21">
        <v>-5.1597999999999997</v>
      </c>
      <c r="AD15" s="22">
        <v>133.87714517422307</v>
      </c>
      <c r="AE15" s="22">
        <v>136.94864000785111</v>
      </c>
      <c r="AF15" s="22">
        <v>135.33745459127522</v>
      </c>
      <c r="AG15" s="21">
        <v>48.821405826050878</v>
      </c>
      <c r="AH15" s="20" t="s">
        <v>87</v>
      </c>
      <c r="AI15" s="20" t="s">
        <v>9</v>
      </c>
      <c r="AJ15" s="20" t="s">
        <v>20</v>
      </c>
      <c r="AK15" s="25">
        <v>270.5</v>
      </c>
      <c r="AL15" s="25">
        <v>1.4</v>
      </c>
      <c r="AM15" s="25">
        <v>0.7</v>
      </c>
      <c r="AN15" s="27">
        <f t="shared" si="2"/>
        <v>1.3511488511488512</v>
      </c>
    </row>
    <row r="16" spans="1:41" x14ac:dyDescent="0.25">
      <c r="A16" s="17">
        <v>21</v>
      </c>
      <c r="B16" s="8" t="s">
        <v>60</v>
      </c>
      <c r="C16" s="8" t="s">
        <v>8</v>
      </c>
      <c r="D16" s="8" t="s">
        <v>3</v>
      </c>
      <c r="E16" s="8" t="s">
        <v>61</v>
      </c>
      <c r="F16" s="8">
        <v>130.4</v>
      </c>
      <c r="G16" s="8">
        <v>2.2000000000000002</v>
      </c>
      <c r="H16" s="8"/>
      <c r="I16" s="30">
        <v>0</v>
      </c>
      <c r="J16" s="8">
        <f t="shared" si="0"/>
        <v>130.4</v>
      </c>
      <c r="K16" s="9">
        <v>2.1</v>
      </c>
      <c r="L16" s="8">
        <v>0</v>
      </c>
      <c r="M16" s="15"/>
      <c r="N16" s="15"/>
      <c r="O16" s="15" t="s">
        <v>35</v>
      </c>
      <c r="P16" s="8">
        <f t="shared" si="1"/>
        <v>1</v>
      </c>
      <c r="Q16" s="8">
        <v>1</v>
      </c>
      <c r="R16" s="8">
        <v>134</v>
      </c>
      <c r="S16" s="8">
        <v>11.1</v>
      </c>
      <c r="T16" s="7">
        <v>45.4</v>
      </c>
      <c r="U16" s="16">
        <v>112.9</v>
      </c>
      <c r="V16" s="16">
        <v>9.9</v>
      </c>
      <c r="W16" s="16">
        <v>48</v>
      </c>
      <c r="X16" s="16"/>
      <c r="Y16" s="8">
        <v>-21.1</v>
      </c>
      <c r="Z16" s="7">
        <v>-1.2</v>
      </c>
      <c r="AA16" s="7">
        <v>2.6</v>
      </c>
      <c r="AB16" s="21">
        <v>130.365005</v>
      </c>
      <c r="AC16" s="21">
        <v>10.893269999999999</v>
      </c>
      <c r="AD16" s="22">
        <v>134.45895284435321</v>
      </c>
      <c r="AE16" s="22">
        <v>113.33322549014478</v>
      </c>
      <c r="AF16" s="22">
        <v>130.81933289824912</v>
      </c>
      <c r="AG16" s="21">
        <v>45.847937801203585</v>
      </c>
      <c r="AH16" s="20" t="s">
        <v>88</v>
      </c>
      <c r="AI16" s="20" t="s">
        <v>9</v>
      </c>
      <c r="AJ16" s="20" t="s">
        <v>61</v>
      </c>
      <c r="AK16" s="25">
        <v>133.4</v>
      </c>
      <c r="AL16" s="25">
        <v>0</v>
      </c>
      <c r="AM16" s="25">
        <v>0.2</v>
      </c>
      <c r="AN16" s="27">
        <f t="shared" si="2"/>
        <v>1.0230061349693251</v>
      </c>
    </row>
    <row r="17" spans="1:40" x14ac:dyDescent="0.25">
      <c r="A17" s="17">
        <v>22</v>
      </c>
      <c r="B17" s="8" t="s">
        <v>62</v>
      </c>
      <c r="C17" s="8" t="s">
        <v>8</v>
      </c>
      <c r="D17" s="8" t="s">
        <v>3</v>
      </c>
      <c r="E17" s="8" t="s">
        <v>63</v>
      </c>
      <c r="F17" s="8">
        <v>136.69999999999999</v>
      </c>
      <c r="G17" s="8">
        <v>2.2999999999999998</v>
      </c>
      <c r="H17" s="8"/>
      <c r="I17" s="30">
        <v>0</v>
      </c>
      <c r="J17" s="8">
        <f t="shared" si="0"/>
        <v>136.69999999999999</v>
      </c>
      <c r="K17" s="9">
        <v>3.4</v>
      </c>
      <c r="L17" s="8">
        <v>0</v>
      </c>
      <c r="M17" s="15"/>
      <c r="N17" s="15"/>
      <c r="O17" s="15" t="s">
        <v>35</v>
      </c>
      <c r="P17" s="8">
        <f t="shared" si="1"/>
        <v>1</v>
      </c>
      <c r="Q17" s="8">
        <v>2</v>
      </c>
      <c r="R17" s="8">
        <v>134</v>
      </c>
      <c r="S17" s="8">
        <v>11.1</v>
      </c>
      <c r="T17" s="7">
        <v>45.4</v>
      </c>
      <c r="U17" s="16">
        <v>112.9</v>
      </c>
      <c r="V17" s="16">
        <v>18.8</v>
      </c>
      <c r="W17" s="16">
        <v>48</v>
      </c>
      <c r="X17" s="16"/>
      <c r="Y17" s="8">
        <v>-21.1</v>
      </c>
      <c r="Z17" s="7">
        <v>7.7</v>
      </c>
      <c r="AA17" s="7">
        <v>2.6</v>
      </c>
      <c r="AB17" s="21">
        <v>130.365285</v>
      </c>
      <c r="AC17" s="21">
        <v>12.426411999999999</v>
      </c>
      <c r="AD17" s="22">
        <v>134.45895284435321</v>
      </c>
      <c r="AE17" s="22">
        <v>114.45457614267768</v>
      </c>
      <c r="AF17" s="22">
        <v>130.95618827808394</v>
      </c>
      <c r="AG17" s="21">
        <v>45.855259766805794</v>
      </c>
      <c r="AH17" s="20" t="s">
        <v>88</v>
      </c>
      <c r="AI17" s="20" t="s">
        <v>9</v>
      </c>
      <c r="AJ17" s="20" t="s">
        <v>63</v>
      </c>
      <c r="AK17" s="25">
        <v>168.1</v>
      </c>
      <c r="AL17" s="25">
        <v>0</v>
      </c>
      <c r="AM17" s="25">
        <v>0.2</v>
      </c>
      <c r="AN17" s="27">
        <f t="shared" si="2"/>
        <v>1.2297000731528895</v>
      </c>
    </row>
    <row r="18" spans="1:40" x14ac:dyDescent="0.25">
      <c r="A18" s="17">
        <v>27</v>
      </c>
      <c r="B18" s="8" t="s">
        <v>64</v>
      </c>
      <c r="C18" s="8" t="s">
        <v>4</v>
      </c>
      <c r="D18" s="8" t="s">
        <v>3</v>
      </c>
      <c r="E18" s="8" t="s">
        <v>21</v>
      </c>
      <c r="F18" s="8">
        <v>159.1</v>
      </c>
      <c r="G18" s="8">
        <v>2.7</v>
      </c>
      <c r="H18" s="8"/>
      <c r="I18" s="30">
        <v>0</v>
      </c>
      <c r="J18" s="8">
        <f t="shared" si="0"/>
        <v>159.1</v>
      </c>
      <c r="K18" s="9">
        <v>16.399999999999999</v>
      </c>
      <c r="L18" s="8">
        <v>0</v>
      </c>
      <c r="M18" s="15"/>
      <c r="N18" s="15"/>
      <c r="O18" s="15" t="s">
        <v>35</v>
      </c>
      <c r="P18" s="8">
        <f t="shared" si="1"/>
        <v>1</v>
      </c>
      <c r="Q18" s="8">
        <v>4</v>
      </c>
      <c r="R18" s="8">
        <v>175</v>
      </c>
      <c r="S18" s="8">
        <v>10.1</v>
      </c>
      <c r="T18" s="7">
        <v>47</v>
      </c>
      <c r="U18" s="16">
        <v>130.4</v>
      </c>
      <c r="V18" s="16">
        <v>23.4</v>
      </c>
      <c r="W18" s="16">
        <v>48.5</v>
      </c>
      <c r="X18" s="16"/>
      <c r="Y18" s="8">
        <v>-44.6</v>
      </c>
      <c r="Z18" s="7">
        <v>13.3</v>
      </c>
      <c r="AA18" s="7">
        <v>1.5</v>
      </c>
      <c r="AB18" s="21">
        <v>165.16499999999999</v>
      </c>
      <c r="AC18" s="21">
        <v>13.032859</v>
      </c>
      <c r="AD18" s="22">
        <v>175.29121483976314</v>
      </c>
      <c r="AE18" s="22">
        <v>132.4829045575315</v>
      </c>
      <c r="AF18" s="22">
        <v>165.6784012438371</v>
      </c>
      <c r="AG18" s="21">
        <v>47.336832271557192</v>
      </c>
      <c r="AH18" s="20" t="s">
        <v>89</v>
      </c>
      <c r="AI18" s="20" t="s">
        <v>1</v>
      </c>
      <c r="AJ18" s="20" t="s">
        <v>21</v>
      </c>
      <c r="AK18" s="25">
        <v>207</v>
      </c>
      <c r="AL18" s="25">
        <v>0.3</v>
      </c>
      <c r="AM18" s="25">
        <v>0.2</v>
      </c>
      <c r="AN18" s="27">
        <f t="shared" si="2"/>
        <v>1.3010685103708359</v>
      </c>
    </row>
    <row r="19" spans="1:40" x14ac:dyDescent="0.25">
      <c r="A19" s="17">
        <v>28</v>
      </c>
      <c r="B19" s="8" t="s">
        <v>65</v>
      </c>
      <c r="C19" s="8" t="s">
        <v>8</v>
      </c>
      <c r="D19" s="8" t="s">
        <v>3</v>
      </c>
      <c r="E19" s="8" t="s">
        <v>9</v>
      </c>
      <c r="F19" s="8">
        <v>305</v>
      </c>
      <c r="G19" s="8">
        <v>5.0999999999999996</v>
      </c>
      <c r="H19" s="8"/>
      <c r="I19" s="30">
        <v>0</v>
      </c>
      <c r="J19" s="8">
        <f t="shared" si="0"/>
        <v>305</v>
      </c>
      <c r="K19" s="8">
        <v>0.2</v>
      </c>
      <c r="L19" s="9">
        <v>0.2</v>
      </c>
      <c r="M19" s="15" t="s">
        <v>35</v>
      </c>
      <c r="N19" s="15"/>
      <c r="O19" s="15"/>
      <c r="P19" s="8">
        <f t="shared" si="1"/>
        <v>1</v>
      </c>
      <c r="Q19" s="8">
        <v>3</v>
      </c>
      <c r="R19" s="8">
        <v>132</v>
      </c>
      <c r="S19" s="8">
        <v>18.8</v>
      </c>
      <c r="T19" s="7">
        <v>47.2</v>
      </c>
      <c r="U19" s="16">
        <v>134.1</v>
      </c>
      <c r="V19" s="16">
        <v>12.4</v>
      </c>
      <c r="W19" s="16">
        <v>48.5</v>
      </c>
      <c r="X19" s="16"/>
      <c r="Y19" s="8">
        <v>2.1</v>
      </c>
      <c r="Z19" s="7">
        <v>-6.4</v>
      </c>
      <c r="AA19" s="7">
        <v>1.3</v>
      </c>
      <c r="AB19" s="19"/>
      <c r="AC19" s="19"/>
      <c r="AD19" s="19"/>
      <c r="AE19" s="19"/>
      <c r="AF19" s="19"/>
      <c r="AG19" s="19"/>
      <c r="AH19" s="19"/>
      <c r="AI19" s="19"/>
      <c r="AJ19" s="19"/>
      <c r="AK19" s="25"/>
      <c r="AL19" s="25"/>
      <c r="AM19" s="25"/>
      <c r="AN19" s="27"/>
    </row>
    <row r="20" spans="1:40" x14ac:dyDescent="0.25">
      <c r="A20" s="1">
        <v>1</v>
      </c>
      <c r="B20" s="8" t="s">
        <v>41</v>
      </c>
      <c r="C20" s="8" t="s">
        <v>6</v>
      </c>
      <c r="D20" s="8" t="s">
        <v>3</v>
      </c>
      <c r="E20" s="8" t="s">
        <v>22</v>
      </c>
      <c r="F20" s="8">
        <v>425.4</v>
      </c>
      <c r="G20" s="8">
        <v>7.1</v>
      </c>
      <c r="H20" s="8" t="s">
        <v>41</v>
      </c>
      <c r="I20" s="8">
        <v>425.4</v>
      </c>
      <c r="J20" s="8">
        <f t="shared" si="0"/>
        <v>0</v>
      </c>
      <c r="K20" s="8">
        <v>0.1</v>
      </c>
      <c r="L20" s="9">
        <v>7.5</v>
      </c>
      <c r="M20" s="15" t="s">
        <v>35</v>
      </c>
      <c r="N20" s="15"/>
      <c r="O20" s="15"/>
      <c r="P20" s="8">
        <f t="shared" si="1"/>
        <v>1</v>
      </c>
      <c r="Q20" s="8">
        <v>13</v>
      </c>
      <c r="R20" s="8">
        <v>145</v>
      </c>
      <c r="S20" s="8">
        <v>16</v>
      </c>
      <c r="T20" s="7">
        <v>44.6</v>
      </c>
      <c r="U20" s="16">
        <v>146.9</v>
      </c>
      <c r="V20" s="16">
        <v>20.5</v>
      </c>
      <c r="W20" s="16">
        <v>43.5</v>
      </c>
      <c r="X20" s="16"/>
      <c r="Y20" s="8">
        <v>1.9</v>
      </c>
      <c r="Z20" s="7">
        <v>4.5</v>
      </c>
      <c r="AA20" s="7">
        <v>-1.1000000000000001</v>
      </c>
      <c r="AB20" s="19"/>
      <c r="AC20" s="19"/>
      <c r="AD20" s="19"/>
      <c r="AE20" s="19"/>
      <c r="AF20" s="19"/>
      <c r="AG20" s="19"/>
      <c r="AH20" s="19"/>
      <c r="AI20" s="19"/>
      <c r="AJ20" s="19"/>
      <c r="AK20" s="25"/>
      <c r="AL20" s="25"/>
      <c r="AM20" s="25"/>
      <c r="AN20" s="27"/>
    </row>
    <row r="21" spans="1:40" x14ac:dyDescent="0.25">
      <c r="A21" s="1">
        <v>2</v>
      </c>
      <c r="B21" s="8" t="s">
        <v>66</v>
      </c>
      <c r="C21" s="8" t="s">
        <v>6</v>
      </c>
      <c r="D21" s="8" t="s">
        <v>67</v>
      </c>
      <c r="E21" s="8" t="s">
        <v>23</v>
      </c>
      <c r="F21" s="8">
        <v>407.2</v>
      </c>
      <c r="G21" s="8">
        <v>6.8</v>
      </c>
      <c r="H21" s="8" t="s">
        <v>66</v>
      </c>
      <c r="I21" s="8">
        <v>407.2</v>
      </c>
      <c r="J21" s="8">
        <f t="shared" si="0"/>
        <v>0</v>
      </c>
      <c r="K21" s="8">
        <v>1.2</v>
      </c>
      <c r="L21" s="9">
        <v>6.4</v>
      </c>
      <c r="M21" s="15" t="s">
        <v>35</v>
      </c>
      <c r="N21" s="15"/>
      <c r="O21" s="15"/>
      <c r="P21" s="8">
        <f t="shared" si="1"/>
        <v>1</v>
      </c>
      <c r="Q21" s="8">
        <v>12</v>
      </c>
      <c r="R21" s="8">
        <v>147</v>
      </c>
      <c r="S21" s="8">
        <v>16.2</v>
      </c>
      <c r="T21" s="7">
        <v>55.4</v>
      </c>
      <c r="U21" s="16">
        <v>159</v>
      </c>
      <c r="V21" s="16">
        <v>20.5</v>
      </c>
      <c r="W21" s="16">
        <v>43.5</v>
      </c>
      <c r="X21" s="16"/>
      <c r="Y21" s="8">
        <v>12</v>
      </c>
      <c r="Z21" s="7">
        <v>4.3</v>
      </c>
      <c r="AA21" s="7">
        <v>-11.9</v>
      </c>
      <c r="AB21" s="19"/>
      <c r="AC21" s="19"/>
      <c r="AD21" s="19"/>
      <c r="AE21" s="19"/>
      <c r="AF21" s="19"/>
      <c r="AG21" s="19"/>
      <c r="AH21" s="19"/>
      <c r="AI21" s="19"/>
      <c r="AJ21" s="19"/>
      <c r="AK21" s="25"/>
      <c r="AL21" s="25"/>
      <c r="AM21" s="25"/>
      <c r="AN21" s="27"/>
    </row>
    <row r="22" spans="1:40" x14ac:dyDescent="0.25">
      <c r="A22" s="1">
        <v>3</v>
      </c>
      <c r="B22" s="8" t="s">
        <v>68</v>
      </c>
      <c r="C22" s="8" t="s">
        <v>6</v>
      </c>
      <c r="D22" s="8" t="s">
        <v>3</v>
      </c>
      <c r="E22" s="8" t="s">
        <v>24</v>
      </c>
      <c r="F22" s="8">
        <v>426.8</v>
      </c>
      <c r="G22" s="8">
        <v>7.1</v>
      </c>
      <c r="H22" s="8" t="s">
        <v>115</v>
      </c>
      <c r="I22" s="8">
        <v>424.8</v>
      </c>
      <c r="J22" s="8">
        <f t="shared" si="0"/>
        <v>2</v>
      </c>
      <c r="K22" s="8">
        <v>0.6</v>
      </c>
      <c r="L22" s="9">
        <v>6.7</v>
      </c>
      <c r="M22" s="15" t="s">
        <v>35</v>
      </c>
      <c r="N22" s="15"/>
      <c r="O22" s="15"/>
      <c r="P22" s="8">
        <f t="shared" si="1"/>
        <v>1</v>
      </c>
      <c r="Q22" s="8">
        <v>11</v>
      </c>
      <c r="R22" s="8">
        <v>145</v>
      </c>
      <c r="S22" s="8">
        <v>20.6</v>
      </c>
      <c r="T22" s="7">
        <v>50.8</v>
      </c>
      <c r="U22" s="16">
        <v>148.1</v>
      </c>
      <c r="V22" s="16">
        <v>9.1</v>
      </c>
      <c r="W22" s="16">
        <v>39.5</v>
      </c>
      <c r="X22" s="16"/>
      <c r="Y22" s="8">
        <v>3.1</v>
      </c>
      <c r="Z22" s="7">
        <v>-11.5</v>
      </c>
      <c r="AA22" s="7">
        <v>-11.3</v>
      </c>
      <c r="AB22" s="19"/>
      <c r="AC22" s="19"/>
      <c r="AD22" s="19"/>
      <c r="AE22" s="19"/>
      <c r="AF22" s="19"/>
      <c r="AG22" s="19"/>
      <c r="AH22" s="19"/>
      <c r="AI22" s="19"/>
      <c r="AJ22" s="19"/>
      <c r="AK22" s="25"/>
      <c r="AL22" s="25"/>
      <c r="AM22" s="25"/>
      <c r="AN22" s="27"/>
    </row>
    <row r="23" spans="1:40" x14ac:dyDescent="0.25">
      <c r="A23" s="1">
        <v>4</v>
      </c>
      <c r="B23" s="8" t="s">
        <v>48</v>
      </c>
      <c r="C23" s="8" t="s">
        <v>5</v>
      </c>
      <c r="D23" s="8" t="s">
        <v>11</v>
      </c>
      <c r="E23" s="8" t="s">
        <v>25</v>
      </c>
      <c r="F23" s="8">
        <v>452.5</v>
      </c>
      <c r="G23" s="8">
        <v>7.5</v>
      </c>
      <c r="H23" s="8" t="s">
        <v>48</v>
      </c>
      <c r="I23" s="8">
        <v>452.5</v>
      </c>
      <c r="J23" s="8">
        <f t="shared" si="0"/>
        <v>0</v>
      </c>
      <c r="K23" s="8">
        <v>33.299999999999997</v>
      </c>
      <c r="L23" s="9">
        <v>34.4</v>
      </c>
      <c r="M23" s="15" t="s">
        <v>35</v>
      </c>
      <c r="N23" s="15"/>
      <c r="O23" s="15"/>
      <c r="P23" s="8">
        <f t="shared" si="1"/>
        <v>1</v>
      </c>
      <c r="Q23" s="8">
        <v>9</v>
      </c>
      <c r="R23" s="8">
        <v>181</v>
      </c>
      <c r="S23" s="8">
        <v>-18</v>
      </c>
      <c r="T23" s="7">
        <v>41</v>
      </c>
      <c r="U23" s="16">
        <v>160.69999999999999</v>
      </c>
      <c r="V23" s="16">
        <v>9.1</v>
      </c>
      <c r="W23" s="16">
        <v>39.5</v>
      </c>
      <c r="X23" s="16"/>
      <c r="Y23" s="8">
        <v>-20.3</v>
      </c>
      <c r="Z23" s="7">
        <v>27.1</v>
      </c>
      <c r="AA23" s="7">
        <v>-1.5</v>
      </c>
      <c r="AB23" s="21">
        <v>177.94375400000001</v>
      </c>
      <c r="AC23" s="21">
        <v>-13.919987000000001</v>
      </c>
      <c r="AD23" s="22">
        <v>181.89282558693733</v>
      </c>
      <c r="AE23" s="22">
        <v>160.95744779288717</v>
      </c>
      <c r="AF23" s="22">
        <v>178.48738225906249</v>
      </c>
      <c r="AG23" s="21">
        <v>40.756003209396873</v>
      </c>
      <c r="AH23" s="20" t="s">
        <v>80</v>
      </c>
      <c r="AI23" s="20" t="s">
        <v>10</v>
      </c>
      <c r="AJ23" s="20" t="s">
        <v>25</v>
      </c>
      <c r="AK23" s="25">
        <v>452.5</v>
      </c>
      <c r="AL23" s="25">
        <v>33.200000000000003</v>
      </c>
      <c r="AM23" s="25">
        <v>0.2</v>
      </c>
      <c r="AN23" s="28">
        <f t="shared" ref="AN23:AN26" si="3">AK23/F23</f>
        <v>1</v>
      </c>
    </row>
    <row r="24" spans="1:40" x14ac:dyDescent="0.25">
      <c r="A24" s="1">
        <v>5</v>
      </c>
      <c r="B24" s="8" t="s">
        <v>69</v>
      </c>
      <c r="C24" s="8" t="s">
        <v>6</v>
      </c>
      <c r="D24" s="8" t="s">
        <v>67</v>
      </c>
      <c r="E24" s="8" t="s">
        <v>26</v>
      </c>
      <c r="F24" s="8">
        <v>355.2</v>
      </c>
      <c r="G24" s="8">
        <v>5.9</v>
      </c>
      <c r="H24" s="8" t="s">
        <v>39</v>
      </c>
      <c r="I24" s="8">
        <v>345.8</v>
      </c>
      <c r="J24" s="8">
        <f t="shared" si="0"/>
        <v>9.3999999999999773</v>
      </c>
      <c r="K24" s="8">
        <v>0.6</v>
      </c>
      <c r="L24" s="9">
        <v>2.7</v>
      </c>
      <c r="M24" s="15" t="s">
        <v>35</v>
      </c>
      <c r="N24" s="15"/>
      <c r="O24" s="15"/>
      <c r="P24" s="8">
        <f t="shared" si="1"/>
        <v>1</v>
      </c>
      <c r="Q24" s="8">
        <v>10</v>
      </c>
      <c r="R24" s="8">
        <v>150</v>
      </c>
      <c r="S24" s="8">
        <v>20.8</v>
      </c>
      <c r="T24" s="7">
        <v>53</v>
      </c>
      <c r="U24" s="16">
        <v>147.69999999999999</v>
      </c>
      <c r="V24" s="16">
        <v>10.1</v>
      </c>
      <c r="W24" s="16">
        <v>48</v>
      </c>
      <c r="X24" s="16"/>
      <c r="Y24" s="8">
        <v>-2.2999999999999998</v>
      </c>
      <c r="Z24" s="7">
        <v>-10.7</v>
      </c>
      <c r="AA24" s="7">
        <v>-5</v>
      </c>
      <c r="AB24" s="21">
        <v>148.517022</v>
      </c>
      <c r="AC24" s="21">
        <v>13.900928</v>
      </c>
      <c r="AD24" s="22">
        <v>151.4352666983487</v>
      </c>
      <c r="AE24" s="22">
        <v>148.04492561381494</v>
      </c>
      <c r="AF24" s="22">
        <v>149.16615441516774</v>
      </c>
      <c r="AG24" s="21">
        <v>49.653563422376116</v>
      </c>
      <c r="AH24" s="20" t="s">
        <v>90</v>
      </c>
      <c r="AI24" s="20" t="s">
        <v>70</v>
      </c>
      <c r="AJ24" s="20" t="s">
        <v>27</v>
      </c>
      <c r="AK24" s="25">
        <v>362.1</v>
      </c>
      <c r="AL24" s="25">
        <v>0.1</v>
      </c>
      <c r="AM24" s="25">
        <v>0.6</v>
      </c>
      <c r="AN24" s="27">
        <f t="shared" si="3"/>
        <v>1.0194256756756759</v>
      </c>
    </row>
    <row r="25" spans="1:40" x14ac:dyDescent="0.25">
      <c r="A25" s="1">
        <v>6</v>
      </c>
      <c r="B25" s="8" t="s">
        <v>39</v>
      </c>
      <c r="C25" s="8" t="s">
        <v>2</v>
      </c>
      <c r="D25" s="8" t="s">
        <v>3</v>
      </c>
      <c r="E25" s="8" t="s">
        <v>27</v>
      </c>
      <c r="F25" s="8">
        <v>345.8</v>
      </c>
      <c r="G25" s="8">
        <v>5.8</v>
      </c>
      <c r="H25" s="8" t="s">
        <v>116</v>
      </c>
      <c r="I25" s="8">
        <v>339.4</v>
      </c>
      <c r="J25" s="8">
        <f t="shared" si="0"/>
        <v>6.4000000000000341</v>
      </c>
      <c r="K25" s="8">
        <v>49.3</v>
      </c>
      <c r="L25" s="9">
        <v>50.8</v>
      </c>
      <c r="M25" s="15" t="s">
        <v>35</v>
      </c>
      <c r="N25" s="15"/>
      <c r="O25" s="15"/>
      <c r="P25" s="8">
        <f t="shared" si="1"/>
        <v>1</v>
      </c>
      <c r="Q25" s="8">
        <v>8</v>
      </c>
      <c r="R25" s="8">
        <v>158</v>
      </c>
      <c r="S25" s="8">
        <v>-9.3000000000000007</v>
      </c>
      <c r="T25" s="7">
        <v>44.8</v>
      </c>
      <c r="U25" s="16">
        <v>160.1</v>
      </c>
      <c r="V25" s="16">
        <v>10.1</v>
      </c>
      <c r="W25" s="16">
        <v>50</v>
      </c>
      <c r="X25" s="16"/>
      <c r="Y25" s="8">
        <v>2.1</v>
      </c>
      <c r="Z25" s="7">
        <v>19.399999999999999</v>
      </c>
      <c r="AA25" s="7">
        <v>5.2</v>
      </c>
      <c r="AB25" s="21">
        <v>159.565258</v>
      </c>
      <c r="AC25" s="21">
        <v>5.16</v>
      </c>
      <c r="AD25" s="22">
        <v>158.27346587473215</v>
      </c>
      <c r="AE25" s="22">
        <v>160.41826579289528</v>
      </c>
      <c r="AF25" s="22">
        <v>159.64866789487021</v>
      </c>
      <c r="AG25" s="21">
        <v>48.13413408130036</v>
      </c>
      <c r="AH25" s="20" t="s">
        <v>91</v>
      </c>
      <c r="AI25" s="20" t="s">
        <v>17</v>
      </c>
      <c r="AJ25" s="20" t="s">
        <v>27</v>
      </c>
      <c r="AK25" s="25">
        <v>345.8</v>
      </c>
      <c r="AL25" s="25">
        <v>48.9</v>
      </c>
      <c r="AM25" s="25">
        <v>0.7</v>
      </c>
      <c r="AN25" s="28">
        <f t="shared" si="3"/>
        <v>1</v>
      </c>
    </row>
    <row r="26" spans="1:40" x14ac:dyDescent="0.25">
      <c r="A26" s="1">
        <v>23</v>
      </c>
      <c r="B26" s="8" t="s">
        <v>71</v>
      </c>
      <c r="C26" s="8" t="s">
        <v>6</v>
      </c>
      <c r="D26" s="8" t="s">
        <v>11</v>
      </c>
      <c r="E26" s="8" t="s">
        <v>28</v>
      </c>
      <c r="F26" s="8">
        <v>404.5</v>
      </c>
      <c r="G26" s="8">
        <v>6.7</v>
      </c>
      <c r="H26" s="8" t="s">
        <v>71</v>
      </c>
      <c r="I26" s="8">
        <v>404.5</v>
      </c>
      <c r="J26" s="8">
        <f t="shared" si="0"/>
        <v>0</v>
      </c>
      <c r="K26" s="8">
        <v>1.8</v>
      </c>
      <c r="L26" s="9">
        <v>7.1</v>
      </c>
      <c r="M26" s="15" t="s">
        <v>35</v>
      </c>
      <c r="N26" s="15"/>
      <c r="O26" s="15"/>
      <c r="P26" s="8">
        <f t="shared" si="1"/>
        <v>1</v>
      </c>
      <c r="Q26" s="8">
        <v>27</v>
      </c>
      <c r="R26" s="8">
        <v>156</v>
      </c>
      <c r="S26" s="8">
        <v>11.5</v>
      </c>
      <c r="T26" s="7">
        <v>38.5</v>
      </c>
      <c r="U26" s="16">
        <v>180.8</v>
      </c>
      <c r="V26" s="16">
        <v>15.9</v>
      </c>
      <c r="W26" s="16">
        <v>39.5</v>
      </c>
      <c r="X26" s="16"/>
      <c r="Y26" s="8">
        <v>24.8</v>
      </c>
      <c r="Z26" s="7">
        <v>4.4000000000000004</v>
      </c>
      <c r="AA26" s="7">
        <v>1</v>
      </c>
      <c r="AB26" s="21">
        <v>169.5</v>
      </c>
      <c r="AC26" s="21">
        <v>13.895161</v>
      </c>
      <c r="AD26" s="22">
        <v>156.42330389043698</v>
      </c>
      <c r="AE26" s="22">
        <v>181.49779612987041</v>
      </c>
      <c r="AF26" s="22">
        <v>170.0685905722039</v>
      </c>
      <c r="AG26" s="21">
        <v>39.04418995014813</v>
      </c>
      <c r="AH26" s="20" t="s">
        <v>92</v>
      </c>
      <c r="AI26" s="20" t="s">
        <v>25</v>
      </c>
      <c r="AJ26" s="20" t="s">
        <v>28</v>
      </c>
      <c r="AK26" s="25">
        <v>456.5</v>
      </c>
      <c r="AL26" s="25">
        <v>0.4</v>
      </c>
      <c r="AM26" s="25">
        <v>0.5</v>
      </c>
      <c r="AN26" s="27">
        <f t="shared" si="3"/>
        <v>1.1285537700865267</v>
      </c>
    </row>
    <row r="27" spans="1:40" x14ac:dyDescent="0.25">
      <c r="A27" s="1">
        <v>24</v>
      </c>
      <c r="B27" s="8" t="s">
        <v>72</v>
      </c>
      <c r="C27" s="8" t="s">
        <v>4</v>
      </c>
      <c r="D27" s="8" t="s">
        <v>3</v>
      </c>
      <c r="E27" s="8" t="s">
        <v>29</v>
      </c>
      <c r="F27" s="8">
        <v>433.4</v>
      </c>
      <c r="G27" s="8">
        <v>7.2</v>
      </c>
      <c r="H27" s="8" t="s">
        <v>72</v>
      </c>
      <c r="I27" s="8">
        <v>433.4</v>
      </c>
      <c r="J27" s="8">
        <f t="shared" si="0"/>
        <v>0</v>
      </c>
      <c r="K27" s="8">
        <v>2.4</v>
      </c>
      <c r="L27" s="9">
        <v>5.5</v>
      </c>
      <c r="M27" s="15" t="s">
        <v>35</v>
      </c>
      <c r="N27" s="15"/>
      <c r="O27" s="15"/>
      <c r="P27" s="8">
        <f t="shared" si="1"/>
        <v>1</v>
      </c>
      <c r="Q27" s="8">
        <v>26</v>
      </c>
      <c r="R27" s="8">
        <v>189</v>
      </c>
      <c r="S27" s="8">
        <v>24.5</v>
      </c>
      <c r="T27" s="7">
        <v>45</v>
      </c>
      <c r="U27" s="16">
        <v>180.8</v>
      </c>
      <c r="V27" s="16">
        <v>7.2</v>
      </c>
      <c r="W27" s="16">
        <v>39.5</v>
      </c>
      <c r="X27" s="16"/>
      <c r="Y27" s="8">
        <v>-8.1999999999999993</v>
      </c>
      <c r="Z27" s="7">
        <v>-17.3</v>
      </c>
      <c r="AA27" s="7">
        <v>-5.5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25"/>
      <c r="AL27" s="25"/>
      <c r="AM27" s="25"/>
      <c r="AN27" s="27"/>
    </row>
    <row r="28" spans="1:40" x14ac:dyDescent="0.25">
      <c r="A28" s="1">
        <v>25</v>
      </c>
      <c r="B28" s="8" t="s">
        <v>41</v>
      </c>
      <c r="C28" s="8" t="s">
        <v>6</v>
      </c>
      <c r="D28" s="8" t="s">
        <v>3</v>
      </c>
      <c r="E28" s="8" t="s">
        <v>1</v>
      </c>
      <c r="F28" s="8">
        <v>341.9</v>
      </c>
      <c r="G28" s="8">
        <v>5.7</v>
      </c>
      <c r="H28" s="8" t="s">
        <v>41</v>
      </c>
      <c r="I28" s="8">
        <v>341.9</v>
      </c>
      <c r="J28" s="8">
        <f t="shared" si="0"/>
        <v>0</v>
      </c>
      <c r="K28" s="8">
        <v>4.2</v>
      </c>
      <c r="L28" s="9">
        <v>7.5</v>
      </c>
      <c r="M28" s="15" t="s">
        <v>35</v>
      </c>
      <c r="N28" s="15"/>
      <c r="O28" s="15"/>
      <c r="P28" s="8">
        <f t="shared" si="1"/>
        <v>1</v>
      </c>
      <c r="Q28" s="8">
        <v>28</v>
      </c>
      <c r="R28" s="8">
        <v>145</v>
      </c>
      <c r="S28" s="8">
        <v>16</v>
      </c>
      <c r="T28" s="7">
        <v>44.6</v>
      </c>
      <c r="U28" s="16">
        <v>173</v>
      </c>
      <c r="V28" s="16">
        <v>15.1</v>
      </c>
      <c r="W28" s="16">
        <v>49</v>
      </c>
      <c r="X28" s="16"/>
      <c r="Y28" s="8">
        <v>28</v>
      </c>
      <c r="Z28" s="7">
        <v>-0.9</v>
      </c>
      <c r="AA28" s="7">
        <v>4.4000000000000004</v>
      </c>
      <c r="AB28" s="21">
        <v>150.432346</v>
      </c>
      <c r="AC28" s="21">
        <v>15.825388999999999</v>
      </c>
      <c r="AD28" s="22">
        <v>145.88008774332431</v>
      </c>
      <c r="AE28" s="22">
        <v>173.65773809421796</v>
      </c>
      <c r="AF28" s="22">
        <v>151.26246613110945</v>
      </c>
      <c r="AG28" s="21">
        <v>45.4525726476895</v>
      </c>
      <c r="AH28" s="20" t="s">
        <v>93</v>
      </c>
      <c r="AI28" s="20" t="s">
        <v>22</v>
      </c>
      <c r="AJ28" s="20" t="s">
        <v>1</v>
      </c>
      <c r="AK28" s="25">
        <v>425.4</v>
      </c>
      <c r="AL28" s="25">
        <v>0.1</v>
      </c>
      <c r="AM28" s="25">
        <v>0.2</v>
      </c>
      <c r="AN28" s="27">
        <f t="shared" ref="AN28:AN30" si="4">AK28/F28</f>
        <v>1.2442234571512139</v>
      </c>
    </row>
    <row r="29" spans="1:40" x14ac:dyDescent="0.25">
      <c r="A29" s="1">
        <v>26</v>
      </c>
      <c r="B29" s="8" t="s">
        <v>42</v>
      </c>
      <c r="C29" s="8" t="s">
        <v>5</v>
      </c>
      <c r="D29" s="8" t="s">
        <v>3</v>
      </c>
      <c r="E29" s="8" t="s">
        <v>30</v>
      </c>
      <c r="F29" s="8">
        <v>258.3</v>
      </c>
      <c r="G29" s="8">
        <v>4.3</v>
      </c>
      <c r="H29" s="8" t="s">
        <v>42</v>
      </c>
      <c r="I29" s="8">
        <v>258.3</v>
      </c>
      <c r="J29" s="8">
        <f t="shared" si="0"/>
        <v>0</v>
      </c>
      <c r="K29" s="9">
        <v>2.7</v>
      </c>
      <c r="L29" s="8">
        <v>1.1000000000000001</v>
      </c>
      <c r="M29" s="15"/>
      <c r="N29" s="15"/>
      <c r="O29" s="15" t="s">
        <v>35</v>
      </c>
      <c r="P29" s="8">
        <f t="shared" si="1"/>
        <v>1</v>
      </c>
      <c r="Q29" s="8">
        <v>25</v>
      </c>
      <c r="R29" s="8">
        <v>190</v>
      </c>
      <c r="S29" s="8">
        <v>-7</v>
      </c>
      <c r="T29" s="7">
        <v>44.9</v>
      </c>
      <c r="U29" s="16">
        <v>184.7</v>
      </c>
      <c r="V29" s="16">
        <v>15.1</v>
      </c>
      <c r="W29" s="16">
        <v>49</v>
      </c>
      <c r="X29" s="16"/>
      <c r="Y29" s="8">
        <v>-5.3</v>
      </c>
      <c r="Z29" s="7">
        <v>22.1</v>
      </c>
      <c r="AA29" s="7">
        <v>4.0999999999999996</v>
      </c>
      <c r="AB29" s="21">
        <v>189.55866800000001</v>
      </c>
      <c r="AC29" s="21">
        <v>-5.1597289999999996</v>
      </c>
      <c r="AD29" s="22">
        <v>190.12890364171355</v>
      </c>
      <c r="AE29" s="22">
        <v>185.31621623592468</v>
      </c>
      <c r="AF29" s="22">
        <v>189.62887812062715</v>
      </c>
      <c r="AG29" s="21">
        <v>45.325979180361536</v>
      </c>
      <c r="AH29" s="20" t="s">
        <v>94</v>
      </c>
      <c r="AI29" s="20" t="s">
        <v>30</v>
      </c>
      <c r="AJ29" s="20" t="s">
        <v>15</v>
      </c>
      <c r="AK29" s="25">
        <v>393</v>
      </c>
      <c r="AL29" s="25">
        <v>0</v>
      </c>
      <c r="AM29" s="25">
        <v>0.1</v>
      </c>
      <c r="AN29" s="27">
        <f t="shared" si="4"/>
        <v>1.5214866434378629</v>
      </c>
    </row>
    <row r="30" spans="1:40" x14ac:dyDescent="0.25">
      <c r="A30" s="1">
        <v>29</v>
      </c>
      <c r="B30" s="8" t="s">
        <v>60</v>
      </c>
      <c r="C30" s="8" t="s">
        <v>8</v>
      </c>
      <c r="D30" s="8" t="s">
        <v>3</v>
      </c>
      <c r="E30" s="8" t="s">
        <v>73</v>
      </c>
      <c r="F30" s="8">
        <v>123.7</v>
      </c>
      <c r="G30" s="8">
        <v>2.1</v>
      </c>
      <c r="H30" s="8"/>
      <c r="I30" s="30">
        <v>0</v>
      </c>
      <c r="J30" s="8">
        <f t="shared" si="0"/>
        <v>123.7</v>
      </c>
      <c r="K30" s="9">
        <v>62.8</v>
      </c>
      <c r="L30" s="8">
        <v>0</v>
      </c>
      <c r="M30" s="15"/>
      <c r="N30" s="15"/>
      <c r="O30" s="15" t="s">
        <v>35</v>
      </c>
      <c r="P30" s="8">
        <f t="shared" si="1"/>
        <v>1</v>
      </c>
      <c r="Q30" s="8">
        <v>24</v>
      </c>
      <c r="R30" s="8">
        <v>134</v>
      </c>
      <c r="S30" s="8">
        <v>11.1</v>
      </c>
      <c r="T30" s="7">
        <v>45.4</v>
      </c>
      <c r="U30" s="16">
        <v>207.9</v>
      </c>
      <c r="V30" s="16">
        <v>17.399999999999999</v>
      </c>
      <c r="W30" s="16">
        <v>42.5</v>
      </c>
      <c r="X30" s="16"/>
      <c r="Y30" s="8">
        <v>73.900000000000006</v>
      </c>
      <c r="Z30" s="7">
        <v>6.3</v>
      </c>
      <c r="AA30" s="7">
        <v>-2.9</v>
      </c>
      <c r="AB30" s="21">
        <v>143.41499999999999</v>
      </c>
      <c r="AC30" s="21">
        <v>11.902632000000001</v>
      </c>
      <c r="AD30" s="22">
        <v>134.45895284435321</v>
      </c>
      <c r="AE30" s="22">
        <v>208.62686787659925</v>
      </c>
      <c r="AF30" s="22">
        <v>143.9080778605823</v>
      </c>
      <c r="AG30" s="21">
        <v>45.030534813670428</v>
      </c>
      <c r="AH30" s="20" t="s">
        <v>95</v>
      </c>
      <c r="AI30" s="20" t="s">
        <v>9</v>
      </c>
      <c r="AJ30" s="20" t="s">
        <v>96</v>
      </c>
      <c r="AK30" s="25">
        <v>133.1</v>
      </c>
      <c r="AL30" s="25">
        <v>0.2</v>
      </c>
      <c r="AM30" s="25">
        <v>0.1</v>
      </c>
      <c r="AN30" s="27">
        <f t="shared" si="4"/>
        <v>1.0759902991107517</v>
      </c>
    </row>
    <row r="31" spans="1:40" x14ac:dyDescent="0.25">
      <c r="M31" s="10"/>
      <c r="N31" s="10"/>
      <c r="O31" s="10"/>
      <c r="P31" s="11">
        <f>SUM(P3:P30)</f>
        <v>29</v>
      </c>
    </row>
    <row r="32" spans="1:40" x14ac:dyDescent="0.25">
      <c r="M32" s="4"/>
      <c r="N32" s="4"/>
      <c r="O32" s="4"/>
      <c r="P32" s="5"/>
    </row>
    <row r="33" spans="4:16" x14ac:dyDescent="0.25">
      <c r="E33" t="s">
        <v>134</v>
      </c>
      <c r="M33" s="2"/>
      <c r="N33" s="2"/>
      <c r="O33" s="2"/>
      <c r="P33" s="3"/>
    </row>
    <row r="34" spans="4:16" x14ac:dyDescent="0.25">
      <c r="D34">
        <v>4.0999999999999996</v>
      </c>
      <c r="E34">
        <f xml:space="preserve"> 2.8893*POWER(55.5*D34,0.3728)</f>
        <v>21.852990828307703</v>
      </c>
      <c r="M34" s="2"/>
      <c r="N34" s="2"/>
      <c r="O34" s="2"/>
      <c r="P34" s="3"/>
    </row>
    <row r="35" spans="4:16" x14ac:dyDescent="0.25">
      <c r="M35" s="2"/>
      <c r="N35" s="2"/>
      <c r="O35" s="2"/>
      <c r="P35" s="3"/>
    </row>
    <row r="36" spans="4:16" x14ac:dyDescent="0.25">
      <c r="M36" s="2"/>
      <c r="N36" s="2"/>
      <c r="O36" s="2"/>
      <c r="P36" s="3"/>
    </row>
    <row r="37" spans="4:16" x14ac:dyDescent="0.25">
      <c r="M37" s="2"/>
      <c r="N37" s="2"/>
      <c r="O37" s="2"/>
      <c r="P37" s="3"/>
    </row>
    <row r="38" spans="4:16" x14ac:dyDescent="0.25">
      <c r="M38" s="2"/>
      <c r="N38" s="2"/>
      <c r="O38" s="2"/>
      <c r="P38" s="3"/>
    </row>
    <row r="39" spans="4:16" x14ac:dyDescent="0.25">
      <c r="M39" s="2"/>
      <c r="N39" s="2"/>
      <c r="O39" s="2"/>
      <c r="P39" s="3"/>
    </row>
    <row r="40" spans="4:16" x14ac:dyDescent="0.25">
      <c r="M40" s="2"/>
      <c r="N40" s="2"/>
      <c r="O40" s="2"/>
      <c r="P40" s="3"/>
    </row>
    <row r="41" spans="4:16" x14ac:dyDescent="0.25">
      <c r="M41" s="2"/>
      <c r="N41" s="2"/>
      <c r="O41" s="2"/>
      <c r="P41" s="3"/>
    </row>
    <row r="42" spans="4:16" x14ac:dyDescent="0.25">
      <c r="M42" s="2"/>
      <c r="N42" s="2"/>
      <c r="O42" s="2"/>
      <c r="P42" s="3"/>
    </row>
    <row r="43" spans="4:16" x14ac:dyDescent="0.25">
      <c r="M43" s="2"/>
      <c r="N43" s="2"/>
      <c r="O43" s="2"/>
      <c r="P43" s="3"/>
    </row>
  </sheetData>
  <pageMargins left="0.25" right="0.25" top="0.75" bottom="0.75" header="0.3" footer="0.3"/>
  <pageSetup paperSize="9" scale="98" orientation="landscape" r:id="rId1"/>
  <colBreaks count="1" manualBreakCount="1">
    <brk id="1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5FD5-208F-4104-96C1-3BF67C8A108C}">
  <dimension ref="A1:AH30"/>
  <sheetViews>
    <sheetView view="pageBreakPreview" zoomScaleNormal="100" zoomScaleSheetLayoutView="100" workbookViewId="0">
      <selection activeCell="N8" sqref="N8"/>
    </sheetView>
  </sheetViews>
  <sheetFormatPr defaultRowHeight="15" x14ac:dyDescent="0.25"/>
  <cols>
    <col min="1" max="1" width="5.140625" style="23" customWidth="1"/>
    <col min="2" max="2" width="33.5703125" style="23" customWidth="1"/>
    <col min="3" max="3" width="5.28515625" style="23" customWidth="1"/>
    <col min="4" max="4" width="5.7109375" style="23" customWidth="1"/>
    <col min="5" max="7" width="6.7109375" style="23" customWidth="1"/>
    <col min="8" max="8" width="9.140625" style="23" customWidth="1"/>
    <col min="9" max="11" width="6.7109375" style="23" customWidth="1"/>
    <col min="12" max="12" width="9.140625" style="23" customWidth="1"/>
    <col min="13" max="14" width="9.5703125" style="23" customWidth="1"/>
    <col min="15" max="17" width="6.7109375" style="23" customWidth="1"/>
    <col min="18" max="18" width="11" style="23" customWidth="1"/>
    <col min="19" max="16384" width="9.140625" style="23"/>
  </cols>
  <sheetData>
    <row r="1" spans="1:34" x14ac:dyDescent="0.25">
      <c r="B1" s="6">
        <v>43917</v>
      </c>
      <c r="E1" s="23" t="s">
        <v>75</v>
      </c>
    </row>
    <row r="2" spans="1:34" ht="45" x14ac:dyDescent="0.25">
      <c r="A2" s="23" t="s">
        <v>104</v>
      </c>
      <c r="B2" s="12" t="s">
        <v>31</v>
      </c>
      <c r="C2" s="12" t="s">
        <v>119</v>
      </c>
      <c r="D2" s="12" t="s">
        <v>46</v>
      </c>
      <c r="E2" s="12" t="s">
        <v>120</v>
      </c>
      <c r="F2" s="12" t="s">
        <v>121</v>
      </c>
      <c r="G2" s="12" t="s">
        <v>122</v>
      </c>
      <c r="H2" s="14" t="s">
        <v>0</v>
      </c>
      <c r="I2" s="14" t="s">
        <v>123</v>
      </c>
      <c r="J2" s="14" t="s">
        <v>124</v>
      </c>
      <c r="K2" s="14" t="s">
        <v>125</v>
      </c>
      <c r="L2" s="13" t="s">
        <v>38</v>
      </c>
      <c r="M2" s="13" t="s">
        <v>43</v>
      </c>
      <c r="N2" s="13" t="s">
        <v>44</v>
      </c>
      <c r="O2" s="12" t="s">
        <v>127</v>
      </c>
      <c r="P2" s="12" t="s">
        <v>128</v>
      </c>
      <c r="Q2" s="12" t="s">
        <v>126</v>
      </c>
      <c r="R2" s="31" t="s">
        <v>129</v>
      </c>
    </row>
    <row r="3" spans="1:34" x14ac:dyDescent="0.25">
      <c r="A3" s="1">
        <v>1</v>
      </c>
      <c r="B3" s="8" t="s">
        <v>41</v>
      </c>
      <c r="C3" s="8" t="s">
        <v>6</v>
      </c>
      <c r="D3" s="8" t="s">
        <v>3</v>
      </c>
      <c r="E3" s="8">
        <v>145</v>
      </c>
      <c r="F3" s="8">
        <v>16</v>
      </c>
      <c r="G3" s="19">
        <v>44.6</v>
      </c>
      <c r="H3" s="16" t="s">
        <v>22</v>
      </c>
      <c r="I3" s="16">
        <v>146.9</v>
      </c>
      <c r="J3" s="16">
        <v>20.5</v>
      </c>
      <c r="K3" s="16">
        <v>43.5</v>
      </c>
      <c r="L3" s="8">
        <v>425.4</v>
      </c>
      <c r="M3" s="8">
        <v>0.1</v>
      </c>
      <c r="N3" s="9">
        <v>7.5</v>
      </c>
      <c r="O3" s="8">
        <v>1.9</v>
      </c>
      <c r="P3" s="19">
        <v>4.5</v>
      </c>
      <c r="Q3" s="19">
        <v>-1.1000000000000001</v>
      </c>
      <c r="R3" s="25"/>
      <c r="T3" s="23" t="s">
        <v>130</v>
      </c>
      <c r="U3" s="23">
        <f t="array" ref="U3:W3">1000*E3:G3</f>
        <v>145000</v>
      </c>
      <c r="V3" s="23">
        <v>16000</v>
      </c>
      <c r="W3" s="23">
        <v>44600</v>
      </c>
      <c r="X3" s="23">
        <f t="array" ref="X3:Z3">1000*I3:K3</f>
        <v>146900</v>
      </c>
      <c r="Y3" s="23">
        <v>20500</v>
      </c>
      <c r="Z3" s="23">
        <v>43500</v>
      </c>
      <c r="AA3" s="23">
        <v>0</v>
      </c>
      <c r="AB3" s="32">
        <f>0.12*SQRT(O3*O3+P3*P3+Q3*Q3)*1000</f>
        <v>600.83941282176215</v>
      </c>
      <c r="AD3" s="23" t="s">
        <v>131</v>
      </c>
      <c r="AE3" s="23">
        <f t="array" ref="AE3:AG3">I3:K3</f>
        <v>146.9</v>
      </c>
      <c r="AF3" s="23">
        <v>20.5</v>
      </c>
      <c r="AG3" s="23">
        <v>43.5</v>
      </c>
      <c r="AH3" s="23" t="str">
        <f>H3&amp;"-J"&amp;A3</f>
        <v>P04_A_AP-J1</v>
      </c>
    </row>
    <row r="4" spans="1:34" x14ac:dyDescent="0.25">
      <c r="A4" s="1">
        <v>2</v>
      </c>
      <c r="B4" s="8" t="s">
        <v>66</v>
      </c>
      <c r="C4" s="8" t="s">
        <v>6</v>
      </c>
      <c r="D4" s="8" t="s">
        <v>67</v>
      </c>
      <c r="E4" s="8">
        <v>147</v>
      </c>
      <c r="F4" s="8">
        <v>16.2</v>
      </c>
      <c r="G4" s="19">
        <v>55.4</v>
      </c>
      <c r="H4" s="16" t="s">
        <v>23</v>
      </c>
      <c r="I4" s="16">
        <v>159</v>
      </c>
      <c r="J4" s="16">
        <v>20.5</v>
      </c>
      <c r="K4" s="16">
        <v>43.5</v>
      </c>
      <c r="L4" s="8">
        <v>407.2</v>
      </c>
      <c r="M4" s="8">
        <v>1.2</v>
      </c>
      <c r="N4" s="9">
        <v>6.4</v>
      </c>
      <c r="O4" s="8">
        <v>12</v>
      </c>
      <c r="P4" s="19">
        <v>4.3</v>
      </c>
      <c r="Q4" s="19">
        <v>-11.9</v>
      </c>
      <c r="R4" s="25"/>
      <c r="T4" s="23" t="s">
        <v>130</v>
      </c>
      <c r="U4" s="23">
        <f t="array" ref="U4:W4">1000*E4:G4</f>
        <v>147000</v>
      </c>
      <c r="V4" s="23">
        <v>16200</v>
      </c>
      <c r="W4" s="23">
        <v>55400</v>
      </c>
      <c r="X4" s="23">
        <f t="array" ref="X4:Z4">1000*I4:K4</f>
        <v>159000</v>
      </c>
      <c r="Y4" s="23">
        <v>20500</v>
      </c>
      <c r="Z4" s="23">
        <v>43500</v>
      </c>
      <c r="AA4" s="23">
        <v>0</v>
      </c>
      <c r="AB4" s="32">
        <f t="shared" ref="AB4:AB30" si="0">0.12*SQRT(O4*O4+P4*P4+Q4*Q4)*1000</f>
        <v>2092.6155882053445</v>
      </c>
      <c r="AD4" s="23" t="s">
        <v>131</v>
      </c>
      <c r="AE4" s="23">
        <f t="array" ref="AE4:AG4">I4:K4</f>
        <v>159</v>
      </c>
      <c r="AF4" s="23">
        <v>20.5</v>
      </c>
      <c r="AG4" s="23">
        <v>43.5</v>
      </c>
      <c r="AH4" s="23" t="str">
        <f t="shared" ref="AH4:AH30" si="1">H4&amp;"-J"&amp;A4</f>
        <v>P04_A_FP-J2</v>
      </c>
    </row>
    <row r="5" spans="1:34" x14ac:dyDescent="0.25">
      <c r="A5" s="1">
        <v>3</v>
      </c>
      <c r="B5" s="8" t="s">
        <v>68</v>
      </c>
      <c r="C5" s="8" t="s">
        <v>6</v>
      </c>
      <c r="D5" s="8" t="s">
        <v>3</v>
      </c>
      <c r="E5" s="8">
        <v>145</v>
      </c>
      <c r="F5" s="8">
        <v>20.6</v>
      </c>
      <c r="G5" s="19">
        <v>50.8</v>
      </c>
      <c r="H5" s="16" t="s">
        <v>24</v>
      </c>
      <c r="I5" s="16">
        <v>148.1</v>
      </c>
      <c r="J5" s="16">
        <v>9.1</v>
      </c>
      <c r="K5" s="16">
        <v>39.5</v>
      </c>
      <c r="L5" s="8">
        <v>426.8</v>
      </c>
      <c r="M5" s="8">
        <v>0.6</v>
      </c>
      <c r="N5" s="9">
        <v>6.7</v>
      </c>
      <c r="O5" s="8">
        <v>3.1</v>
      </c>
      <c r="P5" s="19">
        <v>-11.5</v>
      </c>
      <c r="Q5" s="19">
        <v>-11.3</v>
      </c>
      <c r="R5" s="25"/>
      <c r="T5" s="23" t="s">
        <v>130</v>
      </c>
      <c r="U5" s="23">
        <f t="array" ref="U5:W5">1000*E5:G5</f>
        <v>145000</v>
      </c>
      <c r="V5" s="23">
        <v>20600</v>
      </c>
      <c r="W5" s="23">
        <v>50800</v>
      </c>
      <c r="X5" s="23">
        <f t="array" ref="X5:Z5">1000*I5:K5</f>
        <v>148100</v>
      </c>
      <c r="Y5" s="23">
        <v>9100</v>
      </c>
      <c r="Z5" s="23">
        <v>39500</v>
      </c>
      <c r="AA5" s="23">
        <v>0</v>
      </c>
      <c r="AB5" s="32">
        <f t="shared" si="0"/>
        <v>1970.1573541217463</v>
      </c>
      <c r="AD5" s="23" t="s">
        <v>131</v>
      </c>
      <c r="AE5" s="23">
        <f t="array" ref="AE5:AG5">I5:K5</f>
        <v>148.1</v>
      </c>
      <c r="AF5" s="23">
        <v>9.1</v>
      </c>
      <c r="AG5" s="23">
        <v>39.5</v>
      </c>
      <c r="AH5" s="23" t="str">
        <f t="shared" si="1"/>
        <v>P04_A_AS-J3</v>
      </c>
    </row>
    <row r="6" spans="1:34" x14ac:dyDescent="0.25">
      <c r="A6" s="1">
        <v>4</v>
      </c>
      <c r="B6" s="8" t="s">
        <v>48</v>
      </c>
      <c r="C6" s="8" t="s">
        <v>5</v>
      </c>
      <c r="D6" s="8" t="s">
        <v>11</v>
      </c>
      <c r="E6" s="8">
        <v>181</v>
      </c>
      <c r="F6" s="8">
        <v>-18</v>
      </c>
      <c r="G6" s="19">
        <v>41</v>
      </c>
      <c r="H6" s="16" t="s">
        <v>25</v>
      </c>
      <c r="I6" s="16">
        <v>160.69999999999999</v>
      </c>
      <c r="J6" s="16">
        <v>9.1</v>
      </c>
      <c r="K6" s="16">
        <v>39.5</v>
      </c>
      <c r="L6" s="8">
        <v>452.5</v>
      </c>
      <c r="M6" s="8">
        <v>33.299999999999997</v>
      </c>
      <c r="N6" s="9">
        <v>34.4</v>
      </c>
      <c r="O6" s="8">
        <v>-20.3</v>
      </c>
      <c r="P6" s="19">
        <v>27.1</v>
      </c>
      <c r="Q6" s="19">
        <v>-1.5</v>
      </c>
      <c r="R6" s="25">
        <v>452.5</v>
      </c>
      <c r="T6" s="23" t="s">
        <v>130</v>
      </c>
      <c r="U6" s="23">
        <f t="array" ref="U6:W6">1000*E6:G6</f>
        <v>181000</v>
      </c>
      <c r="V6" s="23">
        <v>-18000</v>
      </c>
      <c r="W6" s="23">
        <v>41000</v>
      </c>
      <c r="X6" s="23">
        <f t="array" ref="X6:Z6">1000*I6:K6</f>
        <v>160700</v>
      </c>
      <c r="Y6" s="23">
        <v>9100</v>
      </c>
      <c r="Z6" s="23">
        <v>39500</v>
      </c>
      <c r="AA6" s="23">
        <v>0</v>
      </c>
      <c r="AB6" s="32">
        <f t="shared" si="0"/>
        <v>4067.1857592197584</v>
      </c>
      <c r="AD6" s="23" t="s">
        <v>131</v>
      </c>
      <c r="AE6" s="23">
        <f t="array" ref="AE6:AG6">I6:K6</f>
        <v>160.69999999999999</v>
      </c>
      <c r="AF6" s="23">
        <v>9.1</v>
      </c>
      <c r="AG6" s="23">
        <v>39.5</v>
      </c>
      <c r="AH6" s="23" t="str">
        <f t="shared" si="1"/>
        <v>P04_A_FS-J4</v>
      </c>
    </row>
    <row r="7" spans="1:34" x14ac:dyDescent="0.25">
      <c r="A7" s="1">
        <v>5</v>
      </c>
      <c r="B7" s="8" t="s">
        <v>69</v>
      </c>
      <c r="C7" s="8" t="s">
        <v>6</v>
      </c>
      <c r="D7" s="8" t="s">
        <v>67</v>
      </c>
      <c r="E7" s="8">
        <v>150</v>
      </c>
      <c r="F7" s="8">
        <v>20.8</v>
      </c>
      <c r="G7" s="19">
        <v>53</v>
      </c>
      <c r="H7" s="16" t="s">
        <v>26</v>
      </c>
      <c r="I7" s="16">
        <v>147.69999999999999</v>
      </c>
      <c r="J7" s="16">
        <v>10.1</v>
      </c>
      <c r="K7" s="16">
        <v>48</v>
      </c>
      <c r="L7" s="8">
        <v>355.2</v>
      </c>
      <c r="M7" s="8">
        <v>0.6</v>
      </c>
      <c r="N7" s="9">
        <v>2.7</v>
      </c>
      <c r="O7" s="8">
        <v>-2.2999999999999998</v>
      </c>
      <c r="P7" s="19">
        <v>-10.7</v>
      </c>
      <c r="Q7" s="19">
        <v>-5</v>
      </c>
      <c r="R7" s="25">
        <v>362.1</v>
      </c>
      <c r="T7" s="23" t="s">
        <v>130</v>
      </c>
      <c r="U7" s="23">
        <f t="array" ref="U7:W7">1000*E7:G7</f>
        <v>150000</v>
      </c>
      <c r="V7" s="23">
        <v>20800</v>
      </c>
      <c r="W7" s="23">
        <v>53000</v>
      </c>
      <c r="X7" s="23">
        <f t="array" ref="X7:Z7">1000*I7:K7</f>
        <v>147700</v>
      </c>
      <c r="Y7" s="23">
        <v>10100</v>
      </c>
      <c r="Z7" s="23">
        <v>48000</v>
      </c>
      <c r="AA7" s="23">
        <v>0</v>
      </c>
      <c r="AB7" s="32">
        <f t="shared" si="0"/>
        <v>1443.8947330051453</v>
      </c>
      <c r="AD7" s="23" t="s">
        <v>131</v>
      </c>
      <c r="AE7" s="23">
        <f t="array" ref="AE7:AG7">I7:K7</f>
        <v>147.69999999999999</v>
      </c>
      <c r="AF7" s="23">
        <v>10.1</v>
      </c>
      <c r="AG7" s="23">
        <v>48</v>
      </c>
      <c r="AH7" s="23" t="str">
        <f t="shared" si="1"/>
        <v>P04_B_AS-J5</v>
      </c>
    </row>
    <row r="8" spans="1:34" x14ac:dyDescent="0.25">
      <c r="A8" s="1">
        <v>6</v>
      </c>
      <c r="B8" s="8" t="s">
        <v>39</v>
      </c>
      <c r="C8" s="8" t="s">
        <v>2</v>
      </c>
      <c r="D8" s="8" t="s">
        <v>3</v>
      </c>
      <c r="E8" s="8">
        <v>158</v>
      </c>
      <c r="F8" s="8">
        <v>-9.3000000000000007</v>
      </c>
      <c r="G8" s="19">
        <v>44.8</v>
      </c>
      <c r="H8" s="16" t="s">
        <v>27</v>
      </c>
      <c r="I8" s="16">
        <v>160.1</v>
      </c>
      <c r="J8" s="16">
        <v>10.1</v>
      </c>
      <c r="K8" s="16">
        <v>50</v>
      </c>
      <c r="L8" s="8">
        <v>345.8</v>
      </c>
      <c r="M8" s="8">
        <v>49.3</v>
      </c>
      <c r="N8" s="9">
        <v>50.8</v>
      </c>
      <c r="O8" s="8">
        <v>2.1</v>
      </c>
      <c r="P8" s="19">
        <v>19.399999999999999</v>
      </c>
      <c r="Q8" s="19">
        <v>5.2</v>
      </c>
      <c r="R8" s="25">
        <v>345.8</v>
      </c>
      <c r="T8" s="23" t="s">
        <v>130</v>
      </c>
      <c r="U8" s="23">
        <f t="array" ref="U8:W8">1000*E8:G8</f>
        <v>158000</v>
      </c>
      <c r="V8" s="23">
        <v>-9300</v>
      </c>
      <c r="W8" s="23">
        <v>44800</v>
      </c>
      <c r="X8" s="23">
        <f t="array" ref="X8:Z8">1000*I8:K8</f>
        <v>160100</v>
      </c>
      <c r="Y8" s="23">
        <v>10100</v>
      </c>
      <c r="Z8" s="23">
        <v>50000</v>
      </c>
      <c r="AA8" s="23">
        <v>0</v>
      </c>
      <c r="AB8" s="32">
        <f t="shared" si="0"/>
        <v>2423.3167353856156</v>
      </c>
      <c r="AD8" s="23" t="s">
        <v>131</v>
      </c>
      <c r="AE8" s="23">
        <f t="array" ref="AE8:AG8">I8:K8</f>
        <v>160.1</v>
      </c>
      <c r="AF8" s="23">
        <v>10.1</v>
      </c>
      <c r="AG8" s="23">
        <v>50</v>
      </c>
      <c r="AH8" s="23" t="str">
        <f t="shared" si="1"/>
        <v>P04_B_FS-J6</v>
      </c>
    </row>
    <row r="9" spans="1:34" x14ac:dyDescent="0.25">
      <c r="A9" s="1">
        <v>7</v>
      </c>
      <c r="B9" s="8" t="s">
        <v>47</v>
      </c>
      <c r="C9" s="8" t="s">
        <v>5</v>
      </c>
      <c r="D9" s="8" t="s">
        <v>11</v>
      </c>
      <c r="E9" s="8">
        <v>188</v>
      </c>
      <c r="F9" s="8">
        <v>-19.600000000000001</v>
      </c>
      <c r="G9" s="19">
        <v>40.9</v>
      </c>
      <c r="H9" s="16" t="s">
        <v>10</v>
      </c>
      <c r="I9" s="16">
        <v>175.4</v>
      </c>
      <c r="J9" s="16">
        <v>-19.3</v>
      </c>
      <c r="K9" s="16">
        <v>39.5</v>
      </c>
      <c r="L9" s="8">
        <v>427.2</v>
      </c>
      <c r="M9" s="8">
        <v>0.5</v>
      </c>
      <c r="N9" s="9">
        <v>5.6</v>
      </c>
      <c r="O9" s="19">
        <v>-12.6</v>
      </c>
      <c r="P9" s="19">
        <v>0.3</v>
      </c>
      <c r="Q9" s="19">
        <v>-1.4</v>
      </c>
      <c r="R9" s="25"/>
      <c r="T9" s="23" t="s">
        <v>130</v>
      </c>
      <c r="U9" s="23">
        <f t="array" ref="U9:W9">1000*E9:G9</f>
        <v>188000</v>
      </c>
      <c r="V9" s="23">
        <v>-19600</v>
      </c>
      <c r="W9" s="23">
        <v>40900</v>
      </c>
      <c r="X9" s="23">
        <f t="array" ref="X9:Z9">1000*I9:K9</f>
        <v>175400</v>
      </c>
      <c r="Y9" s="23">
        <v>-19300</v>
      </c>
      <c r="Z9" s="23">
        <v>39500</v>
      </c>
      <c r="AA9" s="23">
        <v>0</v>
      </c>
      <c r="AB9" s="32">
        <f t="shared" si="0"/>
        <v>1521.7305937648753</v>
      </c>
      <c r="AD9" s="23" t="s">
        <v>131</v>
      </c>
      <c r="AE9" s="23">
        <f t="array" ref="AE9:AG9">I9:K9</f>
        <v>175.4</v>
      </c>
      <c r="AF9" s="23">
        <v>-19.3</v>
      </c>
      <c r="AG9" s="23">
        <v>39.5</v>
      </c>
      <c r="AH9" s="23" t="str">
        <f t="shared" si="1"/>
        <v>S05_A_AS-J7</v>
      </c>
    </row>
    <row r="10" spans="1:34" x14ac:dyDescent="0.25">
      <c r="A10" s="1">
        <v>8</v>
      </c>
      <c r="B10" s="8" t="s">
        <v>48</v>
      </c>
      <c r="C10" s="8" t="s">
        <v>5</v>
      </c>
      <c r="D10" s="8" t="s">
        <v>11</v>
      </c>
      <c r="E10" s="8">
        <v>181</v>
      </c>
      <c r="F10" s="8">
        <v>-18</v>
      </c>
      <c r="G10" s="19">
        <v>41</v>
      </c>
      <c r="H10" s="16" t="s">
        <v>12</v>
      </c>
      <c r="I10" s="16">
        <v>175.4</v>
      </c>
      <c r="J10" s="16">
        <v>-8.6</v>
      </c>
      <c r="K10" s="16">
        <v>39.5</v>
      </c>
      <c r="L10" s="8">
        <v>452.5</v>
      </c>
      <c r="M10" s="8">
        <v>33.299999999999997</v>
      </c>
      <c r="N10" s="9">
        <v>34.4</v>
      </c>
      <c r="O10" s="8">
        <v>-5.6</v>
      </c>
      <c r="P10" s="19">
        <v>9.4</v>
      </c>
      <c r="Q10" s="19">
        <v>-1.5</v>
      </c>
      <c r="R10" s="25"/>
      <c r="T10" s="23" t="s">
        <v>130</v>
      </c>
      <c r="U10" s="23">
        <f t="array" ref="U10:W10">1000*E10:G10</f>
        <v>181000</v>
      </c>
      <c r="V10" s="23">
        <v>-18000</v>
      </c>
      <c r="W10" s="23">
        <v>41000</v>
      </c>
      <c r="X10" s="23">
        <f t="array" ref="X10:Z10">1000*I10:K10</f>
        <v>175400</v>
      </c>
      <c r="Y10" s="23">
        <v>-8600</v>
      </c>
      <c r="Z10" s="23">
        <v>39500</v>
      </c>
      <c r="AA10" s="23">
        <v>0</v>
      </c>
      <c r="AB10" s="32">
        <f t="shared" si="0"/>
        <v>1325.2803477000632</v>
      </c>
      <c r="AD10" s="23" t="s">
        <v>131</v>
      </c>
      <c r="AE10" s="23">
        <f t="array" ref="AE10:AG10">I10:K10</f>
        <v>175.4</v>
      </c>
      <c r="AF10" s="23">
        <v>-8.6</v>
      </c>
      <c r="AG10" s="23">
        <v>39.5</v>
      </c>
      <c r="AH10" s="23" t="str">
        <f t="shared" si="1"/>
        <v>S05_A_AP-J8</v>
      </c>
    </row>
    <row r="11" spans="1:34" x14ac:dyDescent="0.25">
      <c r="A11" s="1">
        <v>9</v>
      </c>
      <c r="B11" s="8" t="s">
        <v>49</v>
      </c>
      <c r="C11" s="8" t="s">
        <v>4</v>
      </c>
      <c r="D11" s="8" t="s">
        <v>11</v>
      </c>
      <c r="E11" s="8">
        <v>174</v>
      </c>
      <c r="F11" s="8">
        <v>11.6</v>
      </c>
      <c r="G11" s="19">
        <v>38.799999999999997</v>
      </c>
      <c r="H11" s="16" t="s">
        <v>13</v>
      </c>
      <c r="I11" s="16">
        <v>189.2</v>
      </c>
      <c r="J11" s="16">
        <v>-15.1</v>
      </c>
      <c r="K11" s="16">
        <v>39.5</v>
      </c>
      <c r="L11" s="8">
        <v>606.29999999999995</v>
      </c>
      <c r="M11" s="9">
        <v>5.6</v>
      </c>
      <c r="N11" s="9">
        <v>23.5</v>
      </c>
      <c r="O11" s="8">
        <v>15.2</v>
      </c>
      <c r="P11" s="19">
        <v>-26.7</v>
      </c>
      <c r="Q11" s="19">
        <v>0.7</v>
      </c>
      <c r="R11" s="25">
        <v>855.4</v>
      </c>
      <c r="T11" s="23" t="s">
        <v>130</v>
      </c>
      <c r="U11" s="23">
        <f t="array" ref="U11:W11">1000*E11:G11</f>
        <v>174000</v>
      </c>
      <c r="V11" s="23">
        <v>11600</v>
      </c>
      <c r="W11" s="23">
        <v>38800</v>
      </c>
      <c r="X11" s="23">
        <f t="array" ref="X11:Z11">1000*I11:K11</f>
        <v>189200</v>
      </c>
      <c r="Y11" s="23">
        <v>-15100</v>
      </c>
      <c r="Z11" s="23">
        <v>39500</v>
      </c>
      <c r="AA11" s="23">
        <v>0</v>
      </c>
      <c r="AB11" s="32">
        <f t="shared" si="0"/>
        <v>3687.7700579076241</v>
      </c>
      <c r="AD11" s="23" t="s">
        <v>131</v>
      </c>
      <c r="AE11" s="23">
        <f t="array" ref="AE11:AG11">I11:K11</f>
        <v>189.2</v>
      </c>
      <c r="AF11" s="23">
        <v>-15.1</v>
      </c>
      <c r="AG11" s="23">
        <v>39.5</v>
      </c>
      <c r="AH11" s="23" t="str">
        <f t="shared" si="1"/>
        <v>S05_A_F-J9</v>
      </c>
    </row>
    <row r="12" spans="1:34" x14ac:dyDescent="0.25">
      <c r="A12" s="17">
        <v>11</v>
      </c>
      <c r="B12" s="8" t="s">
        <v>50</v>
      </c>
      <c r="C12" s="8" t="s">
        <v>4</v>
      </c>
      <c r="D12" s="8" t="s">
        <v>3</v>
      </c>
      <c r="E12" s="8">
        <v>179</v>
      </c>
      <c r="F12" s="8">
        <v>13.1</v>
      </c>
      <c r="G12" s="19">
        <v>48.2</v>
      </c>
      <c r="H12" s="16" t="s">
        <v>14</v>
      </c>
      <c r="I12" s="16">
        <v>180.3</v>
      </c>
      <c r="J12" s="16">
        <v>-12.8</v>
      </c>
      <c r="K12" s="16">
        <v>52</v>
      </c>
      <c r="L12" s="8">
        <v>426.8</v>
      </c>
      <c r="M12" s="8">
        <v>5</v>
      </c>
      <c r="N12" s="9">
        <v>8.5</v>
      </c>
      <c r="O12" s="8">
        <v>1.3</v>
      </c>
      <c r="P12" s="19">
        <v>-25.9</v>
      </c>
      <c r="Q12" s="19">
        <v>3.8</v>
      </c>
      <c r="R12" s="25">
        <v>658.1</v>
      </c>
      <c r="T12" s="23" t="s">
        <v>130</v>
      </c>
      <c r="U12" s="23">
        <f t="array" ref="U12:W12">1000*E12:G12</f>
        <v>179000</v>
      </c>
      <c r="V12" s="23">
        <v>13100</v>
      </c>
      <c r="W12" s="23">
        <v>48200</v>
      </c>
      <c r="X12" s="23">
        <f t="array" ref="X12:Z12">1000*I12:K12</f>
        <v>180300</v>
      </c>
      <c r="Y12" s="23">
        <v>-12800</v>
      </c>
      <c r="Z12" s="23">
        <v>52000</v>
      </c>
      <c r="AA12" s="23">
        <v>0</v>
      </c>
      <c r="AB12" s="32">
        <f t="shared" si="0"/>
        <v>3145.1448297336005</v>
      </c>
      <c r="AD12" s="23" t="s">
        <v>131</v>
      </c>
      <c r="AE12" s="23">
        <f t="array" ref="AE12:AG12">I12:K12</f>
        <v>180.3</v>
      </c>
      <c r="AF12" s="23">
        <v>-12.8</v>
      </c>
      <c r="AG12" s="23">
        <v>52</v>
      </c>
      <c r="AH12" s="23" t="str">
        <f t="shared" si="1"/>
        <v>S05_B_AP-J11</v>
      </c>
    </row>
    <row r="13" spans="1:34" x14ac:dyDescent="0.25">
      <c r="A13" s="17">
        <v>12</v>
      </c>
      <c r="B13" s="8" t="s">
        <v>51</v>
      </c>
      <c r="C13" s="8" t="s">
        <v>4</v>
      </c>
      <c r="D13" s="8" t="s">
        <v>3</v>
      </c>
      <c r="E13" s="8">
        <v>179</v>
      </c>
      <c r="F13" s="8">
        <v>13.1</v>
      </c>
      <c r="G13" s="19">
        <v>48.2</v>
      </c>
      <c r="H13" s="16" t="s">
        <v>15</v>
      </c>
      <c r="I13" s="16">
        <v>193</v>
      </c>
      <c r="J13" s="16">
        <v>-15.2</v>
      </c>
      <c r="K13" s="16">
        <v>52</v>
      </c>
      <c r="L13" s="8">
        <v>351</v>
      </c>
      <c r="M13" s="8">
        <v>6</v>
      </c>
      <c r="N13" s="9">
        <v>9.6999999999999993</v>
      </c>
      <c r="O13" s="8">
        <v>14</v>
      </c>
      <c r="P13" s="19">
        <v>-28.3</v>
      </c>
      <c r="Q13" s="19">
        <v>3.8</v>
      </c>
      <c r="R13" s="25">
        <v>626</v>
      </c>
      <c r="T13" s="23" t="s">
        <v>130</v>
      </c>
      <c r="U13" s="23">
        <f t="array" ref="U13:W13">1000*E13:G13</f>
        <v>179000</v>
      </c>
      <c r="V13" s="23">
        <v>13100</v>
      </c>
      <c r="W13" s="23">
        <v>48200</v>
      </c>
      <c r="X13" s="23">
        <f t="array" ref="X13:Z13">1000*I13:K13</f>
        <v>193000</v>
      </c>
      <c r="Y13" s="23">
        <v>-15200</v>
      </c>
      <c r="Z13" s="23">
        <v>52000</v>
      </c>
      <c r="AA13" s="23">
        <v>0</v>
      </c>
      <c r="AB13" s="32">
        <f t="shared" si="0"/>
        <v>3816.1698075426361</v>
      </c>
      <c r="AD13" s="23" t="s">
        <v>131</v>
      </c>
      <c r="AE13" s="23">
        <f t="array" ref="AE13:AG13">I13:K13</f>
        <v>193</v>
      </c>
      <c r="AF13" s="23">
        <v>-15.2</v>
      </c>
      <c r="AG13" s="23">
        <v>52</v>
      </c>
      <c r="AH13" s="23" t="str">
        <f t="shared" si="1"/>
        <v>S05_B_F-J12</v>
      </c>
    </row>
    <row r="14" spans="1:34" x14ac:dyDescent="0.25">
      <c r="A14" s="17">
        <v>13</v>
      </c>
      <c r="B14" s="8" t="s">
        <v>52</v>
      </c>
      <c r="C14" s="8" t="s">
        <v>6</v>
      </c>
      <c r="D14" s="8" t="s">
        <v>11</v>
      </c>
      <c r="E14" s="8">
        <v>156</v>
      </c>
      <c r="F14" s="8">
        <v>11.5</v>
      </c>
      <c r="G14" s="19">
        <v>38.5</v>
      </c>
      <c r="H14" s="16" t="s">
        <v>53</v>
      </c>
      <c r="I14" s="16">
        <v>146.4</v>
      </c>
      <c r="J14" s="16">
        <v>-14.8</v>
      </c>
      <c r="K14" s="16">
        <v>39.5</v>
      </c>
      <c r="L14" s="8">
        <v>334.1</v>
      </c>
      <c r="M14" s="8">
        <v>4.0999999999999996</v>
      </c>
      <c r="N14" s="9">
        <v>6.4</v>
      </c>
      <c r="O14" s="8">
        <v>-9.6</v>
      </c>
      <c r="P14" s="19">
        <v>-26.3</v>
      </c>
      <c r="Q14" s="19">
        <v>1</v>
      </c>
      <c r="R14" s="25">
        <v>405</v>
      </c>
      <c r="T14" s="23" t="s">
        <v>130</v>
      </c>
      <c r="U14" s="23">
        <f t="array" ref="U14:W14">1000*E14:G14</f>
        <v>156000</v>
      </c>
      <c r="V14" s="23">
        <v>11500</v>
      </c>
      <c r="W14" s="23">
        <v>38500</v>
      </c>
      <c r="X14" s="23">
        <f t="array" ref="X14:Z14">1000*I14:K14</f>
        <v>146400</v>
      </c>
      <c r="Y14" s="23">
        <v>-14800</v>
      </c>
      <c r="Z14" s="23">
        <v>39500</v>
      </c>
      <c r="AA14" s="23">
        <v>0</v>
      </c>
      <c r="AB14" s="32">
        <f t="shared" si="0"/>
        <v>3361.8209351480932</v>
      </c>
      <c r="AD14" s="23" t="s">
        <v>131</v>
      </c>
      <c r="AE14" s="23">
        <f t="array" ref="AE14:AG14">I14:K14</f>
        <v>146.4</v>
      </c>
      <c r="AF14" s="23">
        <v>-14.8</v>
      </c>
      <c r="AG14" s="23">
        <v>39.5</v>
      </c>
      <c r="AH14" s="23" t="str">
        <f t="shared" si="1"/>
        <v>S04_A_A-J13</v>
      </c>
    </row>
    <row r="15" spans="1:34" x14ac:dyDescent="0.25">
      <c r="A15" s="17">
        <v>14</v>
      </c>
      <c r="B15" s="8" t="s">
        <v>48</v>
      </c>
      <c r="C15" s="8" t="s">
        <v>5</v>
      </c>
      <c r="D15" s="8" t="s">
        <v>11</v>
      </c>
      <c r="E15" s="8">
        <v>181</v>
      </c>
      <c r="F15" s="8">
        <v>-18</v>
      </c>
      <c r="G15" s="19">
        <v>41</v>
      </c>
      <c r="H15" s="16" t="s">
        <v>16</v>
      </c>
      <c r="I15" s="16">
        <v>158.1</v>
      </c>
      <c r="J15" s="16">
        <v>-9.4</v>
      </c>
      <c r="K15" s="16">
        <v>39.5</v>
      </c>
      <c r="L15" s="8">
        <v>452.5</v>
      </c>
      <c r="M15" s="8">
        <v>33.299999999999997</v>
      </c>
      <c r="N15" s="9">
        <v>34.4</v>
      </c>
      <c r="O15" s="8">
        <v>-22.9</v>
      </c>
      <c r="P15" s="19">
        <v>8.6</v>
      </c>
      <c r="Q15" s="19">
        <v>-1.5</v>
      </c>
      <c r="R15" s="25">
        <v>452.5</v>
      </c>
      <c r="T15" s="23" t="s">
        <v>130</v>
      </c>
      <c r="U15" s="23">
        <f t="array" ref="U15:W15">1000*E15:G15</f>
        <v>181000</v>
      </c>
      <c r="V15" s="23">
        <v>-18000</v>
      </c>
      <c r="W15" s="23">
        <v>41000</v>
      </c>
      <c r="X15" s="23">
        <f t="array" ref="X15:Z15">1000*I15:K15</f>
        <v>158100</v>
      </c>
      <c r="Y15" s="23">
        <v>-9400</v>
      </c>
      <c r="Z15" s="23">
        <v>39500</v>
      </c>
      <c r="AA15" s="23">
        <v>0</v>
      </c>
      <c r="AB15" s="32">
        <f t="shared" si="0"/>
        <v>2940.9059828563031</v>
      </c>
      <c r="AD15" s="23" t="s">
        <v>131</v>
      </c>
      <c r="AE15" s="23">
        <f t="array" ref="AE15:AG15">I15:K15</f>
        <v>158.1</v>
      </c>
      <c r="AF15" s="23">
        <v>-9.4</v>
      </c>
      <c r="AG15" s="23">
        <v>39.5</v>
      </c>
      <c r="AH15" s="23" t="str">
        <f t="shared" si="1"/>
        <v>S04_A_FP-J14</v>
      </c>
    </row>
    <row r="16" spans="1:34" x14ac:dyDescent="0.25">
      <c r="A16" s="17">
        <v>15</v>
      </c>
      <c r="B16" s="8" t="s">
        <v>54</v>
      </c>
      <c r="C16" s="8" t="s">
        <v>4</v>
      </c>
      <c r="D16" s="8" t="s">
        <v>11</v>
      </c>
      <c r="E16" s="8">
        <v>174</v>
      </c>
      <c r="F16" s="8">
        <v>11.6</v>
      </c>
      <c r="G16" s="19">
        <v>38.799999999999997</v>
      </c>
      <c r="H16" s="16" t="s">
        <v>55</v>
      </c>
      <c r="I16" s="16">
        <v>158.1</v>
      </c>
      <c r="J16" s="16">
        <v>-21.4</v>
      </c>
      <c r="K16" s="16">
        <v>39.5</v>
      </c>
      <c r="L16" s="8">
        <v>305.2</v>
      </c>
      <c r="M16" s="8">
        <v>8.5</v>
      </c>
      <c r="N16" s="9">
        <v>8.5</v>
      </c>
      <c r="O16" s="8">
        <v>-15.9</v>
      </c>
      <c r="P16" s="19">
        <v>-33</v>
      </c>
      <c r="Q16" s="19">
        <v>0.7</v>
      </c>
      <c r="R16" s="25">
        <v>672.3</v>
      </c>
      <c r="T16" s="23" t="s">
        <v>130</v>
      </c>
      <c r="U16" s="23">
        <f t="array" ref="U16:W16">1000*E16:G16</f>
        <v>174000</v>
      </c>
      <c r="V16" s="23">
        <v>11600</v>
      </c>
      <c r="W16" s="23">
        <v>38800</v>
      </c>
      <c r="X16" s="23">
        <f t="array" ref="X16:Z16">1000*I16:K16</f>
        <v>158100</v>
      </c>
      <c r="Y16" s="23">
        <v>-21400</v>
      </c>
      <c r="Z16" s="23">
        <v>39500</v>
      </c>
      <c r="AA16" s="23">
        <v>0</v>
      </c>
      <c r="AB16" s="32">
        <f t="shared" si="0"/>
        <v>4396.4895086875849</v>
      </c>
      <c r="AD16" s="23" t="s">
        <v>131</v>
      </c>
      <c r="AE16" s="23">
        <f t="array" ref="AE16:AG16">I16:K16</f>
        <v>158.1</v>
      </c>
      <c r="AF16" s="23">
        <v>-21.4</v>
      </c>
      <c r="AG16" s="23">
        <v>39.5</v>
      </c>
      <c r="AH16" s="23" t="str">
        <f t="shared" si="1"/>
        <v>S04_A_FS-J15</v>
      </c>
    </row>
    <row r="17" spans="1:34" x14ac:dyDescent="0.25">
      <c r="A17" s="17">
        <v>16</v>
      </c>
      <c r="B17" s="8" t="s">
        <v>40</v>
      </c>
      <c r="C17" s="8" t="s">
        <v>7</v>
      </c>
      <c r="D17" s="8" t="s">
        <v>3</v>
      </c>
      <c r="E17" s="8">
        <v>126</v>
      </c>
      <c r="F17" s="8">
        <v>-9</v>
      </c>
      <c r="G17" s="19">
        <v>47.6</v>
      </c>
      <c r="H17" s="16" t="s">
        <v>17</v>
      </c>
      <c r="I17" s="16">
        <v>151</v>
      </c>
      <c r="J17" s="16">
        <v>-16.2</v>
      </c>
      <c r="K17" s="16">
        <v>52</v>
      </c>
      <c r="L17" s="8">
        <v>264.60000000000002</v>
      </c>
      <c r="M17" s="9">
        <v>5.2</v>
      </c>
      <c r="N17" s="8">
        <v>4.3</v>
      </c>
      <c r="O17" s="8">
        <v>25</v>
      </c>
      <c r="P17" s="19">
        <v>-7.2</v>
      </c>
      <c r="Q17" s="19">
        <v>4.4000000000000004</v>
      </c>
      <c r="R17" s="25">
        <v>1370.5</v>
      </c>
      <c r="T17" s="23" t="s">
        <v>130</v>
      </c>
      <c r="U17" s="23">
        <f t="array" ref="U17:W17">1000*E17:G17</f>
        <v>126000</v>
      </c>
      <c r="V17" s="23">
        <v>-9000</v>
      </c>
      <c r="W17" s="23">
        <v>47600</v>
      </c>
      <c r="X17" s="23">
        <f t="array" ref="X17:Z17">1000*I17:K17</f>
        <v>151000</v>
      </c>
      <c r="Y17" s="23">
        <v>-16200</v>
      </c>
      <c r="Z17" s="23">
        <v>52000</v>
      </c>
      <c r="AA17" s="23">
        <v>0</v>
      </c>
      <c r="AB17" s="32">
        <f t="shared" si="0"/>
        <v>3166.2722561397022</v>
      </c>
      <c r="AD17" s="23" t="s">
        <v>131</v>
      </c>
      <c r="AE17" s="23">
        <f t="array" ref="AE17:AG17">I17:K17</f>
        <v>151</v>
      </c>
      <c r="AF17" s="23">
        <v>-16.2</v>
      </c>
      <c r="AG17" s="23">
        <v>52</v>
      </c>
      <c r="AH17" s="23" t="str">
        <f t="shared" si="1"/>
        <v>S04_B_AP-J16</v>
      </c>
    </row>
    <row r="18" spans="1:34" x14ac:dyDescent="0.25">
      <c r="A18" s="17">
        <v>17</v>
      </c>
      <c r="B18" s="8" t="s">
        <v>56</v>
      </c>
      <c r="C18" s="8" t="s">
        <v>5</v>
      </c>
      <c r="D18" s="8" t="s">
        <v>3</v>
      </c>
      <c r="E18" s="8">
        <v>176</v>
      </c>
      <c r="F18" s="8">
        <v>-10.3</v>
      </c>
      <c r="G18" s="19">
        <v>44.8</v>
      </c>
      <c r="H18" s="16" t="s">
        <v>18</v>
      </c>
      <c r="I18" s="16">
        <v>163.6</v>
      </c>
      <c r="J18" s="16">
        <v>-15.1</v>
      </c>
      <c r="K18" s="16">
        <v>52</v>
      </c>
      <c r="L18" s="8">
        <v>335.5</v>
      </c>
      <c r="M18" s="8">
        <v>0.9</v>
      </c>
      <c r="N18" s="9">
        <v>1.3</v>
      </c>
      <c r="O18" s="8">
        <v>-12.4</v>
      </c>
      <c r="P18" s="19">
        <v>-4.8</v>
      </c>
      <c r="Q18" s="19">
        <v>7.2</v>
      </c>
      <c r="R18" s="25">
        <v>356.4</v>
      </c>
      <c r="T18" s="23" t="s">
        <v>130</v>
      </c>
      <c r="U18" s="23">
        <f t="array" ref="U18:W18">1000*E18:G18</f>
        <v>176000</v>
      </c>
      <c r="V18" s="23">
        <v>-10300</v>
      </c>
      <c r="W18" s="23">
        <v>44800</v>
      </c>
      <c r="X18" s="23">
        <f t="array" ref="X18:Z18">1000*I18:K18</f>
        <v>163600</v>
      </c>
      <c r="Y18" s="23">
        <v>-15100</v>
      </c>
      <c r="Z18" s="23">
        <v>52000</v>
      </c>
      <c r="AA18" s="23">
        <v>0</v>
      </c>
      <c r="AB18" s="32">
        <f t="shared" si="0"/>
        <v>1814.5015844578368</v>
      </c>
      <c r="AD18" s="23" t="s">
        <v>131</v>
      </c>
      <c r="AE18" s="23">
        <f t="array" ref="AE18:AG18">I18:K18</f>
        <v>163.6</v>
      </c>
      <c r="AF18" s="23">
        <v>-15.1</v>
      </c>
      <c r="AG18" s="23">
        <v>52</v>
      </c>
      <c r="AH18" s="23" t="str">
        <f t="shared" si="1"/>
        <v>S04_B_F-J17</v>
      </c>
    </row>
    <row r="19" spans="1:34" x14ac:dyDescent="0.25">
      <c r="A19" s="17">
        <v>18</v>
      </c>
      <c r="B19" s="8" t="s">
        <v>57</v>
      </c>
      <c r="C19" s="8" t="s">
        <v>5</v>
      </c>
      <c r="D19" s="8" t="s">
        <v>11</v>
      </c>
      <c r="E19" s="8">
        <v>188</v>
      </c>
      <c r="F19" s="8">
        <v>-19.600000000000001</v>
      </c>
      <c r="G19" s="19">
        <v>40.9</v>
      </c>
      <c r="H19" s="16" t="s">
        <v>58</v>
      </c>
      <c r="I19" s="16">
        <v>130.30000000000001</v>
      </c>
      <c r="J19" s="16">
        <v>-10.3</v>
      </c>
      <c r="K19" s="16">
        <v>39.5</v>
      </c>
      <c r="L19" s="8">
        <v>163.80000000000001</v>
      </c>
      <c r="M19" s="9">
        <v>43.2</v>
      </c>
      <c r="N19" s="8">
        <v>0</v>
      </c>
      <c r="O19" s="8">
        <v>-57.7</v>
      </c>
      <c r="P19" s="19">
        <v>9.3000000000000007</v>
      </c>
      <c r="Q19" s="19">
        <v>-1.4</v>
      </c>
      <c r="R19" s="25">
        <v>298.10000000000002</v>
      </c>
      <c r="T19" s="23" t="s">
        <v>130</v>
      </c>
      <c r="U19" s="23">
        <f t="array" ref="U19:W19">1000*E19:G19</f>
        <v>188000</v>
      </c>
      <c r="V19" s="23">
        <v>-19600</v>
      </c>
      <c r="W19" s="23">
        <v>40900</v>
      </c>
      <c r="X19" s="23">
        <f t="array" ref="X19:Z19">1000*I19:K19</f>
        <v>130300.00000000001</v>
      </c>
      <c r="Y19" s="23">
        <v>-10300</v>
      </c>
      <c r="Z19" s="23">
        <v>39500</v>
      </c>
      <c r="AA19" s="23">
        <v>0</v>
      </c>
      <c r="AB19" s="32">
        <f t="shared" si="0"/>
        <v>7015.3728339982044</v>
      </c>
      <c r="AD19" s="23" t="s">
        <v>131</v>
      </c>
      <c r="AE19" s="23">
        <f t="array" ref="AE19:AG19">I19:K19</f>
        <v>130.30000000000001</v>
      </c>
      <c r="AF19" s="23">
        <v>-10.3</v>
      </c>
      <c r="AG19" s="23">
        <v>39.5</v>
      </c>
      <c r="AH19" s="23" t="str">
        <f t="shared" si="1"/>
        <v>S03_A_P-J18</v>
      </c>
    </row>
    <row r="20" spans="1:34" x14ac:dyDescent="0.25">
      <c r="A20" s="17">
        <v>19</v>
      </c>
      <c r="B20" s="8" t="s">
        <v>51</v>
      </c>
      <c r="C20" s="8" t="s">
        <v>4</v>
      </c>
      <c r="D20" s="8" t="s">
        <v>3</v>
      </c>
      <c r="E20" s="8">
        <v>179</v>
      </c>
      <c r="F20" s="8">
        <v>13.1</v>
      </c>
      <c r="G20" s="19">
        <v>48.2</v>
      </c>
      <c r="H20" s="16" t="s">
        <v>19</v>
      </c>
      <c r="I20" s="16">
        <v>125.9</v>
      </c>
      <c r="J20" s="16">
        <v>-14.3</v>
      </c>
      <c r="K20" s="16">
        <v>50.5</v>
      </c>
      <c r="L20" s="8">
        <v>187</v>
      </c>
      <c r="M20" s="9">
        <v>33</v>
      </c>
      <c r="N20" s="8">
        <v>9.6999999999999993</v>
      </c>
      <c r="O20" s="8">
        <v>-53.1</v>
      </c>
      <c r="P20" s="19">
        <v>-27.4</v>
      </c>
      <c r="Q20" s="19">
        <v>2.2999999999999998</v>
      </c>
      <c r="R20" s="25">
        <v>287.5</v>
      </c>
      <c r="T20" s="23" t="s">
        <v>130</v>
      </c>
      <c r="U20" s="23">
        <f t="array" ref="U20:W20">1000*E20:G20</f>
        <v>179000</v>
      </c>
      <c r="V20" s="23">
        <v>13100</v>
      </c>
      <c r="W20" s="23">
        <v>48200</v>
      </c>
      <c r="X20" s="23">
        <f t="array" ref="X20:Z20">1000*I20:K20</f>
        <v>125900</v>
      </c>
      <c r="Y20" s="23">
        <v>-14300</v>
      </c>
      <c r="Z20" s="23">
        <v>50500</v>
      </c>
      <c r="AA20" s="23">
        <v>0</v>
      </c>
      <c r="AB20" s="32">
        <f t="shared" si="0"/>
        <v>7175.6187189677239</v>
      </c>
      <c r="AD20" s="23" t="s">
        <v>131</v>
      </c>
      <c r="AE20" s="23">
        <f t="array" ref="AE20:AG20">I20:K20</f>
        <v>125.9</v>
      </c>
      <c r="AF20" s="23">
        <v>-14.3</v>
      </c>
      <c r="AG20" s="23">
        <v>50.5</v>
      </c>
      <c r="AH20" s="23" t="str">
        <f t="shared" si="1"/>
        <v>S03_B_A-J19</v>
      </c>
    </row>
    <row r="21" spans="1:34" x14ac:dyDescent="0.25">
      <c r="A21" s="17">
        <v>20</v>
      </c>
      <c r="B21" s="8" t="s">
        <v>59</v>
      </c>
      <c r="C21" s="8" t="s">
        <v>8</v>
      </c>
      <c r="D21" s="8" t="s">
        <v>3</v>
      </c>
      <c r="E21" s="8">
        <v>133</v>
      </c>
      <c r="F21" s="8">
        <v>15.3</v>
      </c>
      <c r="G21" s="19">
        <v>47.3</v>
      </c>
      <c r="H21" s="16" t="s">
        <v>20</v>
      </c>
      <c r="I21" s="16">
        <v>136.19999999999999</v>
      </c>
      <c r="J21" s="16">
        <v>-14.3</v>
      </c>
      <c r="K21" s="16">
        <v>50.5</v>
      </c>
      <c r="L21" s="8">
        <v>200.2</v>
      </c>
      <c r="M21" s="9">
        <v>3.8</v>
      </c>
      <c r="N21" s="8">
        <v>0.8</v>
      </c>
      <c r="O21" s="8">
        <v>3.2</v>
      </c>
      <c r="P21" s="19">
        <v>-29.6</v>
      </c>
      <c r="Q21" s="19">
        <v>3.2</v>
      </c>
      <c r="R21" s="25">
        <v>270.5</v>
      </c>
      <c r="T21" s="23" t="s">
        <v>130</v>
      </c>
      <c r="U21" s="23">
        <f t="array" ref="U21:W21">1000*E21:G21</f>
        <v>133000</v>
      </c>
      <c r="V21" s="23">
        <v>15300</v>
      </c>
      <c r="W21" s="23">
        <v>47300</v>
      </c>
      <c r="X21" s="23">
        <f t="array" ref="X21:Z21">1000*I21:K21</f>
        <v>136200</v>
      </c>
      <c r="Y21" s="23">
        <v>-14300</v>
      </c>
      <c r="Z21" s="23">
        <v>50500</v>
      </c>
      <c r="AA21" s="23">
        <v>0</v>
      </c>
      <c r="AB21" s="32">
        <f t="shared" si="0"/>
        <v>3593.2737162648773</v>
      </c>
      <c r="AD21" s="23" t="s">
        <v>131</v>
      </c>
      <c r="AE21" s="23">
        <f t="array" ref="AE21:AG21">I21:K21</f>
        <v>136.19999999999999</v>
      </c>
      <c r="AF21" s="23">
        <v>-14.3</v>
      </c>
      <c r="AG21" s="23">
        <v>50.5</v>
      </c>
      <c r="AH21" s="23" t="str">
        <f t="shared" si="1"/>
        <v>S03_B_F-J20</v>
      </c>
    </row>
    <row r="22" spans="1:34" x14ac:dyDescent="0.25">
      <c r="A22" s="17">
        <v>21</v>
      </c>
      <c r="B22" s="8" t="s">
        <v>60</v>
      </c>
      <c r="C22" s="8" t="s">
        <v>8</v>
      </c>
      <c r="D22" s="8" t="s">
        <v>3</v>
      </c>
      <c r="E22" s="8">
        <v>134</v>
      </c>
      <c r="F22" s="8">
        <v>11.1</v>
      </c>
      <c r="G22" s="19">
        <v>45.4</v>
      </c>
      <c r="H22" s="16" t="s">
        <v>61</v>
      </c>
      <c r="I22" s="16">
        <v>112.9</v>
      </c>
      <c r="J22" s="16">
        <v>9.9</v>
      </c>
      <c r="K22" s="16">
        <v>48</v>
      </c>
      <c r="L22" s="8">
        <v>130.4</v>
      </c>
      <c r="M22" s="9">
        <v>2.1</v>
      </c>
      <c r="N22" s="8">
        <v>0</v>
      </c>
      <c r="O22" s="8">
        <v>-21.1</v>
      </c>
      <c r="P22" s="19">
        <v>-1.2</v>
      </c>
      <c r="Q22" s="19">
        <v>2.6</v>
      </c>
      <c r="R22" s="25">
        <v>133.4</v>
      </c>
      <c r="T22" s="23" t="s">
        <v>130</v>
      </c>
      <c r="U22" s="23">
        <f t="array" ref="U22:W22">1000*E22:G22</f>
        <v>134000</v>
      </c>
      <c r="V22" s="23">
        <v>11100</v>
      </c>
      <c r="W22" s="23">
        <v>45400</v>
      </c>
      <c r="X22" s="23">
        <f t="array" ref="X22:Z22">1000*I22:K22</f>
        <v>112900</v>
      </c>
      <c r="Y22" s="23">
        <v>9900</v>
      </c>
      <c r="Z22" s="23">
        <v>48000</v>
      </c>
      <c r="AA22" s="23">
        <v>0</v>
      </c>
      <c r="AB22" s="32">
        <f t="shared" si="0"/>
        <v>2555.2111458742502</v>
      </c>
      <c r="AD22" s="23" t="s">
        <v>131</v>
      </c>
      <c r="AE22" s="23">
        <f t="array" ref="AE22:AG22">I22:K22</f>
        <v>112.9</v>
      </c>
      <c r="AF22" s="23">
        <v>9.9</v>
      </c>
      <c r="AG22" s="23">
        <v>48</v>
      </c>
      <c r="AH22" s="23" t="str">
        <f t="shared" si="1"/>
        <v>P02_B_FS-J21</v>
      </c>
    </row>
    <row r="23" spans="1:34" x14ac:dyDescent="0.25">
      <c r="A23" s="17">
        <v>22</v>
      </c>
      <c r="B23" s="8" t="s">
        <v>62</v>
      </c>
      <c r="C23" s="8" t="s">
        <v>8</v>
      </c>
      <c r="D23" s="8" t="s">
        <v>3</v>
      </c>
      <c r="E23" s="8">
        <v>134</v>
      </c>
      <c r="F23" s="8">
        <v>11.1</v>
      </c>
      <c r="G23" s="19">
        <v>45.4</v>
      </c>
      <c r="H23" s="16" t="s">
        <v>63</v>
      </c>
      <c r="I23" s="16">
        <v>112.9</v>
      </c>
      <c r="J23" s="16">
        <v>18.8</v>
      </c>
      <c r="K23" s="16">
        <v>48</v>
      </c>
      <c r="L23" s="8">
        <v>136.69999999999999</v>
      </c>
      <c r="M23" s="9">
        <v>3.4</v>
      </c>
      <c r="N23" s="8">
        <v>0</v>
      </c>
      <c r="O23" s="8">
        <v>-21.1</v>
      </c>
      <c r="P23" s="19">
        <v>7.7</v>
      </c>
      <c r="Q23" s="19">
        <v>2.6</v>
      </c>
      <c r="R23" s="25">
        <v>168.1</v>
      </c>
      <c r="T23" s="23" t="s">
        <v>130</v>
      </c>
      <c r="U23" s="23">
        <f t="array" ref="U23:W23">1000*E23:G23</f>
        <v>134000</v>
      </c>
      <c r="V23" s="23">
        <v>11100</v>
      </c>
      <c r="W23" s="23">
        <v>45400</v>
      </c>
      <c r="X23" s="23">
        <f t="array" ref="X23:Z23">1000*I23:K23</f>
        <v>112900</v>
      </c>
      <c r="Y23" s="23">
        <v>18800</v>
      </c>
      <c r="Z23" s="23">
        <v>48000</v>
      </c>
      <c r="AA23" s="23">
        <v>0</v>
      </c>
      <c r="AB23" s="32">
        <f t="shared" si="0"/>
        <v>2713.3271089199698</v>
      </c>
      <c r="AD23" s="23" t="s">
        <v>131</v>
      </c>
      <c r="AE23" s="23">
        <f t="array" ref="AE23:AG23">I23:K23</f>
        <v>112.9</v>
      </c>
      <c r="AF23" s="23">
        <v>18.8</v>
      </c>
      <c r="AG23" s="23">
        <v>48</v>
      </c>
      <c r="AH23" s="23" t="str">
        <f t="shared" si="1"/>
        <v>P02_B_FP-J22</v>
      </c>
    </row>
    <row r="24" spans="1:34" x14ac:dyDescent="0.25">
      <c r="A24" s="1">
        <v>23</v>
      </c>
      <c r="B24" s="8" t="s">
        <v>71</v>
      </c>
      <c r="C24" s="8" t="s">
        <v>6</v>
      </c>
      <c r="D24" s="8" t="s">
        <v>11</v>
      </c>
      <c r="E24" s="8">
        <v>156</v>
      </c>
      <c r="F24" s="8">
        <v>11.5</v>
      </c>
      <c r="G24" s="19">
        <v>38.5</v>
      </c>
      <c r="H24" s="16" t="s">
        <v>28</v>
      </c>
      <c r="I24" s="16">
        <v>180.8</v>
      </c>
      <c r="J24" s="16">
        <v>15.9</v>
      </c>
      <c r="K24" s="16">
        <v>39.5</v>
      </c>
      <c r="L24" s="8">
        <v>404.5</v>
      </c>
      <c r="M24" s="8">
        <v>1.8</v>
      </c>
      <c r="N24" s="9">
        <v>7.1</v>
      </c>
      <c r="O24" s="8">
        <v>24.8</v>
      </c>
      <c r="P24" s="19">
        <v>4.4000000000000004</v>
      </c>
      <c r="Q24" s="19">
        <v>1</v>
      </c>
      <c r="R24" s="25">
        <v>456.5</v>
      </c>
      <c r="T24" s="23" t="s">
        <v>130</v>
      </c>
      <c r="U24" s="23">
        <f t="array" ref="U24:W24">1000*E24:G24</f>
        <v>156000</v>
      </c>
      <c r="V24" s="23">
        <v>11500</v>
      </c>
      <c r="W24" s="23">
        <v>38500</v>
      </c>
      <c r="X24" s="23">
        <f t="array" ref="X24:Z24">1000*I24:K24</f>
        <v>180800</v>
      </c>
      <c r="Y24" s="23">
        <v>15900</v>
      </c>
      <c r="Z24" s="23">
        <v>39500</v>
      </c>
      <c r="AA24" s="23">
        <v>0</v>
      </c>
      <c r="AB24" s="32">
        <f t="shared" si="0"/>
        <v>3024.8570214144006</v>
      </c>
      <c r="AD24" s="23" t="s">
        <v>131</v>
      </c>
      <c r="AE24" s="23">
        <f t="array" ref="AE24:AG24">I24:K24</f>
        <v>180.8</v>
      </c>
      <c r="AF24" s="23">
        <v>15.9</v>
      </c>
      <c r="AG24" s="23">
        <v>39.5</v>
      </c>
      <c r="AH24" s="23" t="str">
        <f t="shared" si="1"/>
        <v>P05_A_P-J23</v>
      </c>
    </row>
    <row r="25" spans="1:34" x14ac:dyDescent="0.25">
      <c r="A25" s="1">
        <v>24</v>
      </c>
      <c r="B25" s="8" t="s">
        <v>72</v>
      </c>
      <c r="C25" s="8" t="s">
        <v>4</v>
      </c>
      <c r="D25" s="8" t="s">
        <v>3</v>
      </c>
      <c r="E25" s="8">
        <v>189</v>
      </c>
      <c r="F25" s="8">
        <v>24.5</v>
      </c>
      <c r="G25" s="19">
        <v>45</v>
      </c>
      <c r="H25" s="16" t="s">
        <v>29</v>
      </c>
      <c r="I25" s="16">
        <v>180.8</v>
      </c>
      <c r="J25" s="16">
        <v>7.2</v>
      </c>
      <c r="K25" s="16">
        <v>39.5</v>
      </c>
      <c r="L25" s="8">
        <v>433.4</v>
      </c>
      <c r="M25" s="8">
        <v>2.4</v>
      </c>
      <c r="N25" s="9">
        <v>5.5</v>
      </c>
      <c r="O25" s="8">
        <v>-8.1999999999999993</v>
      </c>
      <c r="P25" s="19">
        <v>-17.3</v>
      </c>
      <c r="Q25" s="19">
        <v>-5.5</v>
      </c>
      <c r="R25" s="25"/>
      <c r="T25" s="23" t="s">
        <v>130</v>
      </c>
      <c r="U25" s="23">
        <f t="array" ref="U25:W25">1000*E25:G25</f>
        <v>189000</v>
      </c>
      <c r="V25" s="23">
        <v>24500</v>
      </c>
      <c r="W25" s="23">
        <v>45000</v>
      </c>
      <c r="X25" s="23">
        <f t="array" ref="X25:Z25">1000*I25:K25</f>
        <v>180800</v>
      </c>
      <c r="Y25" s="23">
        <v>7200</v>
      </c>
      <c r="Z25" s="23">
        <v>39500</v>
      </c>
      <c r="AA25" s="23">
        <v>0</v>
      </c>
      <c r="AB25" s="32">
        <f t="shared" si="0"/>
        <v>2390.3204806050589</v>
      </c>
      <c r="AD25" s="23" t="s">
        <v>131</v>
      </c>
      <c r="AE25" s="23">
        <f t="array" ref="AE25:AG25">I25:K25</f>
        <v>180.8</v>
      </c>
      <c r="AF25" s="23">
        <v>7.2</v>
      </c>
      <c r="AG25" s="23">
        <v>39.5</v>
      </c>
      <c r="AH25" s="23" t="str">
        <f t="shared" si="1"/>
        <v>P05_A_S-J24</v>
      </c>
    </row>
    <row r="26" spans="1:34" x14ac:dyDescent="0.25">
      <c r="A26" s="1">
        <v>25</v>
      </c>
      <c r="B26" s="8" t="s">
        <v>41</v>
      </c>
      <c r="C26" s="8" t="s">
        <v>6</v>
      </c>
      <c r="D26" s="8" t="s">
        <v>3</v>
      </c>
      <c r="E26" s="8">
        <v>145</v>
      </c>
      <c r="F26" s="8">
        <v>16</v>
      </c>
      <c r="G26" s="19">
        <v>44.6</v>
      </c>
      <c r="H26" s="16" t="s">
        <v>1</v>
      </c>
      <c r="I26" s="16">
        <v>173</v>
      </c>
      <c r="J26" s="16">
        <v>15.1</v>
      </c>
      <c r="K26" s="16">
        <v>49</v>
      </c>
      <c r="L26" s="8">
        <v>341.9</v>
      </c>
      <c r="M26" s="8">
        <v>4.2</v>
      </c>
      <c r="N26" s="9">
        <v>7.5</v>
      </c>
      <c r="O26" s="8">
        <v>28</v>
      </c>
      <c r="P26" s="19">
        <v>-0.9</v>
      </c>
      <c r="Q26" s="19">
        <v>4.4000000000000004</v>
      </c>
      <c r="R26" s="25">
        <v>425.4</v>
      </c>
      <c r="T26" s="23" t="s">
        <v>130</v>
      </c>
      <c r="U26" s="23">
        <f t="array" ref="U26:W26">1000*E26:G26</f>
        <v>145000</v>
      </c>
      <c r="V26" s="23">
        <v>16000</v>
      </c>
      <c r="W26" s="23">
        <v>44600</v>
      </c>
      <c r="X26" s="23">
        <f t="array" ref="X26:Z26">1000*I26:K26</f>
        <v>173000</v>
      </c>
      <c r="Y26" s="23">
        <v>15100</v>
      </c>
      <c r="Z26" s="23">
        <v>49000</v>
      </c>
      <c r="AA26" s="23">
        <v>0</v>
      </c>
      <c r="AB26" s="32">
        <f t="shared" si="0"/>
        <v>3402.946958152595</v>
      </c>
      <c r="AD26" s="23" t="s">
        <v>131</v>
      </c>
      <c r="AE26" s="23">
        <f t="array" ref="AE26:AG26">I26:K26</f>
        <v>173</v>
      </c>
      <c r="AF26" s="23">
        <v>15.1</v>
      </c>
      <c r="AG26" s="23">
        <v>49</v>
      </c>
      <c r="AH26" s="23" t="str">
        <f t="shared" si="1"/>
        <v>P05_B_A-J25</v>
      </c>
    </row>
    <row r="27" spans="1:34" x14ac:dyDescent="0.25">
      <c r="A27" s="1">
        <v>26</v>
      </c>
      <c r="B27" s="8" t="s">
        <v>42</v>
      </c>
      <c r="C27" s="8" t="s">
        <v>5</v>
      </c>
      <c r="D27" s="8" t="s">
        <v>3</v>
      </c>
      <c r="E27" s="8">
        <v>190</v>
      </c>
      <c r="F27" s="8">
        <v>-7</v>
      </c>
      <c r="G27" s="19">
        <v>44.9</v>
      </c>
      <c r="H27" s="16" t="s">
        <v>30</v>
      </c>
      <c r="I27" s="16">
        <v>184.7</v>
      </c>
      <c r="J27" s="16">
        <v>15.1</v>
      </c>
      <c r="K27" s="16">
        <v>49</v>
      </c>
      <c r="L27" s="8">
        <v>258.3</v>
      </c>
      <c r="M27" s="9">
        <v>2.7</v>
      </c>
      <c r="N27" s="8">
        <v>1.1000000000000001</v>
      </c>
      <c r="O27" s="8">
        <v>-5.3</v>
      </c>
      <c r="P27" s="19">
        <v>22.1</v>
      </c>
      <c r="Q27" s="19">
        <v>4.0999999999999996</v>
      </c>
      <c r="R27" s="25">
        <v>393</v>
      </c>
      <c r="T27" s="23" t="s">
        <v>130</v>
      </c>
      <c r="U27" s="23">
        <f t="array" ref="U27:W27">1000*E27:G27</f>
        <v>190000</v>
      </c>
      <c r="V27" s="23">
        <v>-7000</v>
      </c>
      <c r="W27" s="23">
        <v>44900</v>
      </c>
      <c r="X27" s="23">
        <f t="array" ref="X27:Z27">1000*I27:K27</f>
        <v>184700</v>
      </c>
      <c r="Y27" s="23">
        <v>15100</v>
      </c>
      <c r="Z27" s="23">
        <v>49000</v>
      </c>
      <c r="AA27" s="23">
        <v>0</v>
      </c>
      <c r="AB27" s="32">
        <f t="shared" si="0"/>
        <v>2771.2206696688736</v>
      </c>
      <c r="AD27" s="23" t="s">
        <v>131</v>
      </c>
      <c r="AE27" s="23">
        <f t="array" ref="AE27:AG27">I27:K27</f>
        <v>184.7</v>
      </c>
      <c r="AF27" s="23">
        <v>15.1</v>
      </c>
      <c r="AG27" s="23">
        <v>49</v>
      </c>
      <c r="AH27" s="23" t="str">
        <f t="shared" si="1"/>
        <v>P05_B_F-J26</v>
      </c>
    </row>
    <row r="28" spans="1:34" x14ac:dyDescent="0.25">
      <c r="A28" s="17">
        <v>27</v>
      </c>
      <c r="B28" s="8" t="s">
        <v>64</v>
      </c>
      <c r="C28" s="8" t="s">
        <v>4</v>
      </c>
      <c r="D28" s="8" t="s">
        <v>3</v>
      </c>
      <c r="E28" s="8">
        <v>175</v>
      </c>
      <c r="F28" s="8">
        <v>10.1</v>
      </c>
      <c r="G28" s="19">
        <v>47</v>
      </c>
      <c r="H28" s="16" t="s">
        <v>21</v>
      </c>
      <c r="I28" s="16">
        <v>130.4</v>
      </c>
      <c r="J28" s="16">
        <v>23.4</v>
      </c>
      <c r="K28" s="16">
        <v>48.5</v>
      </c>
      <c r="L28" s="8">
        <v>159.1</v>
      </c>
      <c r="M28" s="9">
        <v>16.399999999999999</v>
      </c>
      <c r="N28" s="8">
        <v>0</v>
      </c>
      <c r="O28" s="8">
        <v>-44.6</v>
      </c>
      <c r="P28" s="19">
        <v>13.3</v>
      </c>
      <c r="Q28" s="19">
        <v>1.5</v>
      </c>
      <c r="R28" s="25">
        <v>207</v>
      </c>
      <c r="T28" s="23" t="s">
        <v>130</v>
      </c>
      <c r="U28" s="23">
        <f t="array" ref="U28:W28">1000*E28:G28</f>
        <v>175000</v>
      </c>
      <c r="V28" s="23">
        <v>10100</v>
      </c>
      <c r="W28" s="23">
        <v>47000</v>
      </c>
      <c r="X28" s="23">
        <f t="array" ref="X28:Z28">1000*I28:K28</f>
        <v>130400</v>
      </c>
      <c r="Y28" s="23">
        <v>23400</v>
      </c>
      <c r="Z28" s="23">
        <v>48500</v>
      </c>
      <c r="AA28" s="23">
        <v>0</v>
      </c>
      <c r="AB28" s="32">
        <f t="shared" si="0"/>
        <v>5587.8009986040124</v>
      </c>
      <c r="AD28" s="23" t="s">
        <v>131</v>
      </c>
      <c r="AE28" s="23">
        <f t="array" ref="AE28:AG28">I28:K28</f>
        <v>130.4</v>
      </c>
      <c r="AF28" s="23">
        <v>23.4</v>
      </c>
      <c r="AG28" s="23">
        <v>48.5</v>
      </c>
      <c r="AH28" s="23" t="str">
        <f t="shared" si="1"/>
        <v>P03_B_P-J27</v>
      </c>
    </row>
    <row r="29" spans="1:34" x14ac:dyDescent="0.25">
      <c r="A29" s="17">
        <v>28</v>
      </c>
      <c r="B29" s="8" t="s">
        <v>65</v>
      </c>
      <c r="C29" s="8" t="s">
        <v>8</v>
      </c>
      <c r="D29" s="8" t="s">
        <v>3</v>
      </c>
      <c r="E29" s="8">
        <v>132</v>
      </c>
      <c r="F29" s="8">
        <v>18.8</v>
      </c>
      <c r="G29" s="19">
        <v>47.2</v>
      </c>
      <c r="H29" s="16" t="s">
        <v>9</v>
      </c>
      <c r="I29" s="16">
        <v>134.1</v>
      </c>
      <c r="J29" s="16">
        <v>12.4</v>
      </c>
      <c r="K29" s="16">
        <v>48.5</v>
      </c>
      <c r="L29" s="8">
        <v>305</v>
      </c>
      <c r="M29" s="8">
        <v>0.2</v>
      </c>
      <c r="N29" s="9">
        <v>0.2</v>
      </c>
      <c r="O29" s="8">
        <v>2.1</v>
      </c>
      <c r="P29" s="19">
        <v>-6.4</v>
      </c>
      <c r="Q29" s="19">
        <v>1.3</v>
      </c>
      <c r="R29" s="25"/>
      <c r="T29" s="23" t="s">
        <v>130</v>
      </c>
      <c r="U29" s="23">
        <f t="array" ref="U29:W29">1000*E29:G29</f>
        <v>132000</v>
      </c>
      <c r="V29" s="23">
        <v>18800</v>
      </c>
      <c r="W29" s="23">
        <v>47200</v>
      </c>
      <c r="X29" s="23">
        <f t="array" ref="X29:Z29">1000*I29:K29</f>
        <v>134100</v>
      </c>
      <c r="Y29" s="23">
        <v>12400</v>
      </c>
      <c r="Z29" s="23">
        <v>48500</v>
      </c>
      <c r="AA29" s="23">
        <v>0</v>
      </c>
      <c r="AB29" s="32">
        <f t="shared" si="0"/>
        <v>823.20349853483981</v>
      </c>
      <c r="AD29" s="23" t="s">
        <v>131</v>
      </c>
      <c r="AE29" s="23">
        <f t="array" ref="AE29:AG29">I29:K29</f>
        <v>134.1</v>
      </c>
      <c r="AF29" s="23">
        <v>12.4</v>
      </c>
      <c r="AG29" s="23">
        <v>48.5</v>
      </c>
      <c r="AH29" s="23" t="str">
        <f t="shared" si="1"/>
        <v>P03_B_FS-J28</v>
      </c>
    </row>
    <row r="30" spans="1:34" x14ac:dyDescent="0.25">
      <c r="A30" s="1">
        <v>29</v>
      </c>
      <c r="B30" s="8" t="s">
        <v>60</v>
      </c>
      <c r="C30" s="8" t="s">
        <v>8</v>
      </c>
      <c r="D30" s="8" t="s">
        <v>3</v>
      </c>
      <c r="E30" s="8">
        <v>134</v>
      </c>
      <c r="F30" s="8">
        <v>11.1</v>
      </c>
      <c r="G30" s="19">
        <v>45.4</v>
      </c>
      <c r="H30" s="16" t="s">
        <v>73</v>
      </c>
      <c r="I30" s="16">
        <v>207.9</v>
      </c>
      <c r="J30" s="16">
        <v>17.399999999999999</v>
      </c>
      <c r="K30" s="16">
        <v>42.5</v>
      </c>
      <c r="L30" s="8">
        <v>123.7</v>
      </c>
      <c r="M30" s="9">
        <v>62.8</v>
      </c>
      <c r="N30" s="8">
        <v>0</v>
      </c>
      <c r="O30" s="8">
        <v>73.900000000000006</v>
      </c>
      <c r="P30" s="19">
        <v>6.3</v>
      </c>
      <c r="Q30" s="19">
        <v>-2.9</v>
      </c>
      <c r="R30" s="25">
        <v>133.1</v>
      </c>
      <c r="T30" s="23" t="s">
        <v>130</v>
      </c>
      <c r="U30" s="23">
        <f t="array" ref="U30:W30">1000*E30:G30</f>
        <v>134000</v>
      </c>
      <c r="V30" s="23">
        <v>11100</v>
      </c>
      <c r="W30" s="23">
        <v>45400</v>
      </c>
      <c r="X30" s="23">
        <f t="array" ref="X30:Z30">1000*I30:K30</f>
        <v>207900</v>
      </c>
      <c r="Y30" s="23">
        <v>17400</v>
      </c>
      <c r="Z30" s="23">
        <v>42500</v>
      </c>
      <c r="AA30" s="23">
        <v>0</v>
      </c>
      <c r="AB30" s="32">
        <f t="shared" si="0"/>
        <v>8906.9671605996173</v>
      </c>
      <c r="AD30" s="23" t="s">
        <v>131</v>
      </c>
      <c r="AE30" s="23">
        <f t="array" ref="AE30:AG30">I30:K30</f>
        <v>207.9</v>
      </c>
      <c r="AF30" s="23">
        <v>17.399999999999999</v>
      </c>
      <c r="AG30" s="23">
        <v>42.5</v>
      </c>
      <c r="AH30" s="23" t="str">
        <f t="shared" si="1"/>
        <v>KOD_B-J29</v>
      </c>
    </row>
  </sheetData>
  <sortState xmlns:xlrd2="http://schemas.microsoft.com/office/spreadsheetml/2017/richdata2" ref="A3:R30">
    <sortCondition ref="A3:A30"/>
  </sortState>
  <pageMargins left="0.25" right="0.25" top="0.75" bottom="0.75" header="0.3" footer="0.3"/>
  <pageSetup paperSize="9" scale="9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A234-22B2-41FC-89D9-975FEB528C61}">
  <dimension ref="B2:H19"/>
  <sheetViews>
    <sheetView workbookViewId="0">
      <selection activeCell="N6" sqref="N6"/>
    </sheetView>
  </sheetViews>
  <sheetFormatPr defaultRowHeight="15" x14ac:dyDescent="0.25"/>
  <cols>
    <col min="2" max="3" width="9.140625" style="23"/>
  </cols>
  <sheetData>
    <row r="2" spans="2:8" ht="30" x14ac:dyDescent="0.25">
      <c r="B2" s="12" t="s">
        <v>0</v>
      </c>
      <c r="C2" s="13" t="s">
        <v>38</v>
      </c>
    </row>
    <row r="3" spans="2:8" s="23" customFormat="1" x14ac:dyDescent="0.25">
      <c r="B3" s="12"/>
      <c r="C3" s="13"/>
      <c r="E3" s="8" t="s">
        <v>73</v>
      </c>
      <c r="F3" s="36">
        <v>123.7</v>
      </c>
      <c r="G3" s="32"/>
    </row>
    <row r="4" spans="2:8" x14ac:dyDescent="0.25">
      <c r="E4" s="34" t="s">
        <v>28</v>
      </c>
      <c r="F4" s="37">
        <v>404.5</v>
      </c>
      <c r="G4" s="37">
        <v>427.2</v>
      </c>
      <c r="H4" s="34" t="s">
        <v>10</v>
      </c>
    </row>
    <row r="5" spans="2:8" x14ac:dyDescent="0.25">
      <c r="E5" s="34" t="s">
        <v>29</v>
      </c>
      <c r="F5" s="37">
        <v>433.4</v>
      </c>
      <c r="G5" s="37">
        <v>452.5</v>
      </c>
      <c r="H5" s="34" t="s">
        <v>12</v>
      </c>
    </row>
    <row r="6" spans="2:8" x14ac:dyDescent="0.25">
      <c r="E6" s="34" t="s">
        <v>1</v>
      </c>
      <c r="F6" s="37">
        <v>341.9</v>
      </c>
      <c r="G6" s="37">
        <v>606.29999999999995</v>
      </c>
      <c r="H6" s="34" t="s">
        <v>13</v>
      </c>
    </row>
    <row r="7" spans="2:8" x14ac:dyDescent="0.25">
      <c r="E7" s="34" t="s">
        <v>30</v>
      </c>
      <c r="F7" s="37">
        <v>258.3</v>
      </c>
      <c r="G7" s="37">
        <v>426.8</v>
      </c>
      <c r="H7" s="34" t="s">
        <v>14</v>
      </c>
    </row>
    <row r="8" spans="2:8" x14ac:dyDescent="0.25">
      <c r="E8" s="35"/>
      <c r="F8" s="38"/>
      <c r="G8" s="37">
        <v>351</v>
      </c>
      <c r="H8" s="34" t="s">
        <v>15</v>
      </c>
    </row>
    <row r="9" spans="2:8" x14ac:dyDescent="0.25">
      <c r="E9" s="8" t="s">
        <v>22</v>
      </c>
      <c r="F9" s="36">
        <v>425.4</v>
      </c>
      <c r="G9" s="36">
        <v>334.1</v>
      </c>
      <c r="H9" s="8" t="s">
        <v>53</v>
      </c>
    </row>
    <row r="10" spans="2:8" x14ac:dyDescent="0.25">
      <c r="E10" s="8" t="s">
        <v>23</v>
      </c>
      <c r="F10" s="36">
        <v>407.2</v>
      </c>
      <c r="G10" s="36">
        <v>452.5</v>
      </c>
      <c r="H10" s="8" t="s">
        <v>16</v>
      </c>
    </row>
    <row r="11" spans="2:8" x14ac:dyDescent="0.25">
      <c r="E11" s="8" t="s">
        <v>24</v>
      </c>
      <c r="F11" s="36">
        <v>426.8</v>
      </c>
      <c r="G11" s="36">
        <v>305.2</v>
      </c>
      <c r="H11" s="8" t="s">
        <v>55</v>
      </c>
    </row>
    <row r="12" spans="2:8" x14ac:dyDescent="0.25">
      <c r="E12" s="8" t="s">
        <v>25</v>
      </c>
      <c r="F12" s="36">
        <v>452.5</v>
      </c>
      <c r="G12" s="36">
        <v>264.60000000000002</v>
      </c>
      <c r="H12" s="8" t="s">
        <v>17</v>
      </c>
    </row>
    <row r="13" spans="2:8" x14ac:dyDescent="0.25">
      <c r="E13" s="8" t="s">
        <v>26</v>
      </c>
      <c r="F13" s="36">
        <v>355.2</v>
      </c>
      <c r="G13" s="36">
        <v>335.5</v>
      </c>
      <c r="H13" s="8" t="s">
        <v>18</v>
      </c>
    </row>
    <row r="14" spans="2:8" x14ac:dyDescent="0.25">
      <c r="E14" s="8" t="s">
        <v>27</v>
      </c>
      <c r="F14" s="36">
        <v>345.8</v>
      </c>
      <c r="G14" s="32"/>
      <c r="H14" s="23"/>
    </row>
    <row r="15" spans="2:8" x14ac:dyDescent="0.25">
      <c r="E15" s="34" t="s">
        <v>21</v>
      </c>
      <c r="F15" s="37">
        <v>159.1</v>
      </c>
      <c r="G15" s="37">
        <v>163.80000000000001</v>
      </c>
      <c r="H15" s="34" t="s">
        <v>58</v>
      </c>
    </row>
    <row r="16" spans="2:8" x14ac:dyDescent="0.25">
      <c r="E16" s="34" t="s">
        <v>9</v>
      </c>
      <c r="F16" s="37">
        <v>305</v>
      </c>
      <c r="G16" s="37">
        <v>187</v>
      </c>
      <c r="H16" s="34" t="s">
        <v>19</v>
      </c>
    </row>
    <row r="17" spans="5:8" x14ac:dyDescent="0.25">
      <c r="E17" s="35"/>
      <c r="F17" s="38"/>
      <c r="G17" s="37">
        <v>200.2</v>
      </c>
      <c r="H17" s="34" t="s">
        <v>20</v>
      </c>
    </row>
    <row r="18" spans="5:8" x14ac:dyDescent="0.25">
      <c r="E18" s="8" t="s">
        <v>61</v>
      </c>
      <c r="F18" s="36">
        <v>130.4</v>
      </c>
      <c r="G18" s="32"/>
    </row>
    <row r="19" spans="5:8" x14ac:dyDescent="0.25">
      <c r="E19" s="8" t="s">
        <v>63</v>
      </c>
      <c r="F19" s="36">
        <v>136.69999999999999</v>
      </c>
      <c r="G19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F73B5A-02E9-49D7-928C-5A199C73CA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2DECE4-ADD6-4AF2-ABC4-5364D5A61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3D195-3CC0-457E-A08B-542B9BBE663E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288cde2-e4af-4292-b2f5-6ae8cb4b0036"/>
    <ds:schemaRef ds:uri="http://purl.org/dc/terms/"/>
    <ds:schemaRef ds:uri="http://schemas.microsoft.com/office/2006/documentManagement/types"/>
    <ds:schemaRef ds:uri="24acf4f6-2027-4227-902f-54e7acde40e4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DimCube_0320</vt:lpstr>
      <vt:lpstr>Jxx_IS_Cube</vt:lpstr>
      <vt:lpstr>Sheet1</vt:lpstr>
      <vt:lpstr>Jxx_IS_Cube!Print_Area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cp:lastPrinted>2020-03-27T02:43:26Z</cp:lastPrinted>
  <dcterms:created xsi:type="dcterms:W3CDTF">2020-03-06T04:58:41Z</dcterms:created>
  <dcterms:modified xsi:type="dcterms:W3CDTF">2020-07-15T06:45:08Z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bcde55-8b1a-4298-ae17-39d1f235af7e_Enabled">
    <vt:lpwstr>true</vt:lpwstr>
  </property>
  <property fmtid="{D5CDD505-2E9C-101B-9397-08002B2CF9AE}" pid="3" name="MSIP_Label_cfbcde55-8b1a-4298-ae17-39d1f235af7e_SetDate">
    <vt:lpwstr>2020-03-06T05:30:54Z</vt:lpwstr>
  </property>
  <property fmtid="{D5CDD505-2E9C-101B-9397-08002B2CF9AE}" pid="4" name="MSIP_Label_cfbcde55-8b1a-4298-ae17-39d1f235af7e_Method">
    <vt:lpwstr>Privileged</vt:lpwstr>
  </property>
  <property fmtid="{D5CDD505-2E9C-101B-9397-08002B2CF9AE}" pid="5" name="MSIP_Label_cfbcde55-8b1a-4298-ae17-39d1f235af7e_Name">
    <vt:lpwstr>Internal</vt:lpwstr>
  </property>
  <property fmtid="{D5CDD505-2E9C-101B-9397-08002B2CF9AE}" pid="6" name="MSIP_Label_cfbcde55-8b1a-4298-ae17-39d1f235af7e_SiteId">
    <vt:lpwstr>4a3454a0-8cf4-4a9c-b1c0-6ce4d1495f82</vt:lpwstr>
  </property>
  <property fmtid="{D5CDD505-2E9C-101B-9397-08002B2CF9AE}" pid="7" name="MSIP_Label_cfbcde55-8b1a-4298-ae17-39d1f235af7e_ActionId">
    <vt:lpwstr>b5ceb916-0434-4046-99a6-000088c35e73</vt:lpwstr>
  </property>
  <property fmtid="{D5CDD505-2E9C-101B-9397-08002B2CF9AE}" pid="8" name="MSIP_Label_cfbcde55-8b1a-4298-ae17-39d1f235af7e_ContentBits">
    <vt:lpwstr>0</vt:lpwstr>
  </property>
  <property fmtid="{D5CDD505-2E9C-101B-9397-08002B2CF9AE}" pid="9" name="LR_Classification">
    <vt:lpwstr>Internal</vt:lpwstr>
  </property>
  <property fmtid="{D5CDD505-2E9C-101B-9397-08002B2CF9AE}" pid="10" name="ContentTypeId">
    <vt:lpwstr>0x0101004613AF91B89AB64687405739CD760E5A</vt:lpwstr>
  </property>
</Properties>
</file>