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vek\Documents\"/>
    </mc:Choice>
  </mc:AlternateContent>
  <xr:revisionPtr revIDLastSave="0" documentId="13_ncr:1_{E4F0E15B-226D-426C-A882-3C1D87AA1850}" xr6:coauthVersionLast="47" xr6:coauthVersionMax="47" xr10:uidLastSave="{00000000-0000-0000-0000-000000000000}"/>
  <bookViews>
    <workbookView xWindow="-96" yWindow="-96" windowWidth="23232" windowHeight="13152" activeTab="4" xr2:uid="{8084AE14-E979-44A8-91F9-51F59CDEDBD2}"/>
  </bookViews>
  <sheets>
    <sheet name="Raw_Readings" sheetId="1" r:id="rId1"/>
    <sheet name="RR_Eth" sheetId="6" r:id="rId2"/>
    <sheet name="Charts" sheetId="4" r:id="rId3"/>
    <sheet name="Calculations" sheetId="9" r:id="rId4"/>
    <sheet name="10_100" sheetId="10" r:id="rId5"/>
    <sheet name="Latency_10_100" sheetId="12" r:id="rId6"/>
    <sheet name="10_100_Calculation" sheetId="11" r:id="rId7"/>
    <sheet name="JitterChart" sheetId="7" r:id="rId8"/>
    <sheet name="LChart" sheetId="8" r:id="rId9"/>
    <sheet name="5G_Metrics" sheetId="2" r:id="rId10"/>
    <sheet name="Eth_Metrics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0" l="1"/>
  <c r="Q19" i="10"/>
  <c r="Q17" i="10"/>
  <c r="R18" i="10"/>
  <c r="R19" i="10"/>
  <c r="R17" i="10"/>
  <c r="P18" i="10"/>
  <c r="P19" i="10"/>
  <c r="P17" i="10"/>
  <c r="O18" i="10"/>
  <c r="O19" i="10"/>
  <c r="O17" i="10"/>
  <c r="H18" i="10"/>
  <c r="H19" i="10"/>
  <c r="H17" i="10"/>
  <c r="I18" i="10"/>
  <c r="I19" i="10"/>
  <c r="I17" i="10"/>
  <c r="G18" i="10"/>
  <c r="G19" i="10"/>
  <c r="G17" i="10"/>
  <c r="F18" i="10"/>
  <c r="F19" i="10"/>
  <c r="F17" i="10"/>
  <c r="M19" i="10"/>
  <c r="M18" i="10"/>
  <c r="M17" i="10"/>
  <c r="D19" i="10"/>
  <c r="D18" i="10"/>
  <c r="D17" i="10"/>
  <c r="C18" i="10"/>
  <c r="E18" i="10"/>
  <c r="C19" i="10"/>
  <c r="E19" i="10"/>
  <c r="C16" i="11"/>
  <c r="H12" i="11"/>
  <c r="N19" i="10"/>
  <c r="N18" i="10"/>
  <c r="N17" i="10"/>
  <c r="L19" i="10"/>
  <c r="L18" i="10"/>
  <c r="L17" i="10"/>
  <c r="E17" i="10"/>
  <c r="C17" i="10"/>
  <c r="G11" i="9"/>
  <c r="G12" i="9"/>
  <c r="G10" i="9"/>
  <c r="J3" i="9"/>
  <c r="J4" i="9"/>
  <c r="J2" i="9"/>
  <c r="I3" i="9"/>
  <c r="I4" i="9"/>
  <c r="I2" i="9"/>
  <c r="N4" i="9"/>
  <c r="N3" i="9"/>
  <c r="N2" i="9"/>
  <c r="C17" i="4"/>
  <c r="G17" i="4"/>
  <c r="L8" i="4"/>
  <c r="K17" i="4"/>
  <c r="L7" i="6"/>
  <c r="J7" i="6"/>
  <c r="K7" i="6"/>
  <c r="I7" i="6"/>
  <c r="L5" i="6"/>
  <c r="N15" i="6"/>
  <c r="N19" i="6"/>
  <c r="N20" i="6"/>
  <c r="L3" i="6"/>
  <c r="L4" i="6"/>
  <c r="L2" i="6"/>
  <c r="K18" i="4"/>
  <c r="K19" i="4"/>
  <c r="K20" i="4"/>
  <c r="K21" i="4"/>
  <c r="K22" i="4"/>
  <c r="G18" i="4"/>
  <c r="G19" i="4"/>
  <c r="G20" i="4"/>
  <c r="G21" i="4"/>
  <c r="G22" i="4"/>
  <c r="C18" i="4"/>
  <c r="C19" i="4"/>
  <c r="C20" i="4"/>
  <c r="C21" i="4"/>
  <c r="C22" i="4"/>
  <c r="L9" i="4"/>
  <c r="L10" i="4"/>
  <c r="L11" i="4"/>
  <c r="L12" i="4"/>
  <c r="L13" i="4"/>
  <c r="J18" i="4"/>
  <c r="J19" i="4"/>
  <c r="J20" i="4"/>
  <c r="J21" i="4"/>
  <c r="J22" i="4"/>
  <c r="J17" i="4"/>
  <c r="F19" i="4"/>
  <c r="F20" i="4"/>
  <c r="F21" i="4"/>
  <c r="F22" i="4"/>
  <c r="F18" i="4"/>
  <c r="F17" i="4"/>
  <c r="B19" i="4"/>
  <c r="B20" i="4"/>
  <c r="B21" i="4"/>
  <c r="B22" i="4"/>
  <c r="B18" i="4"/>
  <c r="B17" i="4"/>
  <c r="J49" i="1"/>
  <c r="K49" i="1"/>
  <c r="L49" i="1"/>
  <c r="I49" i="1"/>
  <c r="L43" i="1"/>
  <c r="K43" i="1"/>
  <c r="J43" i="1"/>
  <c r="I43" i="1"/>
  <c r="J37" i="1"/>
  <c r="K37" i="1"/>
  <c r="L37" i="1"/>
  <c r="I37" i="1"/>
  <c r="L41" i="1"/>
  <c r="L46" i="1"/>
  <c r="L47" i="1"/>
  <c r="L45" i="1"/>
  <c r="N3" i="6"/>
  <c r="N9" i="6"/>
  <c r="N10" i="6"/>
  <c r="N14" i="6"/>
  <c r="N24" i="6"/>
  <c r="N25" i="6"/>
  <c r="N29" i="6"/>
  <c r="N30" i="6"/>
  <c r="N2" i="6"/>
  <c r="L40" i="1"/>
  <c r="L39" i="1"/>
  <c r="L35" i="1"/>
  <c r="I20" i="1"/>
  <c r="J10" i="1"/>
  <c r="K10" i="1"/>
  <c r="I10" i="1"/>
  <c r="J20" i="1"/>
  <c r="K20" i="1"/>
  <c r="K30" i="1"/>
  <c r="J30" i="1"/>
  <c r="L8" i="1"/>
  <c r="H6" i="1"/>
  <c r="G6" i="1"/>
  <c r="L7" i="1"/>
  <c r="L34" i="1"/>
  <c r="L33" i="1"/>
  <c r="L32" i="1"/>
  <c r="L26" i="1"/>
  <c r="L27" i="1"/>
  <c r="L28" i="1"/>
  <c r="I30" i="1"/>
  <c r="L24" i="1"/>
  <c r="L25" i="1"/>
  <c r="O13" i="1"/>
  <c r="O14" i="1"/>
  <c r="O15" i="1"/>
  <c r="O16" i="1"/>
  <c r="O17" i="1"/>
  <c r="O18" i="1"/>
  <c r="O12" i="1"/>
  <c r="L23" i="1"/>
  <c r="L22" i="1"/>
  <c r="N20" i="1"/>
  <c r="M20" i="1"/>
  <c r="L15" i="1"/>
  <c r="L16" i="1"/>
  <c r="L17" i="1"/>
  <c r="L18" i="1"/>
  <c r="L14" i="1"/>
  <c r="L13" i="1"/>
  <c r="L12" i="1"/>
  <c r="L3" i="1"/>
  <c r="L4" i="1"/>
  <c r="L5" i="1"/>
  <c r="L2" i="1"/>
  <c r="O10" i="1"/>
  <c r="O6" i="1"/>
  <c r="O5" i="1"/>
  <c r="O3" i="1"/>
  <c r="O4" i="1"/>
  <c r="O2" i="1"/>
  <c r="J18" i="10" l="1"/>
  <c r="J17" i="10"/>
  <c r="J19" i="10"/>
  <c r="L30" i="1"/>
  <c r="L20" i="1"/>
  <c r="L6" i="1"/>
  <c r="L10" i="1" s="1"/>
</calcChain>
</file>

<file path=xl/sharedStrings.xml><?xml version="1.0" encoding="utf-8"?>
<sst xmlns="http://schemas.openxmlformats.org/spreadsheetml/2006/main" count="1423" uniqueCount="298">
  <si>
    <t>Application Id</t>
  </si>
  <si>
    <t>Application Name</t>
  </si>
  <si>
    <t>Source Id</t>
  </si>
  <si>
    <t>Destination Id</t>
  </si>
  <si>
    <t>Packet generated</t>
  </si>
  <si>
    <t>Packet received</t>
  </si>
  <si>
    <t>Payload generated (bytes)</t>
  </si>
  <si>
    <t>Payload received (bytes)</t>
  </si>
  <si>
    <t>Throughput (Mbps)</t>
  </si>
  <si>
    <t>Delay(microsec)</t>
  </si>
  <si>
    <t>Jitter(microsec)</t>
  </si>
  <si>
    <t>App1_EMULATION</t>
  </si>
  <si>
    <t>Comments</t>
  </si>
  <si>
    <t>5G_10msg/sec</t>
  </si>
  <si>
    <t>Link_Metrics</t>
  </si>
  <si>
    <t>Link_id</t>
  </si>
  <si>
    <t>Link_throughput_plot</t>
  </si>
  <si>
    <t>Packet_transmitted</t>
  </si>
  <si>
    <t>Packet_errored</t>
  </si>
  <si>
    <t>Packet_collided</t>
  </si>
  <si>
    <t>Bytes_transmitted(bytes)</t>
  </si>
  <si>
    <t>Payload_transmitted(bytes)</t>
  </si>
  <si>
    <t>Overhead_transmitted(bytes)</t>
  </si>
  <si>
    <t xml:space="preserve"> </t>
  </si>
  <si>
    <t>Data</t>
  </si>
  <si>
    <t>Control</t>
  </si>
  <si>
    <t>All</t>
  </si>
  <si>
    <t>NA</t>
  </si>
  <si>
    <t>Queue_Metrics</t>
  </si>
  <si>
    <t>Device_id</t>
  </si>
  <si>
    <t>Port_id</t>
  </si>
  <si>
    <t>Queued_packet</t>
  </si>
  <si>
    <t>Dequeued_packet</t>
  </si>
  <si>
    <t>Dropped_packet</t>
  </si>
  <si>
    <t>TCP_Metrics</t>
  </si>
  <si>
    <t>Source</t>
  </si>
  <si>
    <t>Destination</t>
  </si>
  <si>
    <t>Local Address</t>
  </si>
  <si>
    <t>Remote Address</t>
  </si>
  <si>
    <t>Syn Sent</t>
  </si>
  <si>
    <t>Syn-Ack Sent</t>
  </si>
  <si>
    <t>Segment Sent</t>
  </si>
  <si>
    <t>Segment Received</t>
  </si>
  <si>
    <t>Segment Retransmitted</t>
  </si>
  <si>
    <t>Ack Sent</t>
  </si>
  <si>
    <t>Ack Received</t>
  </si>
  <si>
    <t>Duplicate segment received</t>
  </si>
  <si>
    <t>Out of order segment received</t>
  </si>
  <si>
    <t>Duplicate ack received</t>
  </si>
  <si>
    <t>Times RTO expired</t>
  </si>
  <si>
    <t>MACHINE_1</t>
  </si>
  <si>
    <t>ANY_DEVICE</t>
  </si>
  <si>
    <t>11.1.1.2:0</t>
  </si>
  <si>
    <t>0.0.0.0:0</t>
  </si>
  <si>
    <t>MACHINE_2</t>
  </si>
  <si>
    <t>11.1.1.3:0</t>
  </si>
  <si>
    <t>MACHINE_3</t>
  </si>
  <si>
    <t>11.1.1.4:0</t>
  </si>
  <si>
    <t>MACHINE_4</t>
  </si>
  <si>
    <t>11.1.1.5:0</t>
  </si>
  <si>
    <t>MACHINE_5</t>
  </si>
  <si>
    <t>11.3.1.2:0</t>
  </si>
  <si>
    <t>MACHINE_6</t>
  </si>
  <si>
    <t>11.3.1.3:0</t>
  </si>
  <si>
    <t>MACHINE_7</t>
  </si>
  <si>
    <t>11.3.1.4:0</t>
  </si>
  <si>
    <t>MACHINE_8</t>
  </si>
  <si>
    <t>11.3.1.5:0</t>
  </si>
  <si>
    <t>CENTRAL_EPC</t>
  </si>
  <si>
    <t>11.1.1.1:0</t>
  </si>
  <si>
    <t>EDGE/SERVER</t>
  </si>
  <si>
    <t>11.2.1.2:0</t>
  </si>
  <si>
    <t>IP_Metrics</t>
  </si>
  <si>
    <t>Device Id</t>
  </si>
  <si>
    <t>Packet sent</t>
  </si>
  <si>
    <t>Packet forwarded</t>
  </si>
  <si>
    <t>Packet discarded</t>
  </si>
  <si>
    <t>TTL expired</t>
  </si>
  <si>
    <t>Firewall blocked</t>
  </si>
  <si>
    <t>Network Destination</t>
  </si>
  <si>
    <t>Netmask/Prefix len</t>
  </si>
  <si>
    <t>Gateway</t>
  </si>
  <si>
    <t>Interface</t>
  </si>
  <si>
    <t>Metrics</t>
  </si>
  <si>
    <t>Type</t>
  </si>
  <si>
    <t>11.1.0.0</t>
  </si>
  <si>
    <t>255.255.0.0</t>
  </si>
  <si>
    <t>on-link</t>
  </si>
  <si>
    <t xml:space="preserve">11.1.1.2 </t>
  </si>
  <si>
    <t>LOCAL</t>
  </si>
  <si>
    <t>224.0.0.1</t>
  </si>
  <si>
    <t>255.255.255.255</t>
  </si>
  <si>
    <t>MULTICAST</t>
  </si>
  <si>
    <t>224.0.0.0</t>
  </si>
  <si>
    <t>240.0.0.0</t>
  </si>
  <si>
    <t>BROADCAST</t>
  </si>
  <si>
    <t>0.0.0.0</t>
  </si>
  <si>
    <t>11.1.1.1</t>
  </si>
  <si>
    <t>DEFAULT</t>
  </si>
  <si>
    <t xml:space="preserve">11.1.1.3 </t>
  </si>
  <si>
    <t xml:space="preserve">11.1.1.4 </t>
  </si>
  <si>
    <t xml:space="preserve">11.1.1.5 </t>
  </si>
  <si>
    <t>11.3.0.0</t>
  </si>
  <si>
    <t xml:space="preserve">11.3.1.2 </t>
  </si>
  <si>
    <t>11.3.1.1</t>
  </si>
  <si>
    <t xml:space="preserve">11.3.1.3 </t>
  </si>
  <si>
    <t xml:space="preserve">11.3.1.4 </t>
  </si>
  <si>
    <t xml:space="preserve">11.3.1.5 </t>
  </si>
  <si>
    <t xml:space="preserve">11.3.1.1 </t>
  </si>
  <si>
    <t>11.2.0.0</t>
  </si>
  <si>
    <t xml:space="preserve">11.2.1.1 </t>
  </si>
  <si>
    <t xml:space="preserve">11.1.1.1 </t>
  </si>
  <si>
    <t xml:space="preserve">11.1.1.1 11.2.1.1 11.3.1.1 </t>
  </si>
  <si>
    <t xml:space="preserve">11.2.1.2 </t>
  </si>
  <si>
    <t>11.2.1.1</t>
  </si>
  <si>
    <t>UDP Metrics</t>
  </si>
  <si>
    <t>Device id</t>
  </si>
  <si>
    <t>Local address</t>
  </si>
  <si>
    <t>Foreign address</t>
  </si>
  <si>
    <t>Datagram sent</t>
  </si>
  <si>
    <t>Datagram received</t>
  </si>
  <si>
    <t>11.1.1.2:82</t>
  </si>
  <si>
    <t>11.2.1.2:36934</t>
  </si>
  <si>
    <t>L2_SWITCH_9</t>
  </si>
  <si>
    <t>Mac Address</t>
  </si>
  <si>
    <t>OutPort</t>
  </si>
  <si>
    <t>AF1D00000101</t>
  </si>
  <si>
    <t>Dynamic</t>
  </si>
  <si>
    <t>AF1D00000201</t>
  </si>
  <si>
    <t>AF1D00000b01</t>
  </si>
  <si>
    <t>AF1D00000301</t>
  </si>
  <si>
    <t>AF1D00000401</t>
  </si>
  <si>
    <t>L2_SWITCH_10</t>
  </si>
  <si>
    <t>AF1D00000b04</t>
  </si>
  <si>
    <t>AF1D00000501</t>
  </si>
  <si>
    <t>AF1D00000601</t>
  </si>
  <si>
    <t>AF1D00000701</t>
  </si>
  <si>
    <t>AF1D00000801</t>
  </si>
  <si>
    <t>Application_Metrics</t>
  </si>
  <si>
    <t>LTENR_SDAP</t>
  </si>
  <si>
    <t>AppID</t>
  </si>
  <si>
    <t>QFI</t>
  </si>
  <si>
    <t>SDAPEntityID</t>
  </si>
  <si>
    <t>SrcID</t>
  </si>
  <si>
    <t>DestID</t>
  </si>
  <si>
    <t>SrcIP:Port</t>
  </si>
  <si>
    <t>DestIP:Port</t>
  </si>
  <si>
    <t>PacketTx</t>
  </si>
  <si>
    <t>PacketRx</t>
  </si>
  <si>
    <t>5G_100msg/sec</t>
  </si>
  <si>
    <t>WIRELESS_SENSOR_1</t>
  </si>
  <si>
    <t>FDEC:3017:E256:9BB8:1FE7:1614:6C5A:2BDC:0</t>
  </si>
  <si>
    <t>11.2.1.4:0</t>
  </si>
  <si>
    <t>11.6.1.5:0</t>
  </si>
  <si>
    <t>11.2.1.5:0</t>
  </si>
  <si>
    <t>11.6.1.2:0</t>
  </si>
  <si>
    <t>11.6.1.3:0</t>
  </si>
  <si>
    <t>11.2.1.3:0</t>
  </si>
  <si>
    <t>11.6.1.4:0</t>
  </si>
  <si>
    <t>MAIN_ROUTER</t>
  </si>
  <si>
    <t>11.2.1.1:0</t>
  </si>
  <si>
    <t>11.7.1.2:0</t>
  </si>
  <si>
    <t>6_LOWPAN_GATEWAY_29</t>
  </si>
  <si>
    <t>FDEC:3017:E256:9BB8:1FE7:B7E8:1F83:B380:0</t>
  </si>
  <si>
    <t>FDEC:3017:E256:0:0:0:0:0</t>
  </si>
  <si>
    <t xml:space="preserve">FDEC:3017:E256:9BB8:1FE7:1614:6C5A:2BDC </t>
  </si>
  <si>
    <t>FFX2:0:0:0:0:0:0:1</t>
  </si>
  <si>
    <t>FFX2:0:0:0:0:0:0:0</t>
  </si>
  <si>
    <t>FF00:0:0:0:0:0:0:0</t>
  </si>
  <si>
    <t>0:0:0:0:0:0:0:0</t>
  </si>
  <si>
    <t>FDEC:3017:E256:9BB8:1FE7:B7E8:1F83:B380</t>
  </si>
  <si>
    <t xml:space="preserve">11.2.1.4 </t>
  </si>
  <si>
    <t>11.6.0.0</t>
  </si>
  <si>
    <t xml:space="preserve">11.6.1.5 </t>
  </si>
  <si>
    <t>11.6.1.1</t>
  </si>
  <si>
    <t xml:space="preserve">11.2.1.5 </t>
  </si>
  <si>
    <t xml:space="preserve">11.6.1.2 </t>
  </si>
  <si>
    <t xml:space="preserve">11.6.1.3 </t>
  </si>
  <si>
    <t xml:space="preserve">11.2.1.3 </t>
  </si>
  <si>
    <t xml:space="preserve">11.6.1.4 </t>
  </si>
  <si>
    <t>11.8.1.2</t>
  </si>
  <si>
    <t xml:space="preserve">11.8.1.1 </t>
  </si>
  <si>
    <t>OSPF</t>
  </si>
  <si>
    <t>11.8.0.0</t>
  </si>
  <si>
    <t>11.7.0.0</t>
  </si>
  <si>
    <t xml:space="preserve">11.7.1.1 </t>
  </si>
  <si>
    <t xml:space="preserve">11.6.1.1 </t>
  </si>
  <si>
    <t xml:space="preserve">11.2.1.1 11.6.1.1 11.7.1.1 11.8.1.1 </t>
  </si>
  <si>
    <t xml:space="preserve">11.7.1.2 </t>
  </si>
  <si>
    <t>11.7.1.1</t>
  </si>
  <si>
    <t>11.8.1.1</t>
  </si>
  <si>
    <t xml:space="preserve">11.8.1.2 </t>
  </si>
  <si>
    <t xml:space="preserve">FDEC:3017:E256:9BB8:1FE7:B7E8:1F83:B380 </t>
  </si>
  <si>
    <t>11.2.1.4:82</t>
  </si>
  <si>
    <t>11.7.1.2:36934</t>
  </si>
  <si>
    <t>AODV Metrics</t>
  </si>
  <si>
    <t>RREQ Sent</t>
  </si>
  <si>
    <t>RREQ forwarded</t>
  </si>
  <si>
    <t>RREP sent</t>
  </si>
  <si>
    <t>RREP forwarded</t>
  </si>
  <si>
    <t>RERR sent</t>
  </si>
  <si>
    <t>RERR forwarded</t>
  </si>
  <si>
    <t>Packet originated</t>
  </si>
  <si>
    <t>packet transmitted</t>
  </si>
  <si>
    <t>packet dropped</t>
  </si>
  <si>
    <t>LINE1_SWITCH</t>
  </si>
  <si>
    <t>AF1D00000c01</t>
  </si>
  <si>
    <t>AF1D00001101</t>
  </si>
  <si>
    <t>AF1D00001601</t>
  </si>
  <si>
    <t>AF1D00001b01</t>
  </si>
  <si>
    <t>LINE2_SWITCH</t>
  </si>
  <si>
    <t>AF1D00001a01</t>
  </si>
  <si>
    <t>AF1D00001501</t>
  </si>
  <si>
    <t>AF1D00001001</t>
  </si>
  <si>
    <t>AF1D00001b05</t>
  </si>
  <si>
    <t>IEEE802.15.4_Metrics</t>
  </si>
  <si>
    <t>Device ID</t>
  </si>
  <si>
    <t>PacketTransmitted</t>
  </si>
  <si>
    <t>PacketReceived</t>
  </si>
  <si>
    <t>AckTransmitted</t>
  </si>
  <si>
    <t>AckReceived</t>
  </si>
  <si>
    <t>CCAAttempt</t>
  </si>
  <si>
    <t>SuccessfulCCAAttempt</t>
  </si>
  <si>
    <t>FailedCCA</t>
  </si>
  <si>
    <t>Totalbackofftime(Micro seconds)</t>
  </si>
  <si>
    <t>Averagebackofftime(Micro seconds)</t>
  </si>
  <si>
    <t>BeaconTransmitted</t>
  </si>
  <si>
    <t>BeaconReceived</t>
  </si>
  <si>
    <t>BeaconForwarded</t>
  </si>
  <si>
    <t>BeaconTime(Micro seconds)</t>
  </si>
  <si>
    <t>CAPTime(Micro seconds)</t>
  </si>
  <si>
    <t>CFPTime(Micro seconds)</t>
  </si>
  <si>
    <t>Battery model</t>
  </si>
  <si>
    <t>Device Name</t>
  </si>
  <si>
    <t>Initial energy(mJ)</t>
  </si>
  <si>
    <t>Consumed energy(mJ)</t>
  </si>
  <si>
    <t>Remaining Energy(mJ)</t>
  </si>
  <si>
    <t>Transmitting energy(mJ)</t>
  </si>
  <si>
    <t>Receiving energy(mJ)</t>
  </si>
  <si>
    <t>Idle energy(mJ)</t>
  </si>
  <si>
    <t>Sleep energy(mJ)</t>
  </si>
  <si>
    <t>5G_1msg/sec</t>
  </si>
  <si>
    <t>Eth_10msg/sec</t>
  </si>
  <si>
    <t>Eth_100msg/sec</t>
  </si>
  <si>
    <t>Eth_1msg/sec</t>
  </si>
  <si>
    <t>Eth_200msg/sec</t>
  </si>
  <si>
    <t>Eth_500msg/sec</t>
  </si>
  <si>
    <t>Eth_1000msg/sec</t>
  </si>
  <si>
    <t>5G</t>
  </si>
  <si>
    <t>MSG/SEC</t>
  </si>
  <si>
    <t>Eth</t>
  </si>
  <si>
    <t>Jitter</t>
  </si>
  <si>
    <t>Payload</t>
  </si>
  <si>
    <t>Gen/Received</t>
  </si>
  <si>
    <t>Received %</t>
  </si>
  <si>
    <t>Sim Time(s)</t>
  </si>
  <si>
    <t>Msg/Sec</t>
  </si>
  <si>
    <t>Jdiscrete</t>
  </si>
  <si>
    <t>Jprocess</t>
  </si>
  <si>
    <t>Jem</t>
  </si>
  <si>
    <t>Jeh</t>
  </si>
  <si>
    <t>Ldiscrete</t>
  </si>
  <si>
    <t>Lprocess</t>
  </si>
  <si>
    <t>Lem</t>
  </si>
  <si>
    <t>Leh</t>
  </si>
  <si>
    <t>Latency</t>
  </si>
  <si>
    <t>Ethernet bitrate</t>
  </si>
  <si>
    <t>sni</t>
  </si>
  <si>
    <t>Sim Time</t>
  </si>
  <si>
    <t>Link Speed(in Mbps)</t>
  </si>
  <si>
    <t>Link Speed(in MBps)</t>
  </si>
  <si>
    <t>Packet Size = Payload/Number of Packets - (G/E) (bytes)</t>
  </si>
  <si>
    <t>Latency = Number of Packet/sec X Packet Size/ Link Speed = I *I/12.5</t>
  </si>
  <si>
    <t>Number of Packets/Sec =  [Number of Packets/ Sim Time] (E/P)</t>
  </si>
  <si>
    <t>uS</t>
  </si>
  <si>
    <t>(181.7 * 1)/12.5</t>
  </si>
  <si>
    <t>(180.18 * 65.2)/12.5</t>
  </si>
  <si>
    <t>(180.46 * 9.4)/12.5</t>
  </si>
  <si>
    <t>Eth Speed</t>
  </si>
  <si>
    <t>Packets/sec</t>
  </si>
  <si>
    <t>SimTime</t>
  </si>
  <si>
    <t>Delay</t>
  </si>
  <si>
    <t>%</t>
  </si>
  <si>
    <t>Inference:</t>
  </si>
  <si>
    <t>Delay in 1Gbps Ethernet is 50% that of 100Mbps</t>
  </si>
  <si>
    <t>Jitter in 1Gbps is 40% of 100Mbps</t>
  </si>
  <si>
    <t>Packet Size=</t>
  </si>
  <si>
    <t>Payload generated (bytes)/Packet generated</t>
  </si>
  <si>
    <t>168872/940</t>
  </si>
  <si>
    <t>bytes</t>
  </si>
  <si>
    <t xml:space="preserve">Bandwidth </t>
  </si>
  <si>
    <t>100Mbps</t>
  </si>
  <si>
    <t>LL5 &amp; LL6 - 100Mbps</t>
  </si>
  <si>
    <t>LL5 &amp; LL6 - 1Gbps</t>
  </si>
  <si>
    <t>LL5 - 100Mbps &amp; LL6 - 1Gbps</t>
  </si>
  <si>
    <t>Type of Link</t>
  </si>
  <si>
    <t>Latency(in uS)</t>
  </si>
  <si>
    <t>Jitter(in 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</si>
</sst>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33" borderId="0" xfId="0" applyFill="1" applyAlignment="1">
      <alignment wrapText="1"/>
    </xf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0" fillId="0" borderId="11" xfId="0" applyBorder="1"/>
    <xf numFmtId="0" fontId="19" fillId="0" borderId="10" xfId="0" applyFont="1" applyBorder="1"/>
    <xf numFmtId="0" fontId="19" fillId="0" borderId="15" xfId="0" applyFont="1" applyBorder="1"/>
    <xf numFmtId="0" fontId="19" fillId="0" borderId="13" xfId="0" applyFont="1" applyBorder="1"/>
    <xf numFmtId="0" fontId="0" fillId="0" borderId="18" xfId="0" applyBorder="1" applyAlignment="1">
      <alignment wrapText="1"/>
    </xf>
    <xf numFmtId="0" fontId="0" fillId="0" borderId="0" xfId="0"/>
    <xf numFmtId="0" fontId="0" fillId="0" borderId="18" xfId="0" applyBorder="1" applyAlignment="1">
      <alignment horizontal="center"/>
    </xf>
    <xf numFmtId="2" fontId="0" fillId="0" borderId="0" xfId="0" applyNumberFormat="1"/>
    <xf numFmtId="2" fontId="0" fillId="0" borderId="18" xfId="0" applyNumberFormat="1" applyBorder="1"/>
    <xf numFmtId="10" fontId="0" fillId="0" borderId="18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'10_100'!$L$16</c:f>
              <c:strCache>
                <c:ptCount val="1"/>
                <c:pt idx="0">
                  <c:v>LL5 &amp; LL6 - 100Mbps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'10_100'!$K$17:$K$19</c:f>
              <c:numCache>
                <c:formatCode>0.00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'10_100'!$L$17:$L$19</c:f>
              <c:numCache>
                <c:formatCode>0.00</c:formatCode>
                <c:ptCount val="3"/>
                <c:pt idx="0">
                  <c:v>0.21850700000000001</c:v>
                </c:pt>
                <c:pt idx="1">
                  <c:v>0.22772700000000001</c:v>
                </c:pt>
                <c:pt idx="2">
                  <c:v>0.26397999999999999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C-4A2A-A64F-0304DEF0ADB7}"/>
            </c:ext>
          </c:extLst>
        </c:ser>
        <c:ser>
          <c:idx val="1"/>
          <c:order val="1"/>
          <c:tx>
            <c:strRef>
              <c:f>'10_100'!$M$16</c:f>
              <c:strCache>
                <c:ptCount val="1"/>
                <c:pt idx="0">
                  <c:v>LL5 - 100Mbps &amp; LL6 - 1Gbps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138F66-523E-47E2-A118-69206E775C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87F139-0080-4EE5-9F1B-747218AF680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7C-4A2A-A64F-0304DEF0AD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5294C8-346C-47BA-89EE-B75E3CE696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4EA1BD-97F6-483A-9938-EEC00D1432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37C-4A2A-A64F-0304DEF0AD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BFC60E-AD60-40E4-881C-FD466AC2B2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0F09F7-A772-4E48-BB78-5C816601BE4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7C-4A2A-A64F-0304DEF0AD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'10_100'!$O$17:$O$19</c:f>
                <c:numCache>
                  <c:formatCode>General</c:formatCode>
                  <c:ptCount val="3"/>
                  <c:pt idx="0">
                    <c:v>6.3568000000000013E-2</c:v>
                  </c:pt>
                  <c:pt idx="1">
                    <c:v>6.8194000000000005E-2</c:v>
                  </c:pt>
                  <c:pt idx="2">
                    <c:v>7.6905000000000001E-2</c:v>
                  </c:pt>
                </c:numCache>
              </c:numRef>
            </c:plus>
            <c:minus>
              <c:numRef>
                <c:f>'10_100'!$F$20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'10_100'!$K$17:$K$19</c:f>
              <c:numCache>
                <c:formatCode>0.00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'10_100'!$M$17:$M$19</c:f>
              <c:numCache>
                <c:formatCode>0.00</c:formatCode>
                <c:ptCount val="3"/>
                <c:pt idx="0">
                  <c:v>0.15493899999999999</c:v>
                </c:pt>
                <c:pt idx="1">
                  <c:v>0.15953300000000001</c:v>
                </c:pt>
                <c:pt idx="2">
                  <c:v>0.18707499999999999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'10_100'!$P$17:$P$19</c15:f>
                <c15:dlblRangeCache>
                  <c:ptCount val="3"/>
                  <c:pt idx="0">
                    <c:v>-29.09%</c:v>
                  </c:pt>
                  <c:pt idx="1">
                    <c:v>-29.95%</c:v>
                  </c:pt>
                  <c:pt idx="2">
                    <c:v>-29.13%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37C-4A2A-A64F-0304DEF0ADB7}"/>
            </c:ext>
          </c:extLst>
        </c:ser>
        <c:ser>
          <c:idx val="2"/>
          <c:order val="2"/>
          <c:tx>
            <c:strRef>
              <c:f>'10_100'!$N$16</c:f>
              <c:strCache>
                <c:ptCount val="1"/>
                <c:pt idx="0">
                  <c:v>LL5 &amp; LL6 - 1Gbps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2DBE35-6DDA-4B60-B472-629CA204DD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8B63D8-1741-47A1-AC50-395B9B255D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7C-4A2A-A64F-0304DEF0AD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81D37C-C7BC-4DA9-8A11-2628797522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7C8F9E-3623-45D3-B8F4-727BB1DE81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37C-4A2A-A64F-0304DEF0AD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A96461-BB7B-4923-90ED-75F5AC8449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A1D0BE-5950-481C-A6F1-486B2A5950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7C-4A2A-A64F-0304DEF0AD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'10_100'!$Q$17:$Q$19</c:f>
                <c:numCache>
                  <c:formatCode>General</c:formatCode>
                  <c:ptCount val="3"/>
                  <c:pt idx="0">
                    <c:v>0.13193300000000002</c:v>
                  </c:pt>
                  <c:pt idx="1">
                    <c:v>0.13682</c:v>
                  </c:pt>
                  <c:pt idx="2">
                    <c:v>0.154922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'10_100'!$K$17:$K$19</c:f>
              <c:numCache>
                <c:formatCode>0.00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'10_100'!$N$17:$N$19</c:f>
              <c:numCache>
                <c:formatCode>0.00</c:formatCode>
                <c:ptCount val="3"/>
                <c:pt idx="0">
                  <c:v>8.6573999999999998E-2</c:v>
                </c:pt>
                <c:pt idx="1">
                  <c:v>9.0907000000000002E-2</c:v>
                </c:pt>
                <c:pt idx="2">
                  <c:v>0.109058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'10_100'!$R$17:$R$19</c15:f>
                <c15:dlblRangeCache>
                  <c:ptCount val="3"/>
                  <c:pt idx="0">
                    <c:v>-70.91%</c:v>
                  </c:pt>
                  <c:pt idx="1">
                    <c:v>-70.05%</c:v>
                  </c:pt>
                  <c:pt idx="2">
                    <c:v>-70.87%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37C-4A2A-A64F-0304DEF0AD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31311263"/>
        <c:axId val="1231326239"/>
      </c:barChart>
      <c:catAx>
        <c:axId val="123131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msgs/sec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26239"/>
        <c:crosses val="autoZero"/>
        <c:auto val="1"/>
        <c:lblAlgn val="ctr"/>
        <c:lblOffset val="100"/>
        <c:noMultiLvlLbl val="0"/>
      </c:catAx>
      <c:valAx>
        <c:axId val="1231326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Latency(in uS)</a:t>
            </a:r>
          </a:p>
          <a:p>
            <a:pPr>
              <a:defRPr sz="2800"/>
            </a:pPr>
            <a:endParaRPr lang="en-US" sz="2800" b="1"/>
          </a:p>
        </c:rich>
      </c:tx>
      <c:layout>
        <c:manualLayout>
          <c:xMode val="edge"/>
          <c:yMode val="edge"/>
          <c:x val="0.35789651394377514"/>
          <c:y val="0.13316518488227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53509165012909E-2"/>
          <c:y val="0.22589110783113861"/>
          <c:w val="0.78534798534798533"/>
          <c:h val="0.3959903966009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'10_100'!$C$16</c:f>
              <c:strCache>
                <c:ptCount val="1"/>
                <c:pt idx="0">
                  <c:v>LL5 &amp; LL6 - 100Mbps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992-4755-8EE4-D9C248C89E2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992-4755-8EE4-D9C248C89E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92-4755-8EE4-D9C248C89E2B}"/>
              </c:ext>
            </c:extLst>
          </c:dPt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'10_100'!$B$17:$B$19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'10_100'!$C$17:$C$19</c:f>
              <c:numCache>
                <c:formatCode>0.00</c:formatCode>
                <c:ptCount val="3"/>
                <c:pt idx="0">
                  <c:v>71.075654999999998</c:v>
                </c:pt>
                <c:pt idx="1">
                  <c:v>71.071782999999996</c:v>
                </c:pt>
                <c:pt idx="2">
                  <c:v>71.133101999999994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2-4755-8EE4-D9C248C89E2B}"/>
            </c:ext>
          </c:extLst>
        </c:ser>
        <c:ser>
          <c:idx val="2"/>
          <c:order val="1"/>
          <c:tx>
            <c:strRef>
              <c:f>'10_100'!$D$16</c:f>
              <c:strCache>
                <c:ptCount val="1"/>
                <c:pt idx="0">
                  <c:v>LL5 - 100Mbps &amp; LL6 - 1Gbps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746217698397455E-2"/>
                  <c:y val="0"/>
                </c:manualLayout>
              </c:layout>
              <c:tx>
                <c:rich>
                  <a:bodyPr/>
                  <a:lstStyle/>
                  <a:p>
                    <a:fld id="{C733418C-5D34-4406-B914-11A7D2405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92-4755-8EE4-D9C248C89E2B}"/>
                </c:ext>
              </c:extLst>
            </c:dLbl>
            <c:dLbl>
              <c:idx val="1"/>
              <c:layout>
                <c:manualLayout>
                  <c:x val="3.5959250012447631E-2"/>
                  <c:y val="-4.5257930150593142E-3"/>
                </c:manualLayout>
              </c:layout>
              <c:tx>
                <c:rich>
                  <a:bodyPr/>
                  <a:lstStyle/>
                  <a:p>
                    <a:fld id="{E60A76C9-DC74-4A5D-BC97-21B1EC25D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92-4755-8EE4-D9C248C89E2B}"/>
                </c:ext>
              </c:extLst>
            </c:dLbl>
            <c:dLbl>
              <c:idx val="2"/>
              <c:layout>
                <c:manualLayout>
                  <c:x val="3.7899835691270298E-2"/>
                  <c:y val="-8.3385421864576818E-3"/>
                </c:manualLayout>
              </c:layout>
              <c:tx>
                <c:rich>
                  <a:bodyPr/>
                  <a:lstStyle/>
                  <a:p>
                    <a:fld id="{0A3C73B6-BAD2-4CE6-A6E7-7B0A3AEAC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92-4755-8EE4-D9C248C89E2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'10_100'!$F$17:$F$19</c:f>
                <c:numCache>
                  <c:formatCode>General</c:formatCode>
                  <c:ptCount val="3"/>
                  <c:pt idx="0">
                    <c:v>16.832642</c:v>
                  </c:pt>
                  <c:pt idx="1">
                    <c:v>16.821629999999999</c:v>
                  </c:pt>
                  <c:pt idx="2">
                    <c:v>16.838725999999994</c:v>
                  </c:pt>
                </c:numCache>
              </c:numRef>
            </c:plus>
            <c:minus>
              <c:numRef>
                <c:f>'10_100'!$O$23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'10_100'!$D$17:$D$19</c:f>
              <c:numCache>
                <c:formatCode>0.00</c:formatCode>
                <c:ptCount val="3"/>
                <c:pt idx="0">
                  <c:v>54.243012999999998</c:v>
                </c:pt>
                <c:pt idx="1">
                  <c:v>54.250152999999997</c:v>
                </c:pt>
                <c:pt idx="2">
                  <c:v>54.294376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'10_100'!$G$17:$G$19</c15:f>
                <c15:dlblRangeCache>
                  <c:ptCount val="3"/>
                  <c:pt idx="0">
                    <c:v>-23.68%</c:v>
                  </c:pt>
                  <c:pt idx="1">
                    <c:v>-23.67%</c:v>
                  </c:pt>
                  <c:pt idx="2">
                    <c:v>-23.67%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992-4755-8EE4-D9C248C89E2B}"/>
            </c:ext>
          </c:extLst>
        </c:ser>
        <c:ser>
          <c:idx val="1"/>
          <c:order val="2"/>
          <c:tx>
            <c:strRef>
              <c:f>'10_100'!$E$16</c:f>
              <c:strCache>
                <c:ptCount val="1"/>
                <c:pt idx="0">
                  <c:v>LL5 &amp; LL6 - 1Gbps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4200542005420016E-2"/>
                  <c:y val="4.1692710932288409E-3"/>
                </c:manualLayout>
              </c:layout>
              <c:tx>
                <c:rich>
                  <a:bodyPr/>
                  <a:lstStyle/>
                  <a:p>
                    <a:fld id="{2D150FF0-D34C-42EF-85D7-1D91F3D26C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2A2D1BCD-A7B8-43E2-A675-5D46FB5108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992-4755-8EE4-D9C248C89E2B}"/>
                </c:ext>
              </c:extLst>
            </c:dLbl>
            <c:dLbl>
              <c:idx val="1"/>
              <c:layout>
                <c:manualLayout>
                  <c:x val="4.9683830171635135E-2"/>
                  <c:y val="4.1692710932288409E-3"/>
                </c:manualLayout>
              </c:layout>
              <c:tx>
                <c:rich>
                  <a:bodyPr/>
                  <a:lstStyle/>
                  <a:p>
                    <a:fld id="{620C3F3E-A789-4674-BA3D-D404C9F0C3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D0387EFB-F81C-4784-A89A-903D16E357B5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92-4755-8EE4-D9C248C89E2B}"/>
                </c:ext>
              </c:extLst>
            </c:dLbl>
            <c:dLbl>
              <c:idx val="2"/>
              <c:layout>
                <c:manualLayout>
                  <c:x val="3.0750614364330599E-2"/>
                  <c:y val="5.558047769349087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5B4D76-E41B-4E7F-9579-6F76D4322E2A}" type="CELLRANGE">
                      <a:rPr lang="en-US" sz="1050"/>
                      <a:pPr>
                        <a:defRPr sz="1050"/>
                      </a:pPr>
                      <a:t>[CELLRANGE]</a:t>
                    </a:fld>
                    <a:r>
                      <a:rPr lang="en-US" sz="1050" baseline="0"/>
                      <a:t>,</a:t>
                    </a:r>
                  </a:p>
                  <a:p>
                    <a:pPr>
                      <a:defRPr sz="1050"/>
                    </a:pPr>
                    <a:r>
                      <a:rPr lang="en-US" sz="1050" baseline="0"/>
                      <a:t> </a:t>
                    </a:r>
                    <a:fld id="{87ACCF8F-8CCF-46E1-A108-431BB1BC42DF}" type="VALUE">
                      <a:rPr lang="en-US" sz="1050" baseline="0"/>
                      <a:pPr>
                        <a:defRPr sz="1050"/>
                      </a:pPr>
                      <a:t>[VALUE]</a:t>
                    </a:fld>
                    <a:endParaRPr lang="en-US" sz="1050" baseline="0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140705108107217E-2"/>
                      <c:h val="0.112000312068509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992-4755-8EE4-D9C248C89E2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'10_100'!$H$17:$H$19</c:f>
                <c:numCache>
                  <c:formatCode>General</c:formatCode>
                  <c:ptCount val="3"/>
                  <c:pt idx="0">
                    <c:v>33.645326999999995</c:v>
                  </c:pt>
                  <c:pt idx="1">
                    <c:v>33.638539999999999</c:v>
                  </c:pt>
                  <c:pt idx="2">
                    <c:v>33.680661999999991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'10_100'!$B$17:$B$19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'10_100'!$E$17:$E$19</c:f>
              <c:numCache>
                <c:formatCode>0.00</c:formatCode>
                <c:ptCount val="3"/>
                <c:pt idx="0">
                  <c:v>37.430328000000003</c:v>
                </c:pt>
                <c:pt idx="1">
                  <c:v>37.433242999999997</c:v>
                </c:pt>
                <c:pt idx="2">
                  <c:v>37.452440000000003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'10_100'!$I$17:$I$19</c15:f>
                <c15:dlblRangeCache>
                  <c:ptCount val="3"/>
                  <c:pt idx="0">
                    <c:v>-47.34%</c:v>
                  </c:pt>
                  <c:pt idx="1">
                    <c:v>-47.33%</c:v>
                  </c:pt>
                  <c:pt idx="2">
                    <c:v>-47.35%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F992-4755-8EE4-D9C248C8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1231314591"/>
        <c:axId val="1231316671"/>
      </c:barChart>
      <c:catAx>
        <c:axId val="123131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Messages/Second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34191110726543805"/>
              <c:y val="0.66436002705880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6671"/>
        <c:crosses val="autoZero"/>
        <c:auto val="1"/>
        <c:lblAlgn val="ctr"/>
        <c:lblOffset val="100"/>
        <c:noMultiLvlLbl val="0"/>
      </c:catAx>
      <c:valAx>
        <c:axId val="1231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Latency</a:t>
                </a:r>
                <a:r>
                  <a:rPr lang="en-US" sz="1600" baseline="0"/>
                  <a:t> in uS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681376366415736E-2"/>
          <c:y val="0.69472286485306556"/>
          <c:w val="0.86629436705027263"/>
          <c:h val="7.2069666604566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(micro</a:t>
            </a:r>
            <a:r>
              <a:rPr lang="en-US" baseline="0"/>
              <a:t>Second -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Charts!$B$15:$B$16</c:f>
              <c:strCache>
                <c:ptCount val="2"/>
                <c:pt idx="0">
                  <c:v>Jitter</c:v>
                </c:pt>
                <c:pt idx="1">
                  <c:v>5G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Charts!$A$17:$A$22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Charts!$B$17:$B$22</c:f>
              <c:numCache>
                <c:formatCode>General</c:formatCode>
                <c:ptCount val="6"/>
                <c:pt idx="0">
                  <c:v>326.92557480000005</c:v>
                </c:pt>
                <c:pt idx="1">
                  <c:v>300.09260640000002</c:v>
                </c:pt>
                <c:pt idx="2">
                  <c:v>294.01682920000002</c:v>
                </c:pt>
                <c:pt idx="3">
                  <c:v>259.99560074999999</c:v>
                </c:pt>
                <c:pt idx="4">
                  <c:v>300.52604233333335</c:v>
                </c:pt>
                <c:pt idx="5">
                  <c:v>231.8391766666667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0CE-A031-D3648E1B3318}"/>
            </c:ext>
          </c:extLst>
        </c:ser>
        <c:ser>
          <c:idx val="1"/>
          <c:order val="1"/>
          <c:tx>
            <c:strRef>
              <c:f>Charts!$C$15:$C$16</c:f>
              <c:strCache>
                <c:ptCount val="2"/>
                <c:pt idx="0">
                  <c:v>Jitter</c:v>
                </c:pt>
                <c:pt idx="1">
                  <c:v>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Charts!$A$17:$A$22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Charts!$C$17:$C$22</c:f>
              <c:numCache>
                <c:formatCode>General</c:formatCode>
                <c:ptCount val="6"/>
                <c:pt idx="0">
                  <c:v>0.26407075000000002</c:v>
                </c:pt>
                <c:pt idx="1">
                  <c:v>0.18782599999999999</c:v>
                </c:pt>
                <c:pt idx="2">
                  <c:v>0.23889199999999999</c:v>
                </c:pt>
                <c:pt idx="3">
                  <c:v>0.24911900000000001</c:v>
                </c:pt>
                <c:pt idx="4">
                  <c:v>0.21993299999999999</c:v>
                </c:pt>
                <c:pt idx="5">
                  <c:v>0.22536800000000001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0CE-A031-D3648E1B3318}"/>
            </c:ext>
          </c:extLst>
        </c:ser>
        <c:ser>
          <c:idx val="2"/>
          <c:order val="2"/>
          <c:tx>
            <c:strRef>
              <c:f>Charts!$M$16</c:f>
              <c:strCache>
                <c:ptCount val="1"/>
                <c:pt idx="0">
                  <c:v>Jdiscrete</c:v>
                </c:pt>
              </c:strCache>
            </c:strRef>
          </c:tx>
          <c:spPr>
            <a:ln w="25400" cap="rnd">
              <a:solidFill>
                <a:schemeClr val="accent3">
                  <a:alpha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Charts!$M$17:$M$22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3-40CE-A031-D3648E1B3318}"/>
            </c:ext>
          </c:extLst>
        </c:ser>
        <c:ser>
          <c:idx val="3"/>
          <c:order val="3"/>
          <c:tx>
            <c:strRef>
              <c:f>Charts!$N$16</c:f>
              <c:strCache>
                <c:ptCount val="1"/>
                <c:pt idx="0">
                  <c:v>Jprocess</c:v>
                </c:pt>
              </c:strCache>
            </c:strRef>
          </c:tx>
          <c:spPr>
            <a:ln w="25400" cap="rnd">
              <a:solidFill>
                <a:schemeClr val="accent4">
                  <a:alpha val="55000"/>
                </a:schemeClr>
              </a:solidFill>
              <a:prstDash val="lgDash"/>
              <a:round/>
              <a:headEnd type="none" w="sm" len="med"/>
              <a:tailEnd type="none"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Charts!$N$17:$N$22</c:f>
              <c:numCache>
                <c:formatCode>0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B23-40CE-A031-D3648E1B3318}"/>
            </c:ext>
          </c:extLst>
        </c:ser>
        <c:ser>
          <c:idx val="4"/>
          <c:order val="4"/>
          <c:tx>
            <c:strRef>
              <c:f>Charts!$P$16</c:f>
              <c:strCache>
                <c:ptCount val="1"/>
                <c:pt idx="0">
                  <c:v>Jeh</c:v>
                </c:pt>
              </c:strCache>
            </c:strRef>
          </c:tx>
          <c:spPr>
            <a:ln w="25400" cap="rnd" cmpd="thickThin">
              <a:solidFill>
                <a:schemeClr val="accent4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Charts!$P$17:$P$22</c:f>
              <c:numCache>
                <c:formatCode>0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B23-40CE-A031-D3648E1B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849424"/>
        <c:axId val="1116848592"/>
      </c:lineChart>
      <c:catAx>
        <c:axId val="11168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Message</a:t>
                </a:r>
                <a:r>
                  <a:rPr lang="en-US" baseline="0"/>
                  <a:t> Objects/second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617623968649055"/>
              <c:y val="0.91703517447296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48592"/>
        <c:crosses val="autoZero"/>
        <c:auto val="1"/>
        <c:lblAlgn val="ctr"/>
        <c:lblOffset val="100"/>
        <c:noMultiLvlLbl val="0"/>
      </c:catAx>
      <c:valAx>
        <c:axId val="11168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4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( in microSecond - 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Charts!$F$15:$F$16</c:f>
              <c:strCache>
                <c:ptCount val="2"/>
                <c:pt idx="0">
                  <c:v>Latency</c:v>
                </c:pt>
                <c:pt idx="1">
                  <c:v>5G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Charts!$E$17:$E$22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Charts!$F$17:$F$22</c:f>
              <c:numCache>
                <c:formatCode>General</c:formatCode>
                <c:ptCount val="6"/>
                <c:pt idx="0">
                  <c:v>1555.7379046000001</c:v>
                </c:pt>
                <c:pt idx="1">
                  <c:v>1581.6431024000001</c:v>
                </c:pt>
                <c:pt idx="2">
                  <c:v>1596.5780135999998</c:v>
                </c:pt>
                <c:pt idx="3">
                  <c:v>1559.307746</c:v>
                </c:pt>
                <c:pt idx="4">
                  <c:v>1569.1140969999999</c:v>
                </c:pt>
                <c:pt idx="5">
                  <c:v>1567.00235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C-49FF-A5D2-8B8734BFF17F}"/>
            </c:ext>
          </c:extLst>
        </c:ser>
        <c:ser>
          <c:idx val="1"/>
          <c:order val="1"/>
          <c:tx>
            <c:strRef>
              <c:f>Charts!$G$15:$G$16</c:f>
              <c:strCache>
                <c:ptCount val="2"/>
                <c:pt idx="0">
                  <c:v>Latency</c:v>
                </c:pt>
                <c:pt idx="1">
                  <c:v>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Charts!$E$17:$E$22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Charts!$G$17:$G$22</c:f>
              <c:numCache>
                <c:formatCode>General</c:formatCode>
                <c:ptCount val="6"/>
                <c:pt idx="0">
                  <c:v>71.288963999999993</c:v>
                </c:pt>
                <c:pt idx="1">
                  <c:v>71.278710000000004</c:v>
                </c:pt>
                <c:pt idx="2">
                  <c:v>71.204239999999999</c:v>
                </c:pt>
                <c:pt idx="3">
                  <c:v>71.225189999999998</c:v>
                </c:pt>
                <c:pt idx="4">
                  <c:v>71.072344999999999</c:v>
                </c:pt>
                <c:pt idx="5">
                  <c:v>71.100087000000002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C-49FF-A5D2-8B8734BFF17F}"/>
            </c:ext>
          </c:extLst>
        </c:ser>
        <c:ser>
          <c:idx val="2"/>
          <c:order val="2"/>
          <c:tx>
            <c:strRef>
              <c:f>Charts!$M$24</c:f>
              <c:strCache>
                <c:ptCount val="1"/>
                <c:pt idx="0">
                  <c:v>Ldiscrete</c:v>
                </c:pt>
              </c:strCache>
            </c:strRef>
          </c:tx>
          <c:spPr>
            <a:ln w="25400" cap="rnd">
              <a:solidFill>
                <a:schemeClr val="accent5">
                  <a:alpha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Charts!$M$25:$M$30</c:f>
              <c:numCache>
                <c:formatCode>0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C-49FF-A5D2-8B8734BFF17F}"/>
            </c:ext>
          </c:extLst>
        </c:ser>
        <c:ser>
          <c:idx val="3"/>
          <c:order val="3"/>
          <c:tx>
            <c:strRef>
              <c:f>Charts!$N$24</c:f>
              <c:strCache>
                <c:ptCount val="1"/>
                <c:pt idx="0">
                  <c:v>Lprocess</c:v>
                </c:pt>
              </c:strCache>
            </c:strRef>
          </c:tx>
          <c:spPr>
            <a:ln w="25400" cap="rnd">
              <a:solidFill>
                <a:schemeClr val="accent4">
                  <a:alpha val="73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Charts!$N$25:$N$30</c:f>
              <c:numCache>
                <c:formatCode>0</c:formatCode>
                <c:ptCount val="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C-49FF-A5D2-8B8734BFF17F}"/>
            </c:ext>
          </c:extLst>
        </c:ser>
        <c:ser>
          <c:idx val="4"/>
          <c:order val="4"/>
          <c:tx>
            <c:strRef>
              <c:f>Charts!$O$24</c:f>
              <c:strCache>
                <c:ptCount val="1"/>
                <c:pt idx="0">
                  <c:v>Leh</c:v>
                </c:pt>
              </c:strCache>
            </c:strRef>
          </c:tx>
          <c:spPr>
            <a:ln w="25400" cap="rnd">
              <a:solidFill>
                <a:schemeClr val="accent5">
                  <a:alpha val="6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Charts!$O$25:$O$30</c:f>
              <c:numCache>
                <c:formatCode>0</c:formatCode>
                <c:ptCount val="6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C-49FF-A5D2-8B8734BF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97072"/>
        <c:axId val="1317795824"/>
      </c:lineChart>
      <c:catAx>
        <c:axId val="131779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Number of Message Objects/second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59833239257729"/>
              <c:y val="0.8973038395629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95824"/>
        <c:crosses val="autoZero"/>
        <c:auto val="1"/>
        <c:lblAlgn val="ctr"/>
        <c:lblOffset val="100"/>
        <c:noMultiLvlLbl val="0"/>
      </c:catAx>
      <c:valAx>
        <c:axId val="1317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Latency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9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3218DE-6142-462A-AF1A-BCCB5958F8FB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E514D-5C5A-41D0-A792-E30DF5A24819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20E537-F428-48A2-B875-4F1A79FB73D6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539114</xdr:colOff>
      <xdr:row>20</xdr:row>
      <xdr:rowOff>158114</xdr:rowOff>
    </xdr:from>
    <xdr:to>
      <xdr:col>13</xdr:col>
      <xdr:colOff>171449</xdr:colOff>
      <xdr:row>37</xdr:row>
      <xdr:rowOff>26669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E0450-09FE-4E3D-AFDA-BEEF0FDD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BC8B-128D-4D92-A69F-BC51918AD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5F08E-F888-42DB-87E6-6DFF3467E0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71DB2-F08A-470B-9761-088546A1F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F83A-1AEE-431B-BDD4-B4A4E1A2FB43}">
  <dimension ref="A1:R53"/>
  <sheetViews>
    <sheetView topLeftCell="B1" workbookViewId="0">
      <selection activeCell="R17" sqref="R17"/>
    </sheetView>
  </sheetViews>
  <sheetFormatPr defaultRowHeight="14.4" x14ac:dyDescent="0.55000000000000004"/>
  <cols>
    <col min="7" max="7" width="17" customWidth="1"/>
    <col min="9" max="9" width="16.734375" customWidth="1"/>
    <col min="10" max="10" width="17.20703125" customWidth="1"/>
    <col min="11" max="11" width="15.47265625" customWidth="1"/>
    <col min="12" max="12" width="8.83984375" style="1"/>
    <col min="15" max="15" width="18.26171875" customWidth="1"/>
  </cols>
  <sheetData>
    <row r="1" spans="1:16" s="33" customFormat="1" ht="43.2" x14ac:dyDescent="0.55000000000000004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4" t="s">
        <v>254</v>
      </c>
      <c r="M1" s="33" t="s">
        <v>84</v>
      </c>
      <c r="N1" s="33" t="s">
        <v>256</v>
      </c>
      <c r="O1" s="33" t="s">
        <v>12</v>
      </c>
      <c r="P1" s="33" t="s">
        <v>255</v>
      </c>
    </row>
    <row r="2" spans="1:16" x14ac:dyDescent="0.55000000000000004">
      <c r="A2">
        <v>1</v>
      </c>
      <c r="B2" t="s">
        <v>11</v>
      </c>
      <c r="C2">
        <v>1</v>
      </c>
      <c r="D2">
        <v>16</v>
      </c>
      <c r="E2">
        <v>10</v>
      </c>
      <c r="F2">
        <v>10</v>
      </c>
      <c r="G2">
        <v>1807</v>
      </c>
      <c r="H2">
        <v>1807</v>
      </c>
      <c r="I2">
        <v>1.446E-3</v>
      </c>
      <c r="J2">
        <v>1496.6</v>
      </c>
      <c r="K2">
        <v>492.22222199999999</v>
      </c>
      <c r="L2" s="1">
        <f t="shared" ref="L2:L8" si="0">H2/G2</f>
        <v>1</v>
      </c>
      <c r="M2" t="s">
        <v>248</v>
      </c>
      <c r="N2">
        <v>1</v>
      </c>
      <c r="O2" t="str">
        <f>_xlfn.CONCAT(M2,"_",N2,"msg/sec")</f>
        <v>5G_1msg/sec</v>
      </c>
      <c r="P2">
        <v>10</v>
      </c>
    </row>
    <row r="3" spans="1:16" x14ac:dyDescent="0.55000000000000004">
      <c r="A3" s="4">
        <v>1</v>
      </c>
      <c r="B3" s="4" t="s">
        <v>11</v>
      </c>
      <c r="C3" s="4">
        <v>1</v>
      </c>
      <c r="D3" s="4">
        <v>16</v>
      </c>
      <c r="E3" s="4">
        <v>10</v>
      </c>
      <c r="F3" s="4">
        <v>10</v>
      </c>
      <c r="G3" s="4">
        <v>1817</v>
      </c>
      <c r="H3" s="4">
        <v>1817</v>
      </c>
      <c r="I3" s="4">
        <v>1.454E-3</v>
      </c>
      <c r="J3" s="4">
        <v>1558.7</v>
      </c>
      <c r="K3" s="4">
        <v>259.44444399999998</v>
      </c>
      <c r="L3" s="1">
        <f t="shared" si="0"/>
        <v>1</v>
      </c>
      <c r="M3" s="4" t="s">
        <v>248</v>
      </c>
      <c r="N3" s="4">
        <v>1</v>
      </c>
      <c r="O3" s="4" t="str">
        <f>_xlfn.CONCAT(M3,"_",N3,"msg/sec")</f>
        <v>5G_1msg/sec</v>
      </c>
      <c r="P3" s="11">
        <v>10</v>
      </c>
    </row>
    <row r="4" spans="1:16" x14ac:dyDescent="0.55000000000000004">
      <c r="A4">
        <v>1</v>
      </c>
      <c r="B4" t="s">
        <v>11</v>
      </c>
      <c r="C4">
        <v>1</v>
      </c>
      <c r="D4">
        <v>16</v>
      </c>
      <c r="E4">
        <v>10</v>
      </c>
      <c r="F4">
        <v>10</v>
      </c>
      <c r="G4">
        <v>1819</v>
      </c>
      <c r="H4">
        <v>1819</v>
      </c>
      <c r="I4">
        <v>1.4549999999999999E-3</v>
      </c>
      <c r="J4">
        <v>1498.9</v>
      </c>
      <c r="K4">
        <v>207.88888900000001</v>
      </c>
      <c r="L4" s="1">
        <f t="shared" si="0"/>
        <v>1</v>
      </c>
      <c r="M4" s="4" t="s">
        <v>248</v>
      </c>
      <c r="N4" s="4">
        <v>1</v>
      </c>
      <c r="O4" s="4" t="str">
        <f>_xlfn.CONCAT(M4,"_",N4,"msg/sec")</f>
        <v>5G_1msg/sec</v>
      </c>
      <c r="P4" s="11">
        <v>10</v>
      </c>
    </row>
    <row r="5" spans="1:16" s="4" customFormat="1" x14ac:dyDescent="0.55000000000000004">
      <c r="A5" s="5">
        <v>1</v>
      </c>
      <c r="B5" s="5" t="s">
        <v>11</v>
      </c>
      <c r="C5" s="5">
        <v>1</v>
      </c>
      <c r="D5" s="5">
        <v>16</v>
      </c>
      <c r="E5" s="5">
        <v>10</v>
      </c>
      <c r="F5" s="5">
        <v>10</v>
      </c>
      <c r="G5" s="5">
        <v>1816</v>
      </c>
      <c r="H5" s="5">
        <v>1816</v>
      </c>
      <c r="I5" s="5">
        <v>1.4530000000000001E-3</v>
      </c>
      <c r="J5" s="5">
        <v>1593.1</v>
      </c>
      <c r="K5" s="5">
        <v>364.33333299999998</v>
      </c>
      <c r="L5" s="1">
        <f t="shared" si="0"/>
        <v>1</v>
      </c>
      <c r="M5" s="5" t="s">
        <v>248</v>
      </c>
      <c r="N5" s="5">
        <v>1</v>
      </c>
      <c r="O5" s="5" t="str">
        <f>_xlfn.CONCAT(M5,"_",N5,"msg/sec")</f>
        <v>5G_1msg/sec</v>
      </c>
      <c r="P5" s="11">
        <v>10</v>
      </c>
    </row>
    <row r="6" spans="1:16" s="5" customFormat="1" x14ac:dyDescent="0.55000000000000004">
      <c r="A6" s="6">
        <v>1</v>
      </c>
      <c r="B6" s="6" t="s">
        <v>11</v>
      </c>
      <c r="C6" s="6">
        <v>1</v>
      </c>
      <c r="D6" s="6">
        <v>16</v>
      </c>
      <c r="E6" s="6">
        <v>99</v>
      </c>
      <c r="F6" s="6">
        <v>98</v>
      </c>
      <c r="G6" s="6">
        <f>1810*9.9</f>
        <v>17919</v>
      </c>
      <c r="H6" s="6">
        <f>1806*9.9</f>
        <v>17879.400000000001</v>
      </c>
      <c r="I6" s="6">
        <v>1.4189999999999999E-3</v>
      </c>
      <c r="J6" s="6">
        <v>1577.4081630000001</v>
      </c>
      <c r="K6" s="6">
        <v>332.25773199999998</v>
      </c>
      <c r="L6" s="1">
        <f t="shared" si="0"/>
        <v>0.99779005524861886</v>
      </c>
      <c r="M6" s="6" t="s">
        <v>248</v>
      </c>
      <c r="N6" s="6">
        <v>1</v>
      </c>
      <c r="O6" s="6" t="str">
        <f>_xlfn.CONCAT(M6,"_",N6,"msg/sec")</f>
        <v>5G_1msg/sec</v>
      </c>
      <c r="P6" s="11">
        <v>10</v>
      </c>
    </row>
    <row r="7" spans="1:16" s="5" customFormat="1" ht="13.8" customHeight="1" x14ac:dyDescent="0.55000000000000004">
      <c r="A7" s="20">
        <v>1</v>
      </c>
      <c r="B7" s="20" t="s">
        <v>11</v>
      </c>
      <c r="C7" s="20">
        <v>1</v>
      </c>
      <c r="D7" s="20">
        <v>16</v>
      </c>
      <c r="E7" s="20">
        <v>248</v>
      </c>
      <c r="F7" s="20">
        <v>247</v>
      </c>
      <c r="G7" s="20">
        <v>44820</v>
      </c>
      <c r="H7" s="20">
        <v>44639</v>
      </c>
      <c r="I7" s="20">
        <v>1.428E-3</v>
      </c>
      <c r="J7" s="20">
        <v>1564.2834009999999</v>
      </c>
      <c r="K7" s="20">
        <v>327.38617900000003</v>
      </c>
      <c r="L7" s="1">
        <f t="shared" si="0"/>
        <v>0.99596162427487733</v>
      </c>
      <c r="P7" s="11"/>
    </row>
    <row r="8" spans="1:16" s="19" customFormat="1" x14ac:dyDescent="0.55000000000000004">
      <c r="A8" s="21">
        <v>1</v>
      </c>
      <c r="B8" s="21" t="s">
        <v>11</v>
      </c>
      <c r="C8" s="21">
        <v>1</v>
      </c>
      <c r="D8" s="21">
        <v>16</v>
      </c>
      <c r="E8" s="21">
        <v>99</v>
      </c>
      <c r="F8" s="21">
        <v>98</v>
      </c>
      <c r="G8" s="21">
        <v>17911</v>
      </c>
      <c r="H8" s="21">
        <v>17732</v>
      </c>
      <c r="I8" s="21">
        <v>1.4189999999999999E-3</v>
      </c>
      <c r="J8" s="21">
        <v>1579.3979589999999</v>
      </c>
      <c r="K8" s="21">
        <v>351.206186</v>
      </c>
      <c r="L8" s="1">
        <f t="shared" si="0"/>
        <v>0.99000614147730448</v>
      </c>
    </row>
    <row r="9" spans="1:16" s="20" customFormat="1" x14ac:dyDescent="0.55000000000000004">
      <c r="L9" s="1"/>
    </row>
    <row r="10" spans="1:16" s="6" customFormat="1" x14ac:dyDescent="0.55000000000000004">
      <c r="I10" s="6">
        <f>TRIMMEAN(I2:I8,0.4)</f>
        <v>1.4399999999999999E-3</v>
      </c>
      <c r="J10" s="21">
        <f t="shared" ref="J10:L10" si="1">TRIMMEAN(J2:J8,0.4)</f>
        <v>1555.7379046000001</v>
      </c>
      <c r="K10" s="21">
        <f t="shared" si="1"/>
        <v>326.92557480000005</v>
      </c>
      <c r="L10" s="21">
        <f t="shared" si="1"/>
        <v>0.9987503359046993</v>
      </c>
      <c r="M10" s="6" t="s">
        <v>248</v>
      </c>
      <c r="N10" s="6">
        <v>1</v>
      </c>
      <c r="O10" s="6" t="str">
        <f>_xlfn.CONCAT(M10,"_",N10,"msg/sec")</f>
        <v>5G_1msg/sec</v>
      </c>
      <c r="P10" s="11"/>
    </row>
    <row r="11" spans="1:16" s="6" customFormat="1" x14ac:dyDescent="0.55000000000000004">
      <c r="L11" s="1"/>
      <c r="P11" s="11"/>
    </row>
    <row r="12" spans="1:16" x14ac:dyDescent="0.55000000000000004">
      <c r="A12">
        <v>1</v>
      </c>
      <c r="B12" t="s">
        <v>11</v>
      </c>
      <c r="C12">
        <v>1</v>
      </c>
      <c r="D12">
        <v>16</v>
      </c>
      <c r="E12">
        <v>91</v>
      </c>
      <c r="F12">
        <v>88</v>
      </c>
      <c r="G12">
        <v>16260</v>
      </c>
      <c r="H12">
        <v>15747</v>
      </c>
      <c r="I12">
        <v>1.2598E-2</v>
      </c>
      <c r="J12">
        <v>1604.9204549999999</v>
      </c>
      <c r="K12">
        <v>308.195402</v>
      </c>
      <c r="L12" s="1">
        <f t="shared" ref="L12:L18" si="2">H12/G12</f>
        <v>0.96845018450184506</v>
      </c>
      <c r="M12" t="s">
        <v>248</v>
      </c>
      <c r="N12">
        <v>10</v>
      </c>
      <c r="O12" t="str">
        <f>_xlfn.CONCAT(M12,"_",N12,"msg/sec")</f>
        <v>5G_10msg/sec</v>
      </c>
      <c r="P12" s="11">
        <v>10</v>
      </c>
    </row>
    <row r="13" spans="1:16" x14ac:dyDescent="0.55000000000000004">
      <c r="A13">
        <v>1</v>
      </c>
      <c r="B13" t="s">
        <v>11</v>
      </c>
      <c r="C13">
        <v>1</v>
      </c>
      <c r="D13">
        <v>16</v>
      </c>
      <c r="E13">
        <v>90</v>
      </c>
      <c r="F13">
        <v>88</v>
      </c>
      <c r="G13">
        <v>16259</v>
      </c>
      <c r="H13">
        <v>15897</v>
      </c>
      <c r="I13">
        <v>1.2718E-2</v>
      </c>
      <c r="J13">
        <v>1573.8295450000001</v>
      </c>
      <c r="K13">
        <v>278.804598</v>
      </c>
      <c r="L13" s="1">
        <f t="shared" si="2"/>
        <v>0.9777354080816778</v>
      </c>
      <c r="M13" s="11" t="s">
        <v>248</v>
      </c>
      <c r="N13" s="11">
        <v>10</v>
      </c>
      <c r="O13" s="11" t="str">
        <f t="shared" ref="O13:O18" si="3">_xlfn.CONCAT(M13,"_",N13,"msg/sec")</f>
        <v>5G_10msg/sec</v>
      </c>
      <c r="P13" s="11">
        <v>10</v>
      </c>
    </row>
    <row r="14" spans="1:16" s="6" customFormat="1" x14ac:dyDescent="0.55000000000000004">
      <c r="A14" s="8">
        <v>1</v>
      </c>
      <c r="B14" s="8" t="s">
        <v>11</v>
      </c>
      <c r="C14" s="8">
        <v>1</v>
      </c>
      <c r="D14" s="8">
        <v>16</v>
      </c>
      <c r="E14" s="8">
        <v>90</v>
      </c>
      <c r="F14" s="8">
        <v>88</v>
      </c>
      <c r="G14" s="8">
        <v>16230</v>
      </c>
      <c r="H14" s="8">
        <v>15869</v>
      </c>
      <c r="I14" s="8">
        <v>1.2695E-2</v>
      </c>
      <c r="J14" s="8">
        <v>1626.090909</v>
      </c>
      <c r="K14" s="8">
        <v>241.11494300000001</v>
      </c>
      <c r="L14" s="1">
        <f t="shared" si="2"/>
        <v>0.97775723967960571</v>
      </c>
      <c r="M14" s="11" t="s">
        <v>248</v>
      </c>
      <c r="N14" s="11">
        <v>10</v>
      </c>
      <c r="O14" s="11" t="str">
        <f t="shared" si="3"/>
        <v>5G_10msg/sec</v>
      </c>
      <c r="P14" s="11">
        <v>10</v>
      </c>
    </row>
    <row r="15" spans="1:16" s="6" customFormat="1" x14ac:dyDescent="0.55000000000000004">
      <c r="A15" s="9">
        <v>1</v>
      </c>
      <c r="B15" s="9" t="s">
        <v>11</v>
      </c>
      <c r="C15" s="9">
        <v>1</v>
      </c>
      <c r="D15" s="9">
        <v>16</v>
      </c>
      <c r="E15" s="9">
        <v>906</v>
      </c>
      <c r="F15" s="9">
        <v>903</v>
      </c>
      <c r="G15" s="9">
        <v>162873</v>
      </c>
      <c r="H15" s="9">
        <v>162327</v>
      </c>
      <c r="I15" s="9">
        <v>1.2985999999999999E-2</v>
      </c>
      <c r="J15" s="9">
        <v>1545.2646729999999</v>
      </c>
      <c r="K15" s="9">
        <v>299.14966700000002</v>
      </c>
      <c r="L15" s="1">
        <f t="shared" si="2"/>
        <v>0.99664769482971394</v>
      </c>
      <c r="M15" s="11" t="s">
        <v>248</v>
      </c>
      <c r="N15" s="11">
        <v>10</v>
      </c>
      <c r="O15" s="11" t="str">
        <f t="shared" si="3"/>
        <v>5G_10msg/sec</v>
      </c>
      <c r="P15" s="11">
        <v>100</v>
      </c>
    </row>
    <row r="16" spans="1:16" s="6" customFormat="1" x14ac:dyDescent="0.55000000000000004">
      <c r="A16" s="7">
        <v>1</v>
      </c>
      <c r="B16" s="7" t="s">
        <v>11</v>
      </c>
      <c r="C16" s="7">
        <v>1</v>
      </c>
      <c r="D16" s="7">
        <v>16</v>
      </c>
      <c r="E16" s="7">
        <v>897</v>
      </c>
      <c r="F16" s="7">
        <v>894</v>
      </c>
      <c r="G16" s="7">
        <v>161047</v>
      </c>
      <c r="H16" s="7">
        <v>160503</v>
      </c>
      <c r="I16" s="7">
        <v>1.2840000000000001E-2</v>
      </c>
      <c r="J16" s="7">
        <v>1568.371365</v>
      </c>
      <c r="K16" s="7">
        <v>321.48040300000002</v>
      </c>
      <c r="L16" s="1">
        <f t="shared" si="2"/>
        <v>0.99662210410625474</v>
      </c>
      <c r="M16" s="11" t="s">
        <v>248</v>
      </c>
      <c r="N16" s="11">
        <v>10</v>
      </c>
      <c r="O16" s="11" t="str">
        <f t="shared" si="3"/>
        <v>5G_10msg/sec</v>
      </c>
      <c r="P16" s="11">
        <v>100</v>
      </c>
    </row>
    <row r="17" spans="1:18" s="6" customFormat="1" x14ac:dyDescent="0.55000000000000004">
      <c r="A17" s="10">
        <v>1</v>
      </c>
      <c r="B17" s="10" t="s">
        <v>11</v>
      </c>
      <c r="C17" s="10">
        <v>1</v>
      </c>
      <c r="D17" s="10">
        <v>16</v>
      </c>
      <c r="E17" s="10">
        <v>452</v>
      </c>
      <c r="F17" s="10">
        <v>450</v>
      </c>
      <c r="G17" s="10">
        <v>81099</v>
      </c>
      <c r="H17" s="10">
        <v>80735</v>
      </c>
      <c r="I17" s="10">
        <v>1.2918000000000001E-2</v>
      </c>
      <c r="J17" s="10">
        <v>1583.4111109999999</v>
      </c>
      <c r="K17" s="10">
        <v>292.83296200000001</v>
      </c>
      <c r="L17" s="1">
        <f t="shared" si="2"/>
        <v>0.99551165859011825</v>
      </c>
      <c r="M17" s="11" t="s">
        <v>248</v>
      </c>
      <c r="N17" s="11">
        <v>10</v>
      </c>
      <c r="O17" s="11" t="str">
        <f t="shared" si="3"/>
        <v>5G_10msg/sec</v>
      </c>
      <c r="P17" s="11">
        <v>50</v>
      </c>
      <c r="R17" s="6" t="s">
        <v>267</v>
      </c>
    </row>
    <row r="18" spans="1:18" s="7" customFormat="1" x14ac:dyDescent="0.55000000000000004">
      <c r="A18" s="11">
        <v>1</v>
      </c>
      <c r="B18" s="11" t="s">
        <v>11</v>
      </c>
      <c r="C18" s="11">
        <v>1</v>
      </c>
      <c r="D18" s="11">
        <v>16</v>
      </c>
      <c r="E18" s="11">
        <v>226</v>
      </c>
      <c r="F18" s="11">
        <v>224</v>
      </c>
      <c r="G18" s="11">
        <v>40282</v>
      </c>
      <c r="H18" s="11">
        <v>39941</v>
      </c>
      <c r="I18" s="11">
        <v>1.2781000000000001E-2</v>
      </c>
      <c r="J18" s="11">
        <v>1577.6830359999999</v>
      </c>
      <c r="K18" s="11">
        <v>347.97757799999999</v>
      </c>
      <c r="L18" s="1">
        <f t="shared" si="2"/>
        <v>0.99153468050245763</v>
      </c>
      <c r="M18" s="11" t="s">
        <v>248</v>
      </c>
      <c r="N18" s="11">
        <v>10</v>
      </c>
      <c r="O18" s="11" t="str">
        <f t="shared" si="3"/>
        <v>5G_10msg/sec</v>
      </c>
      <c r="P18" s="11">
        <v>25</v>
      </c>
    </row>
    <row r="19" spans="1:18" s="7" customFormat="1" x14ac:dyDescent="0.55000000000000004">
      <c r="L19" s="1"/>
      <c r="P19" s="11"/>
    </row>
    <row r="20" spans="1:18" s="11" customFormat="1" x14ac:dyDescent="0.55000000000000004">
      <c r="I20" s="2">
        <f>TRIMMEAN(I12:I18,0.4)</f>
        <v>1.2790399999999999E-2</v>
      </c>
      <c r="J20" s="2">
        <f t="shared" ref="J20:L20" si="4">TRIMMEAN(J12:J18,0.4)</f>
        <v>1581.6431024000001</v>
      </c>
      <c r="K20" s="2">
        <f t="shared" si="4"/>
        <v>300.09260640000002</v>
      </c>
      <c r="L20" s="2">
        <f t="shared" si="4"/>
        <v>0.98783221819202294</v>
      </c>
      <c r="M20" s="11" t="str">
        <f>LEFT(O20, 2)</f>
        <v>5G</v>
      </c>
      <c r="N20" s="11" t="str">
        <f>MID(O20,4,2)</f>
        <v>10</v>
      </c>
      <c r="O20" s="11" t="s">
        <v>13</v>
      </c>
    </row>
    <row r="21" spans="1:18" s="11" customFormat="1" x14ac:dyDescent="0.55000000000000004">
      <c r="L21" s="1"/>
    </row>
    <row r="22" spans="1:18" x14ac:dyDescent="0.55000000000000004">
      <c r="A22">
        <v>1</v>
      </c>
      <c r="B22" t="s">
        <v>11</v>
      </c>
      <c r="C22">
        <v>1</v>
      </c>
      <c r="D22">
        <v>16</v>
      </c>
      <c r="E22">
        <v>638</v>
      </c>
      <c r="F22">
        <v>627</v>
      </c>
      <c r="G22">
        <v>114589</v>
      </c>
      <c r="H22">
        <v>112572</v>
      </c>
      <c r="I22">
        <v>9.0057999999999999E-2</v>
      </c>
      <c r="J22">
        <v>1652.9043059999999</v>
      </c>
      <c r="K22">
        <v>288.89297099999999</v>
      </c>
      <c r="L22" s="1">
        <f t="shared" ref="L22:L28" si="5">H22/G22</f>
        <v>0.98239796140990843</v>
      </c>
      <c r="M22" s="13" t="s">
        <v>248</v>
      </c>
      <c r="N22">
        <v>100</v>
      </c>
      <c r="O22" t="s">
        <v>149</v>
      </c>
    </row>
    <row r="23" spans="1:18" x14ac:dyDescent="0.55000000000000004">
      <c r="A23">
        <v>1</v>
      </c>
      <c r="B23" t="s">
        <v>11</v>
      </c>
      <c r="C23">
        <v>1</v>
      </c>
      <c r="D23">
        <v>16</v>
      </c>
      <c r="E23">
        <v>500</v>
      </c>
      <c r="F23">
        <v>493</v>
      </c>
      <c r="G23">
        <v>89669</v>
      </c>
      <c r="H23">
        <v>88472</v>
      </c>
      <c r="I23">
        <v>7.0777999999999994E-2</v>
      </c>
      <c r="J23">
        <v>1539.8073019999999</v>
      </c>
      <c r="K23">
        <v>364.97561000000002</v>
      </c>
      <c r="L23" s="1">
        <f t="shared" si="5"/>
        <v>0.98665090499503727</v>
      </c>
      <c r="M23" s="13" t="s">
        <v>248</v>
      </c>
      <c r="N23" s="13">
        <v>100</v>
      </c>
      <c r="O23" t="s">
        <v>149</v>
      </c>
    </row>
    <row r="24" spans="1:18" s="11" customFormat="1" x14ac:dyDescent="0.55000000000000004">
      <c r="A24" s="12">
        <v>1</v>
      </c>
      <c r="B24" s="12" t="s">
        <v>11</v>
      </c>
      <c r="C24" s="12">
        <v>1</v>
      </c>
      <c r="D24" s="12">
        <v>16</v>
      </c>
      <c r="E24" s="12">
        <v>63</v>
      </c>
      <c r="F24" s="12">
        <v>52</v>
      </c>
      <c r="G24" s="12">
        <v>11083</v>
      </c>
      <c r="H24" s="12">
        <v>9086</v>
      </c>
      <c r="I24" s="12">
        <v>7.2688000000000003E-2</v>
      </c>
      <c r="J24" s="12">
        <v>1729.538462</v>
      </c>
      <c r="K24" s="12">
        <v>296.05882400000002</v>
      </c>
      <c r="L24" s="1">
        <f t="shared" si="5"/>
        <v>0.81981412974826307</v>
      </c>
      <c r="M24" s="13" t="s">
        <v>248</v>
      </c>
      <c r="N24" s="13">
        <v>100</v>
      </c>
      <c r="O24" s="13" t="s">
        <v>149</v>
      </c>
    </row>
    <row r="25" spans="1:18" x14ac:dyDescent="0.55000000000000004">
      <c r="A25" s="13">
        <v>1</v>
      </c>
      <c r="B25" s="13" t="s">
        <v>11</v>
      </c>
      <c r="C25" s="13">
        <v>1</v>
      </c>
      <c r="D25" s="13">
        <v>16</v>
      </c>
      <c r="E25" s="13">
        <v>320</v>
      </c>
      <c r="F25" s="13">
        <v>309</v>
      </c>
      <c r="G25" s="13">
        <v>57667</v>
      </c>
      <c r="H25" s="13">
        <v>55776</v>
      </c>
      <c r="I25" s="13">
        <v>8.9242000000000002E-2</v>
      </c>
      <c r="J25" s="13">
        <v>1628.993528</v>
      </c>
      <c r="K25" s="13">
        <v>305.88636400000001</v>
      </c>
      <c r="L25" s="1">
        <f t="shared" si="5"/>
        <v>0.96720828203305187</v>
      </c>
      <c r="M25" s="13" t="s">
        <v>248</v>
      </c>
      <c r="N25" s="13">
        <v>100</v>
      </c>
      <c r="O25" s="13" t="s">
        <v>149</v>
      </c>
    </row>
    <row r="26" spans="1:18" x14ac:dyDescent="0.55000000000000004">
      <c r="A26" s="14">
        <v>1</v>
      </c>
      <c r="B26" s="14" t="s">
        <v>11</v>
      </c>
      <c r="C26" s="14">
        <v>1</v>
      </c>
      <c r="D26" s="14">
        <v>16</v>
      </c>
      <c r="E26" s="14">
        <v>1585</v>
      </c>
      <c r="F26" s="14">
        <v>1574</v>
      </c>
      <c r="G26" s="14">
        <v>284846</v>
      </c>
      <c r="H26" s="14">
        <v>282833</v>
      </c>
      <c r="I26" s="14">
        <v>9.0507000000000004E-2</v>
      </c>
      <c r="J26" s="14">
        <v>1539.693139</v>
      </c>
      <c r="K26" s="14">
        <v>285.99427800000001</v>
      </c>
      <c r="L26" s="1">
        <f t="shared" si="5"/>
        <v>0.99293302345828971</v>
      </c>
      <c r="M26" s="23" t="s">
        <v>248</v>
      </c>
      <c r="N26" s="23">
        <v>100</v>
      </c>
      <c r="O26" s="13"/>
    </row>
    <row r="27" spans="1:18" x14ac:dyDescent="0.55000000000000004">
      <c r="A27" s="15">
        <v>1</v>
      </c>
      <c r="B27" s="15" t="s">
        <v>11</v>
      </c>
      <c r="C27" s="15">
        <v>1</v>
      </c>
      <c r="D27" s="15">
        <v>16</v>
      </c>
      <c r="E27" s="15">
        <v>6337</v>
      </c>
      <c r="F27" s="15">
        <v>6322</v>
      </c>
      <c r="G27" s="15">
        <v>1138570</v>
      </c>
      <c r="H27" s="15">
        <v>1135848</v>
      </c>
      <c r="I27" s="15">
        <v>9.0868000000000004E-2</v>
      </c>
      <c r="J27" s="15">
        <v>1584.9721609999999</v>
      </c>
      <c r="K27" s="15">
        <v>285.54263600000002</v>
      </c>
      <c r="L27" s="1">
        <f t="shared" si="5"/>
        <v>0.99760928181842135</v>
      </c>
      <c r="M27" s="23" t="s">
        <v>248</v>
      </c>
      <c r="N27" s="23">
        <v>100</v>
      </c>
      <c r="P27">
        <v>100</v>
      </c>
    </row>
    <row r="28" spans="1:18" x14ac:dyDescent="0.55000000000000004">
      <c r="A28" s="16">
        <v>1</v>
      </c>
      <c r="B28" s="16" t="s">
        <v>11</v>
      </c>
      <c r="C28" s="16">
        <v>1</v>
      </c>
      <c r="D28" s="16">
        <v>16</v>
      </c>
      <c r="E28" s="16">
        <v>15820</v>
      </c>
      <c r="F28" s="16">
        <v>15801</v>
      </c>
      <c r="G28" s="16">
        <v>2842501</v>
      </c>
      <c r="H28" s="16">
        <v>2839061</v>
      </c>
      <c r="I28" s="16">
        <v>9.085E-2</v>
      </c>
      <c r="J28" s="16">
        <v>1576.212771</v>
      </c>
      <c r="K28" s="16">
        <v>293.25170900000001</v>
      </c>
      <c r="L28" s="1">
        <f t="shared" si="5"/>
        <v>0.99878979813903324</v>
      </c>
      <c r="M28" s="23" t="s">
        <v>248</v>
      </c>
      <c r="N28" s="23">
        <v>100</v>
      </c>
      <c r="P28">
        <v>250</v>
      </c>
    </row>
    <row r="29" spans="1:18" x14ac:dyDescent="0.55000000000000004">
      <c r="M29" s="23"/>
      <c r="N29" s="23"/>
    </row>
    <row r="30" spans="1:18" x14ac:dyDescent="0.55000000000000004">
      <c r="I30">
        <f>TRIMMEAN(I22:I28,0.2)</f>
        <v>8.4998714285714275E-2</v>
      </c>
      <c r="J30" s="16">
        <f>TRIMMEAN(J22:J28,0.4)</f>
        <v>1596.5780135999998</v>
      </c>
      <c r="K30" s="21">
        <f t="shared" ref="K30:L30" si="6">TRIMMEAN(K22:K28,0.4)</f>
        <v>294.01682920000002</v>
      </c>
      <c r="L30" s="21">
        <f t="shared" si="6"/>
        <v>0.98535989074294172</v>
      </c>
      <c r="M30" s="23" t="s">
        <v>248</v>
      </c>
      <c r="N30" s="23">
        <v>100</v>
      </c>
    </row>
    <row r="31" spans="1:18" x14ac:dyDescent="0.55000000000000004">
      <c r="M31" s="23"/>
    </row>
    <row r="32" spans="1:18" x14ac:dyDescent="0.55000000000000004">
      <c r="A32" s="17">
        <v>1</v>
      </c>
      <c r="B32" s="17" t="s">
        <v>11</v>
      </c>
      <c r="C32" s="17">
        <v>1</v>
      </c>
      <c r="D32" s="17">
        <v>16</v>
      </c>
      <c r="E32" s="17">
        <v>336</v>
      </c>
      <c r="F32" s="17">
        <v>325</v>
      </c>
      <c r="G32" s="17">
        <v>60141</v>
      </c>
      <c r="H32" s="17">
        <v>58156</v>
      </c>
      <c r="I32" s="17">
        <v>9.3049999999999994E-2</v>
      </c>
      <c r="J32" s="17">
        <v>1543.676923</v>
      </c>
      <c r="K32" s="17">
        <v>260.858025</v>
      </c>
      <c r="L32" s="1">
        <f>H32/G32</f>
        <v>0.96699423022563646</v>
      </c>
      <c r="M32" s="23" t="s">
        <v>248</v>
      </c>
      <c r="N32">
        <v>200</v>
      </c>
    </row>
    <row r="33" spans="1:14" x14ac:dyDescent="0.55000000000000004">
      <c r="A33" s="18">
        <v>1</v>
      </c>
      <c r="B33" s="18" t="s">
        <v>11</v>
      </c>
      <c r="C33" s="18">
        <v>1</v>
      </c>
      <c r="D33" s="18">
        <v>16</v>
      </c>
      <c r="E33" s="18">
        <v>6698</v>
      </c>
      <c r="F33" s="18">
        <v>6683</v>
      </c>
      <c r="G33" s="18">
        <v>1203574</v>
      </c>
      <c r="H33" s="18">
        <v>1200972</v>
      </c>
      <c r="I33" s="18">
        <v>9.6077999999999997E-2</v>
      </c>
      <c r="J33" s="18">
        <v>1570.5306</v>
      </c>
      <c r="K33" s="18">
        <v>252.80155600000001</v>
      </c>
      <c r="L33" s="1">
        <f>H33/G33</f>
        <v>0.99783810550909213</v>
      </c>
      <c r="M33" s="23" t="s">
        <v>248</v>
      </c>
      <c r="N33" s="23">
        <v>200</v>
      </c>
    </row>
    <row r="34" spans="1:14" x14ac:dyDescent="0.55000000000000004">
      <c r="A34" s="19">
        <v>1</v>
      </c>
      <c r="B34" s="19" t="s">
        <v>11</v>
      </c>
      <c r="C34" s="19">
        <v>1</v>
      </c>
      <c r="D34" s="19">
        <v>16</v>
      </c>
      <c r="E34" s="19">
        <v>3370</v>
      </c>
      <c r="F34" s="19">
        <v>3360</v>
      </c>
      <c r="G34" s="19">
        <v>605348</v>
      </c>
      <c r="H34" s="19">
        <v>603543</v>
      </c>
      <c r="I34" s="19">
        <v>9.6567E-2</v>
      </c>
      <c r="J34" s="19">
        <v>1572.5422619999999</v>
      </c>
      <c r="K34" s="19">
        <v>261.72194100000002</v>
      </c>
      <c r="L34" s="1">
        <f>H34/G34</f>
        <v>0.99701824405135553</v>
      </c>
      <c r="M34" s="23" t="s">
        <v>248</v>
      </c>
      <c r="N34" s="23">
        <v>200</v>
      </c>
    </row>
    <row r="35" spans="1:14" x14ac:dyDescent="0.55000000000000004">
      <c r="A35" s="22">
        <v>1</v>
      </c>
      <c r="B35" s="22" t="s">
        <v>11</v>
      </c>
      <c r="C35" s="22">
        <v>1</v>
      </c>
      <c r="D35" s="22">
        <v>16</v>
      </c>
      <c r="E35" s="22">
        <v>13633</v>
      </c>
      <c r="F35" s="22">
        <v>13616</v>
      </c>
      <c r="G35" s="22">
        <v>2449820</v>
      </c>
      <c r="H35" s="22">
        <v>2446748</v>
      </c>
      <c r="I35" s="22">
        <v>9.7869999999999999E-2</v>
      </c>
      <c r="J35" s="22">
        <v>1550.4811990000001</v>
      </c>
      <c r="K35" s="22">
        <v>264.60088100000002</v>
      </c>
      <c r="L35" s="1">
        <f>H35/G35</f>
        <v>0.99874603032059495</v>
      </c>
      <c r="M35" s="23" t="s">
        <v>248</v>
      </c>
      <c r="N35" s="23">
        <v>200</v>
      </c>
    </row>
    <row r="37" spans="1:14" x14ac:dyDescent="0.55000000000000004">
      <c r="I37">
        <f>TRIMMEAN(I32:I35,0.2)</f>
        <v>9.5891249999999997E-2</v>
      </c>
      <c r="J37" s="28">
        <f t="shared" ref="J37:L37" si="7">TRIMMEAN(J32:J35,0.2)</f>
        <v>1559.307746</v>
      </c>
      <c r="K37" s="28">
        <f t="shared" si="7"/>
        <v>259.99560074999999</v>
      </c>
      <c r="L37" s="28">
        <f t="shared" si="7"/>
        <v>0.9901491525266698</v>
      </c>
      <c r="N37">
        <v>200</v>
      </c>
    </row>
    <row r="38" spans="1:14" s="28" customFormat="1" x14ac:dyDescent="0.55000000000000004">
      <c r="L38" s="1"/>
    </row>
    <row r="39" spans="1:14" x14ac:dyDescent="0.55000000000000004">
      <c r="A39" s="23">
        <v>1</v>
      </c>
      <c r="B39" s="23" t="s">
        <v>11</v>
      </c>
      <c r="C39" s="23">
        <v>1</v>
      </c>
      <c r="D39" s="23">
        <v>16</v>
      </c>
      <c r="E39" s="23">
        <v>23153</v>
      </c>
      <c r="F39" s="23">
        <v>23128</v>
      </c>
      <c r="G39" s="23">
        <v>4160177</v>
      </c>
      <c r="H39" s="23">
        <v>4155796</v>
      </c>
      <c r="I39" s="23">
        <v>0.16623199999999999</v>
      </c>
      <c r="J39" s="23">
        <v>1606.272397</v>
      </c>
      <c r="K39" s="23">
        <v>299.06230799999997</v>
      </c>
      <c r="L39" s="1">
        <f>H39/G39</f>
        <v>0.99894691980653705</v>
      </c>
      <c r="M39" t="s">
        <v>248</v>
      </c>
      <c r="N39">
        <v>500</v>
      </c>
    </row>
    <row r="40" spans="1:14" x14ac:dyDescent="0.55000000000000004">
      <c r="A40" s="24">
        <v>1</v>
      </c>
      <c r="B40" s="24" t="s">
        <v>11</v>
      </c>
      <c r="C40" s="24">
        <v>1</v>
      </c>
      <c r="D40" s="24">
        <v>16</v>
      </c>
      <c r="E40" s="24">
        <v>6073</v>
      </c>
      <c r="F40" s="24">
        <v>6055</v>
      </c>
      <c r="G40" s="24">
        <v>1091191</v>
      </c>
      <c r="H40" s="24">
        <v>1087929</v>
      </c>
      <c r="I40" s="24">
        <v>0.174069</v>
      </c>
      <c r="J40" s="24">
        <v>1554.6982660000001</v>
      </c>
      <c r="K40" s="24">
        <v>301.14998300000002</v>
      </c>
      <c r="L40" s="1">
        <f t="shared" ref="L40" si="8">H40/G40</f>
        <v>0.99701060584260681</v>
      </c>
    </row>
    <row r="41" spans="1:14" x14ac:dyDescent="0.55000000000000004">
      <c r="A41" s="25">
        <v>1</v>
      </c>
      <c r="B41" s="25" t="s">
        <v>11</v>
      </c>
      <c r="C41" s="25">
        <v>1</v>
      </c>
      <c r="D41" s="25">
        <v>16</v>
      </c>
      <c r="E41" s="25">
        <v>11176</v>
      </c>
      <c r="F41" s="25">
        <v>11159</v>
      </c>
      <c r="G41" s="25">
        <v>2007999</v>
      </c>
      <c r="H41" s="25">
        <v>2004920</v>
      </c>
      <c r="I41" s="25">
        <v>0.16039400000000001</v>
      </c>
      <c r="J41" s="25">
        <v>1546.3716280000001</v>
      </c>
      <c r="K41" s="25">
        <v>301.365836</v>
      </c>
      <c r="L41" s="1">
        <f>H41/G41</f>
        <v>0.99846663270250635</v>
      </c>
    </row>
    <row r="43" spans="1:14" x14ac:dyDescent="0.55000000000000004">
      <c r="I43" s="28">
        <f>TRIMMEAN(I38:I41,0.2)</f>
        <v>0.16689833333333334</v>
      </c>
      <c r="J43" s="28">
        <f t="shared" ref="J43:L43" si="9">TRIMMEAN(J38:J41,0.2)</f>
        <v>1569.1140969999999</v>
      </c>
      <c r="K43" s="28">
        <f t="shared" si="9"/>
        <v>300.52604233333335</v>
      </c>
      <c r="L43" s="28">
        <f t="shared" si="9"/>
        <v>0.99814138611721681</v>
      </c>
      <c r="N43">
        <v>500</v>
      </c>
    </row>
    <row r="44" spans="1:14" s="28" customFormat="1" x14ac:dyDescent="0.55000000000000004">
      <c r="L44" s="1"/>
    </row>
    <row r="45" spans="1:14" x14ac:dyDescent="0.55000000000000004">
      <c r="A45" s="26">
        <v>1</v>
      </c>
      <c r="B45" s="26" t="s">
        <v>11</v>
      </c>
      <c r="C45" s="26">
        <v>1</v>
      </c>
      <c r="D45" s="26">
        <v>16</v>
      </c>
      <c r="E45" s="26">
        <v>48343</v>
      </c>
      <c r="F45" s="26">
        <v>48244</v>
      </c>
      <c r="G45" s="26">
        <v>8686518</v>
      </c>
      <c r="H45" s="26">
        <v>8669163</v>
      </c>
      <c r="I45" s="26">
        <v>0.69353299999999996</v>
      </c>
      <c r="J45" s="26">
        <v>1587.8688540000001</v>
      </c>
      <c r="K45" s="26">
        <v>241.467322</v>
      </c>
      <c r="L45" s="1">
        <f>H45/G45</f>
        <v>0.99800207632102989</v>
      </c>
      <c r="M45" s="26" t="s">
        <v>248</v>
      </c>
      <c r="N45" s="26">
        <v>1000</v>
      </c>
    </row>
    <row r="46" spans="1:14" x14ac:dyDescent="0.55000000000000004">
      <c r="A46" s="27">
        <v>1</v>
      </c>
      <c r="B46" s="27" t="s">
        <v>11</v>
      </c>
      <c r="C46" s="27">
        <v>1</v>
      </c>
      <c r="D46" s="27">
        <v>16</v>
      </c>
      <c r="E46" s="27">
        <v>24737</v>
      </c>
      <c r="F46" s="27">
        <v>24715</v>
      </c>
      <c r="G46" s="27">
        <v>4444807</v>
      </c>
      <c r="H46" s="27">
        <v>4440827</v>
      </c>
      <c r="I46" s="27">
        <v>0.71053200000000005</v>
      </c>
      <c r="J46" s="27">
        <v>1552.6233460000001</v>
      </c>
      <c r="K46" s="27">
        <v>236.79113100000001</v>
      </c>
      <c r="L46" s="1">
        <f t="shared" ref="L46:L47" si="10">H46/G46</f>
        <v>0.99910457304445388</v>
      </c>
    </row>
    <row r="47" spans="1:14" s="28" customFormat="1" x14ac:dyDescent="0.55000000000000004">
      <c r="A47" s="28">
        <v>1</v>
      </c>
      <c r="B47" s="28" t="s">
        <v>11</v>
      </c>
      <c r="C47" s="28">
        <v>1</v>
      </c>
      <c r="D47" s="28">
        <v>16</v>
      </c>
      <c r="E47" s="28">
        <v>157089</v>
      </c>
      <c r="F47" s="28">
        <v>156931</v>
      </c>
      <c r="G47" s="28">
        <v>28227570</v>
      </c>
      <c r="H47" s="28">
        <v>28199171</v>
      </c>
      <c r="I47" s="28">
        <v>0.90237299999999998</v>
      </c>
      <c r="J47" s="28">
        <v>1560.51485</v>
      </c>
      <c r="K47" s="28">
        <v>217.25907699999999</v>
      </c>
      <c r="L47" s="1">
        <f t="shared" si="10"/>
        <v>0.99899392685944988</v>
      </c>
    </row>
    <row r="49" spans="1:14" x14ac:dyDescent="0.55000000000000004">
      <c r="I49">
        <f>TRIMMEAN(I45:I47,0.2)</f>
        <v>0.7688126666666667</v>
      </c>
      <c r="J49" s="28">
        <f t="shared" ref="J49:L49" si="11">TRIMMEAN(J45:J47,0.2)</f>
        <v>1567.00235</v>
      </c>
      <c r="K49" s="28">
        <f t="shared" si="11"/>
        <v>231.8391766666667</v>
      </c>
      <c r="L49" s="28">
        <f t="shared" si="11"/>
        <v>0.99870019207497795</v>
      </c>
      <c r="N49">
        <v>1000</v>
      </c>
    </row>
    <row r="51" spans="1:14" x14ac:dyDescent="0.55000000000000004">
      <c r="A51" s="29">
        <v>1</v>
      </c>
      <c r="B51" s="29" t="s">
        <v>11</v>
      </c>
      <c r="C51" s="29">
        <v>1</v>
      </c>
      <c r="D51" s="29">
        <v>16</v>
      </c>
      <c r="E51" s="29">
        <v>110354</v>
      </c>
      <c r="F51" s="29">
        <v>110180</v>
      </c>
      <c r="G51" s="29">
        <v>19829582</v>
      </c>
      <c r="H51" s="29">
        <v>19798196</v>
      </c>
      <c r="I51" s="29">
        <v>0.63354200000000005</v>
      </c>
      <c r="J51" s="29">
        <v>1559.4638319999999</v>
      </c>
      <c r="K51" s="29">
        <v>240.09287599999999</v>
      </c>
      <c r="N51">
        <v>2000</v>
      </c>
    </row>
    <row r="53" spans="1:14" x14ac:dyDescent="0.55000000000000004">
      <c r="A53" s="30">
        <v>1</v>
      </c>
      <c r="B53" s="30" t="s">
        <v>11</v>
      </c>
      <c r="C53" s="30">
        <v>1</v>
      </c>
      <c r="D53" s="30">
        <v>16</v>
      </c>
      <c r="E53" s="30">
        <v>42877</v>
      </c>
      <c r="F53" s="30">
        <v>42824</v>
      </c>
      <c r="G53" s="30">
        <v>7704606</v>
      </c>
      <c r="H53" s="30">
        <v>7695039</v>
      </c>
      <c r="I53" s="30">
        <v>0.61560300000000001</v>
      </c>
      <c r="J53" s="30">
        <v>1558.7256440000001</v>
      </c>
      <c r="K53" s="30">
        <v>249.87553399999999</v>
      </c>
      <c r="N53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C1E-5915-4228-AA69-20E0F7226A9C}">
  <dimension ref="A1:P30"/>
  <sheetViews>
    <sheetView workbookViewId="0">
      <selection activeCell="E9" sqref="E9"/>
    </sheetView>
  </sheetViews>
  <sheetFormatPr defaultRowHeight="14.4" x14ac:dyDescent="0.55000000000000004"/>
  <cols>
    <col min="14" max="14" width="8.83984375" style="1"/>
  </cols>
  <sheetData>
    <row r="1" spans="1:16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" t="s">
        <v>254</v>
      </c>
      <c r="M1" s="11"/>
      <c r="O1" s="11"/>
      <c r="P1" s="11" t="s">
        <v>12</v>
      </c>
    </row>
    <row r="2" spans="1:16" x14ac:dyDescent="0.55000000000000004">
      <c r="A2">
        <v>1</v>
      </c>
      <c r="B2" t="s">
        <v>11</v>
      </c>
      <c r="C2">
        <v>7</v>
      </c>
      <c r="D2">
        <v>28</v>
      </c>
      <c r="E2">
        <v>10</v>
      </c>
      <c r="F2">
        <v>10</v>
      </c>
      <c r="G2">
        <v>1807</v>
      </c>
      <c r="H2">
        <v>1807</v>
      </c>
      <c r="I2">
        <v>1.446E-3</v>
      </c>
      <c r="J2">
        <v>71.328000000000003</v>
      </c>
      <c r="K2">
        <v>0.4</v>
      </c>
      <c r="L2" s="1">
        <f>H2/G2</f>
        <v>1</v>
      </c>
      <c r="M2" s="27" t="s">
        <v>250</v>
      </c>
      <c r="N2" s="1">
        <f>H2/G2</f>
        <v>1</v>
      </c>
      <c r="O2">
        <v>1</v>
      </c>
      <c r="P2" t="s">
        <v>244</v>
      </c>
    </row>
    <row r="3" spans="1:16" x14ac:dyDescent="0.55000000000000004">
      <c r="A3">
        <v>1</v>
      </c>
      <c r="B3" t="s">
        <v>11</v>
      </c>
      <c r="C3">
        <v>7</v>
      </c>
      <c r="D3">
        <v>28</v>
      </c>
      <c r="E3">
        <v>10</v>
      </c>
      <c r="F3">
        <v>10</v>
      </c>
      <c r="G3">
        <v>1817</v>
      </c>
      <c r="H3">
        <v>1817</v>
      </c>
      <c r="I3">
        <v>1.454E-3</v>
      </c>
      <c r="J3">
        <v>71.567999999999998</v>
      </c>
      <c r="K3">
        <v>0.16</v>
      </c>
      <c r="L3" s="1">
        <f t="shared" ref="L3:L4" si="0">H3/G3</f>
        <v>1</v>
      </c>
      <c r="M3" s="27" t="s">
        <v>250</v>
      </c>
      <c r="N3" s="1">
        <f t="shared" ref="N3:N30" si="1">H3/G3</f>
        <v>1</v>
      </c>
      <c r="O3" s="27">
        <v>1</v>
      </c>
      <c r="P3" t="s">
        <v>244</v>
      </c>
    </row>
    <row r="4" spans="1:16" s="30" customFormat="1" x14ac:dyDescent="0.55000000000000004">
      <c r="A4" s="31">
        <v>1</v>
      </c>
      <c r="B4" s="31" t="s">
        <v>11</v>
      </c>
      <c r="C4" s="31">
        <v>7</v>
      </c>
      <c r="D4" s="31">
        <v>28</v>
      </c>
      <c r="E4" s="31">
        <v>99</v>
      </c>
      <c r="F4" s="31">
        <v>98</v>
      </c>
      <c r="G4" s="31">
        <v>17873</v>
      </c>
      <c r="H4" s="31">
        <v>17694</v>
      </c>
      <c r="I4" s="31">
        <v>1.4159999999999999E-3</v>
      </c>
      <c r="J4" s="31">
        <v>71.292244999999994</v>
      </c>
      <c r="K4" s="31">
        <v>0.32164900000000002</v>
      </c>
      <c r="L4" s="1">
        <f t="shared" si="0"/>
        <v>0.98998489341464779</v>
      </c>
      <c r="N4" s="1"/>
    </row>
    <row r="5" spans="1:16" s="31" customFormat="1" x14ac:dyDescent="0.55000000000000004">
      <c r="A5" s="32">
        <v>1</v>
      </c>
      <c r="B5" s="32" t="s">
        <v>11</v>
      </c>
      <c r="C5" s="32">
        <v>7</v>
      </c>
      <c r="D5" s="32">
        <v>28</v>
      </c>
      <c r="E5" s="32">
        <v>248</v>
      </c>
      <c r="F5" s="32">
        <v>247</v>
      </c>
      <c r="G5" s="32">
        <v>44432</v>
      </c>
      <c r="H5" s="32">
        <v>44262</v>
      </c>
      <c r="I5" s="32">
        <v>1.4159999999999999E-3</v>
      </c>
      <c r="J5" s="32">
        <v>70.967611000000005</v>
      </c>
      <c r="K5" s="32">
        <v>0.17463400000000001</v>
      </c>
      <c r="L5" s="1">
        <f>H5/G5</f>
        <v>0.99617392870003596</v>
      </c>
      <c r="N5" s="1"/>
    </row>
    <row r="6" spans="1:16" s="31" customFormat="1" x14ac:dyDescent="0.55000000000000004">
      <c r="L6" s="1"/>
      <c r="N6" s="1"/>
    </row>
    <row r="7" spans="1:16" s="32" customFormat="1" x14ac:dyDescent="0.55000000000000004">
      <c r="I7" s="32">
        <f>TRIMMEAN(I2:I5,0.1)</f>
        <v>1.4329999999999998E-3</v>
      </c>
      <c r="J7" s="32">
        <f t="shared" ref="J7:K7" si="2">TRIMMEAN(J2:J5,0.1)</f>
        <v>71.288963999999993</v>
      </c>
      <c r="K7" s="32">
        <f t="shared" si="2"/>
        <v>0.26407075000000002</v>
      </c>
      <c r="L7" s="32">
        <f>TRIMMEAN(L2:L5,0.1)</f>
        <v>0.99653970552867088</v>
      </c>
      <c r="N7" s="1"/>
    </row>
    <row r="8" spans="1:16" s="32" customFormat="1" x14ac:dyDescent="0.55000000000000004">
      <c r="L8" s="1"/>
      <c r="N8" s="1"/>
    </row>
    <row r="9" spans="1:16" x14ac:dyDescent="0.55000000000000004">
      <c r="A9">
        <v>1</v>
      </c>
      <c r="B9" t="s">
        <v>11</v>
      </c>
      <c r="C9">
        <v>7</v>
      </c>
      <c r="D9">
        <v>28</v>
      </c>
      <c r="E9">
        <v>93</v>
      </c>
      <c r="F9">
        <v>92</v>
      </c>
      <c r="G9">
        <v>16817</v>
      </c>
      <c r="H9">
        <v>16635</v>
      </c>
      <c r="I9">
        <v>1.3308E-2</v>
      </c>
      <c r="J9">
        <v>71.355652000000006</v>
      </c>
      <c r="K9">
        <v>0.22945099999999999</v>
      </c>
      <c r="L9" s="1"/>
      <c r="M9" t="s">
        <v>250</v>
      </c>
      <c r="N9" s="1">
        <f t="shared" si="1"/>
        <v>0.98917761788666225</v>
      </c>
      <c r="O9">
        <v>10</v>
      </c>
      <c r="P9" t="s">
        <v>242</v>
      </c>
    </row>
    <row r="10" spans="1:16" x14ac:dyDescent="0.55000000000000004">
      <c r="A10">
        <v>1</v>
      </c>
      <c r="B10" t="s">
        <v>11</v>
      </c>
      <c r="C10">
        <v>7</v>
      </c>
      <c r="D10">
        <v>28</v>
      </c>
      <c r="E10">
        <v>94</v>
      </c>
      <c r="F10">
        <v>93</v>
      </c>
      <c r="G10">
        <v>16964</v>
      </c>
      <c r="H10">
        <v>16786</v>
      </c>
      <c r="I10">
        <v>1.3429E-2</v>
      </c>
      <c r="J10">
        <v>71.278710000000004</v>
      </c>
      <c r="K10">
        <v>0.18782599999999999</v>
      </c>
      <c r="L10" s="1"/>
      <c r="M10" s="27" t="s">
        <v>250</v>
      </c>
      <c r="N10" s="1">
        <f t="shared" si="1"/>
        <v>0.98950719170007073</v>
      </c>
      <c r="O10" s="27">
        <v>10</v>
      </c>
      <c r="P10" t="s">
        <v>242</v>
      </c>
    </row>
    <row r="11" spans="1:16" s="31" customFormat="1" x14ac:dyDescent="0.55000000000000004">
      <c r="L11" s="1"/>
      <c r="N11" s="1"/>
    </row>
    <row r="12" spans="1:16" s="31" customFormat="1" x14ac:dyDescent="0.55000000000000004">
      <c r="L12" s="1"/>
      <c r="N12" s="1"/>
    </row>
    <row r="13" spans="1:16" s="31" customFormat="1" x14ac:dyDescent="0.55000000000000004">
      <c r="L13" s="1"/>
      <c r="N13" s="1"/>
    </row>
    <row r="14" spans="1:16" x14ac:dyDescent="0.55000000000000004">
      <c r="A14">
        <v>1</v>
      </c>
      <c r="B14" t="s">
        <v>11</v>
      </c>
      <c r="C14">
        <v>7</v>
      </c>
      <c r="D14">
        <v>28</v>
      </c>
      <c r="E14">
        <v>628</v>
      </c>
      <c r="F14">
        <v>627</v>
      </c>
      <c r="G14">
        <v>112737</v>
      </c>
      <c r="H14">
        <v>112566</v>
      </c>
      <c r="I14">
        <v>9.0052999999999994E-2</v>
      </c>
      <c r="J14">
        <v>71.047464000000005</v>
      </c>
      <c r="K14">
        <v>0.23808299999999999</v>
      </c>
      <c r="L14" s="1"/>
      <c r="M14" s="27" t="s">
        <v>250</v>
      </c>
      <c r="N14" s="1">
        <f t="shared" si="1"/>
        <v>0.99848319540168706</v>
      </c>
      <c r="O14">
        <v>100</v>
      </c>
      <c r="P14" t="s">
        <v>243</v>
      </c>
    </row>
    <row r="15" spans="1:16" x14ac:dyDescent="0.55000000000000004">
      <c r="A15">
        <v>1</v>
      </c>
      <c r="B15" t="s">
        <v>11</v>
      </c>
      <c r="C15">
        <v>7</v>
      </c>
      <c r="D15">
        <v>28</v>
      </c>
      <c r="E15">
        <v>652</v>
      </c>
      <c r="F15">
        <v>651</v>
      </c>
      <c r="G15">
        <v>117482</v>
      </c>
      <c r="H15">
        <v>117300</v>
      </c>
      <c r="I15">
        <v>9.3840000000000007E-2</v>
      </c>
      <c r="J15">
        <v>71.204239999999999</v>
      </c>
      <c r="K15">
        <v>0.23889199999999999</v>
      </c>
      <c r="L15" s="1"/>
      <c r="M15" s="27" t="s">
        <v>250</v>
      </c>
      <c r="N15" s="1">
        <f t="shared" si="1"/>
        <v>0.99845082650959294</v>
      </c>
      <c r="O15" s="27">
        <v>100</v>
      </c>
      <c r="P15" t="s">
        <v>243</v>
      </c>
    </row>
    <row r="16" spans="1:16" s="31" customFormat="1" x14ac:dyDescent="0.55000000000000004">
      <c r="L16" s="1"/>
      <c r="N16" s="1"/>
    </row>
    <row r="17" spans="1:16" s="31" customFormat="1" x14ac:dyDescent="0.55000000000000004">
      <c r="L17" s="1"/>
      <c r="N17" s="1"/>
    </row>
    <row r="18" spans="1:16" s="31" customFormat="1" x14ac:dyDescent="0.55000000000000004">
      <c r="L18" s="1"/>
      <c r="N18" s="1"/>
    </row>
    <row r="19" spans="1:16" x14ac:dyDescent="0.55000000000000004">
      <c r="A19">
        <v>1</v>
      </c>
      <c r="B19" t="s">
        <v>11</v>
      </c>
      <c r="C19">
        <v>7</v>
      </c>
      <c r="D19">
        <v>28</v>
      </c>
      <c r="E19">
        <v>661</v>
      </c>
      <c r="F19">
        <v>660</v>
      </c>
      <c r="G19">
        <v>118560</v>
      </c>
      <c r="H19">
        <v>118378</v>
      </c>
      <c r="I19">
        <v>9.4701999999999995E-2</v>
      </c>
      <c r="J19">
        <v>71.006545000000003</v>
      </c>
      <c r="K19">
        <v>0.24473400000000001</v>
      </c>
      <c r="L19" s="1"/>
      <c r="M19" s="27" t="s">
        <v>250</v>
      </c>
      <c r="N19" s="1">
        <f t="shared" si="1"/>
        <v>0.99846491228070178</v>
      </c>
      <c r="O19">
        <v>200</v>
      </c>
      <c r="P19" t="s">
        <v>245</v>
      </c>
    </row>
    <row r="20" spans="1:16" x14ac:dyDescent="0.55000000000000004">
      <c r="A20">
        <v>1</v>
      </c>
      <c r="B20" t="s">
        <v>11</v>
      </c>
      <c r="C20">
        <v>7</v>
      </c>
      <c r="D20">
        <v>28</v>
      </c>
      <c r="E20">
        <v>660</v>
      </c>
      <c r="F20">
        <v>659</v>
      </c>
      <c r="G20">
        <v>118981</v>
      </c>
      <c r="H20">
        <v>118799</v>
      </c>
      <c r="I20">
        <v>9.5038999999999998E-2</v>
      </c>
      <c r="J20">
        <v>71.225189999999998</v>
      </c>
      <c r="K20">
        <v>0.24911900000000001</v>
      </c>
      <c r="L20" s="1"/>
      <c r="M20" s="27" t="s">
        <v>250</v>
      </c>
      <c r="N20" s="1">
        <f t="shared" si="1"/>
        <v>0.99847034400450496</v>
      </c>
      <c r="O20" s="27">
        <v>200</v>
      </c>
      <c r="P20" t="s">
        <v>245</v>
      </c>
    </row>
    <row r="21" spans="1:16" s="31" customFormat="1" x14ac:dyDescent="0.55000000000000004">
      <c r="L21" s="1"/>
      <c r="N21" s="1"/>
    </row>
    <row r="22" spans="1:16" s="31" customFormat="1" x14ac:dyDescent="0.55000000000000004">
      <c r="L22" s="1"/>
      <c r="N22" s="1"/>
    </row>
    <row r="23" spans="1:16" s="31" customFormat="1" x14ac:dyDescent="0.55000000000000004">
      <c r="L23" s="1"/>
      <c r="N23" s="1"/>
    </row>
    <row r="24" spans="1:16" x14ac:dyDescent="0.55000000000000004">
      <c r="A24">
        <v>1</v>
      </c>
      <c r="B24" t="s">
        <v>11</v>
      </c>
      <c r="C24">
        <v>7</v>
      </c>
      <c r="D24">
        <v>28</v>
      </c>
      <c r="E24">
        <v>1349</v>
      </c>
      <c r="F24">
        <v>1348</v>
      </c>
      <c r="G24">
        <v>242506</v>
      </c>
      <c r="H24">
        <v>242324</v>
      </c>
      <c r="I24">
        <v>0.193859</v>
      </c>
      <c r="J24">
        <v>71.103739000000004</v>
      </c>
      <c r="K24">
        <v>0.22645899999999999</v>
      </c>
      <c r="L24" s="1"/>
      <c r="M24" s="27" t="s">
        <v>250</v>
      </c>
      <c r="N24" s="1">
        <f t="shared" si="1"/>
        <v>0.99924950310507776</v>
      </c>
      <c r="O24">
        <v>500</v>
      </c>
      <c r="P24" t="s">
        <v>246</v>
      </c>
    </row>
    <row r="25" spans="1:16" x14ac:dyDescent="0.55000000000000004">
      <c r="A25">
        <v>1</v>
      </c>
      <c r="B25" t="s">
        <v>11</v>
      </c>
      <c r="C25">
        <v>7</v>
      </c>
      <c r="D25">
        <v>28</v>
      </c>
      <c r="E25">
        <v>1485</v>
      </c>
      <c r="F25">
        <v>1484</v>
      </c>
      <c r="G25">
        <v>266749</v>
      </c>
      <c r="H25">
        <v>266578</v>
      </c>
      <c r="I25">
        <v>0.21326200000000001</v>
      </c>
      <c r="J25">
        <v>71.072344999999999</v>
      </c>
      <c r="K25">
        <v>0.21993299999999999</v>
      </c>
      <c r="L25" s="1"/>
      <c r="M25" s="27" t="s">
        <v>250</v>
      </c>
      <c r="N25" s="1">
        <f t="shared" si="1"/>
        <v>0.99935894792482816</v>
      </c>
      <c r="O25">
        <v>500</v>
      </c>
      <c r="P25" t="s">
        <v>246</v>
      </c>
    </row>
    <row r="26" spans="1:16" s="31" customFormat="1" x14ac:dyDescent="0.55000000000000004">
      <c r="L26" s="1"/>
      <c r="N26" s="1"/>
    </row>
    <row r="27" spans="1:16" s="31" customFormat="1" x14ac:dyDescent="0.55000000000000004">
      <c r="L27" s="1"/>
      <c r="N27" s="1"/>
    </row>
    <row r="28" spans="1:16" s="31" customFormat="1" x14ac:dyDescent="0.55000000000000004">
      <c r="L28" s="1"/>
      <c r="N28" s="1"/>
    </row>
    <row r="29" spans="1:16" x14ac:dyDescent="0.55000000000000004">
      <c r="A29">
        <v>1</v>
      </c>
      <c r="B29" t="s">
        <v>11</v>
      </c>
      <c r="C29">
        <v>7</v>
      </c>
      <c r="D29">
        <v>28</v>
      </c>
      <c r="E29">
        <v>6197</v>
      </c>
      <c r="F29">
        <v>6192</v>
      </c>
      <c r="G29">
        <v>1113391</v>
      </c>
      <c r="H29">
        <v>1112493</v>
      </c>
      <c r="I29">
        <v>0.88999399999999995</v>
      </c>
      <c r="J29">
        <v>71.079884000000007</v>
      </c>
      <c r="K29">
        <v>0.22542400000000001</v>
      </c>
      <c r="L29" s="1"/>
      <c r="M29" s="27" t="s">
        <v>250</v>
      </c>
      <c r="N29" s="1">
        <f t="shared" si="1"/>
        <v>0.99919345494978851</v>
      </c>
      <c r="O29">
        <v>1000</v>
      </c>
      <c r="P29" t="s">
        <v>247</v>
      </c>
    </row>
    <row r="30" spans="1:16" x14ac:dyDescent="0.55000000000000004">
      <c r="A30">
        <v>1</v>
      </c>
      <c r="B30" t="s">
        <v>11</v>
      </c>
      <c r="C30">
        <v>7</v>
      </c>
      <c r="D30">
        <v>28</v>
      </c>
      <c r="E30">
        <v>6206</v>
      </c>
      <c r="F30">
        <v>6201</v>
      </c>
      <c r="G30">
        <v>1115539</v>
      </c>
      <c r="H30">
        <v>1114632</v>
      </c>
      <c r="I30">
        <v>0.891706</v>
      </c>
      <c r="J30">
        <v>71.100087000000002</v>
      </c>
      <c r="K30">
        <v>0.22536800000000001</v>
      </c>
      <c r="L30" s="1"/>
      <c r="M30" s="27" t="s">
        <v>250</v>
      </c>
      <c r="N30" s="1">
        <f t="shared" si="1"/>
        <v>0.99918694012490827</v>
      </c>
      <c r="O30">
        <v>1000</v>
      </c>
      <c r="P30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B37C-6C38-464E-8DBA-D9BBB19185B4}">
  <dimension ref="A1:P32"/>
  <sheetViews>
    <sheetView workbookViewId="0">
      <selection sqref="A1:O1"/>
    </sheetView>
  </sheetViews>
  <sheetFormatPr defaultRowHeight="14.4" x14ac:dyDescent="0.55000000000000004"/>
  <cols>
    <col min="2" max="2" width="17.89453125" customWidth="1"/>
    <col min="3" max="3" width="13.68359375" customWidth="1"/>
    <col min="6" max="6" width="10.83984375" customWidth="1"/>
    <col min="9" max="9" width="15.05078125" customWidth="1"/>
    <col min="10" max="10" width="17" customWidth="1"/>
    <col min="11" max="11" width="16.26171875" customWidth="1"/>
    <col min="12" max="12" width="8.83984375" style="1"/>
    <col min="13" max="13" width="12.47265625" style="1" customWidth="1"/>
    <col min="14" max="14" width="10.7890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253</v>
      </c>
      <c r="M1" s="1" t="s">
        <v>84</v>
      </c>
      <c r="N1" t="s">
        <v>249</v>
      </c>
      <c r="O1" t="s">
        <v>12</v>
      </c>
    </row>
    <row r="2" spans="1:16" x14ac:dyDescent="0.55000000000000004">
      <c r="I2">
        <v>1.4399999999999999E-3</v>
      </c>
      <c r="J2">
        <v>1555.7379046000001</v>
      </c>
      <c r="K2">
        <v>326.92557480000005</v>
      </c>
      <c r="L2" s="1">
        <v>0.9987503359046993</v>
      </c>
      <c r="M2" s="1" t="s">
        <v>248</v>
      </c>
      <c r="N2">
        <v>1</v>
      </c>
      <c r="O2" t="s">
        <v>241</v>
      </c>
    </row>
    <row r="3" spans="1:16" x14ac:dyDescent="0.55000000000000004">
      <c r="I3">
        <v>1.2790399999999999E-2</v>
      </c>
      <c r="J3">
        <v>1581.6431024000001</v>
      </c>
      <c r="K3">
        <v>300.09260640000002</v>
      </c>
      <c r="L3" s="1">
        <v>0.98783221819202294</v>
      </c>
      <c r="M3" s="1" t="s">
        <v>248</v>
      </c>
      <c r="N3">
        <v>10</v>
      </c>
      <c r="O3" t="s">
        <v>13</v>
      </c>
    </row>
    <row r="4" spans="1:16" x14ac:dyDescent="0.55000000000000004">
      <c r="I4">
        <v>8.4998714285714275E-2</v>
      </c>
      <c r="J4">
        <v>1596.5780135999998</v>
      </c>
      <c r="K4">
        <v>294.01682920000002</v>
      </c>
      <c r="L4" s="1">
        <v>0.98535989074294172</v>
      </c>
      <c r="M4" s="1" t="s">
        <v>248</v>
      </c>
      <c r="N4">
        <v>100</v>
      </c>
    </row>
    <row r="5" spans="1:16" x14ac:dyDescent="0.55000000000000004">
      <c r="I5">
        <v>9.5891249999999997E-2</v>
      </c>
      <c r="J5">
        <v>1559.307746</v>
      </c>
      <c r="K5">
        <v>259.99560074999999</v>
      </c>
      <c r="L5" s="1">
        <v>0.9901491525266698</v>
      </c>
      <c r="M5" s="1" t="s">
        <v>248</v>
      </c>
      <c r="N5">
        <v>200</v>
      </c>
    </row>
    <row r="6" spans="1:16" x14ac:dyDescent="0.55000000000000004">
      <c r="I6">
        <v>0.16689833333333334</v>
      </c>
      <c r="J6">
        <v>1569.1140969999999</v>
      </c>
      <c r="K6">
        <v>300.52604233333335</v>
      </c>
      <c r="L6" s="1">
        <v>0.99814138611721681</v>
      </c>
      <c r="M6" s="1" t="s">
        <v>248</v>
      </c>
      <c r="N6">
        <v>500</v>
      </c>
    </row>
    <row r="7" spans="1:16" x14ac:dyDescent="0.55000000000000004">
      <c r="I7">
        <v>0.7688126666666667</v>
      </c>
      <c r="J7">
        <v>1567.00235</v>
      </c>
      <c r="K7">
        <v>231.8391766666667</v>
      </c>
      <c r="L7" s="1">
        <v>0.99870019207497795</v>
      </c>
      <c r="M7" s="1" t="s">
        <v>248</v>
      </c>
      <c r="N7">
        <v>1000</v>
      </c>
    </row>
    <row r="8" spans="1:16" s="30" customFormat="1" x14ac:dyDescent="0.55000000000000004">
      <c r="A8" s="30">
        <v>1</v>
      </c>
      <c r="B8" s="30" t="s">
        <v>11</v>
      </c>
      <c r="C8" s="30">
        <v>7</v>
      </c>
      <c r="D8" s="30">
        <v>28</v>
      </c>
      <c r="E8" s="30">
        <v>10</v>
      </c>
      <c r="F8" s="30">
        <v>10</v>
      </c>
      <c r="G8" s="30">
        <v>1817</v>
      </c>
      <c r="H8" s="30">
        <v>1817</v>
      </c>
      <c r="I8" s="30">
        <v>1.4329999999999998E-3</v>
      </c>
      <c r="J8" s="30">
        <v>71.288963999999993</v>
      </c>
      <c r="K8" s="30">
        <v>0.26407075000000002</v>
      </c>
      <c r="L8" s="1">
        <f>H8/G8</f>
        <v>1</v>
      </c>
      <c r="M8" s="30" t="s">
        <v>250</v>
      </c>
      <c r="N8" s="1">
        <v>1</v>
      </c>
      <c r="O8" s="30">
        <v>1</v>
      </c>
      <c r="P8" s="30" t="s">
        <v>244</v>
      </c>
    </row>
    <row r="9" spans="1:16" s="30" customFormat="1" x14ac:dyDescent="0.55000000000000004">
      <c r="A9" s="30">
        <v>1</v>
      </c>
      <c r="B9" s="30" t="s">
        <v>11</v>
      </c>
      <c r="C9" s="30">
        <v>7</v>
      </c>
      <c r="D9" s="30">
        <v>28</v>
      </c>
      <c r="E9" s="30">
        <v>94</v>
      </c>
      <c r="F9" s="30">
        <v>93</v>
      </c>
      <c r="G9" s="30">
        <v>16964</v>
      </c>
      <c r="H9" s="30">
        <v>16786</v>
      </c>
      <c r="I9" s="30">
        <v>1.3429E-2</v>
      </c>
      <c r="J9" s="30">
        <v>71.278710000000004</v>
      </c>
      <c r="K9" s="30">
        <v>0.18782599999999999</v>
      </c>
      <c r="L9" s="1">
        <f t="shared" ref="L9:L13" si="0">H9/G9</f>
        <v>0.98950719170007073</v>
      </c>
      <c r="M9" s="30" t="s">
        <v>250</v>
      </c>
      <c r="N9" s="1">
        <v>0.98950719170007073</v>
      </c>
      <c r="O9" s="30">
        <v>10</v>
      </c>
      <c r="P9" s="30" t="s">
        <v>242</v>
      </c>
    </row>
    <row r="10" spans="1:16" s="30" customFormat="1" x14ac:dyDescent="0.55000000000000004">
      <c r="A10" s="30">
        <v>1</v>
      </c>
      <c r="B10" s="30" t="s">
        <v>11</v>
      </c>
      <c r="C10" s="30">
        <v>7</v>
      </c>
      <c r="D10" s="30">
        <v>28</v>
      </c>
      <c r="E10" s="30">
        <v>652</v>
      </c>
      <c r="F10" s="30">
        <v>651</v>
      </c>
      <c r="G10" s="30">
        <v>117482</v>
      </c>
      <c r="H10" s="30">
        <v>117300</v>
      </c>
      <c r="I10" s="30">
        <v>9.3840000000000007E-2</v>
      </c>
      <c r="J10" s="30">
        <v>71.204239999999999</v>
      </c>
      <c r="K10" s="30">
        <v>0.23889199999999999</v>
      </c>
      <c r="L10" s="1">
        <f t="shared" si="0"/>
        <v>0.99845082650959294</v>
      </c>
      <c r="M10" s="30" t="s">
        <v>250</v>
      </c>
      <c r="N10" s="1">
        <v>0.99845082650959294</v>
      </c>
      <c r="O10" s="30">
        <v>100</v>
      </c>
      <c r="P10" s="30" t="s">
        <v>243</v>
      </c>
    </row>
    <row r="11" spans="1:16" s="30" customFormat="1" x14ac:dyDescent="0.55000000000000004">
      <c r="A11" s="30">
        <v>1</v>
      </c>
      <c r="B11" s="30" t="s">
        <v>11</v>
      </c>
      <c r="C11" s="30">
        <v>7</v>
      </c>
      <c r="D11" s="30">
        <v>28</v>
      </c>
      <c r="E11" s="30">
        <v>660</v>
      </c>
      <c r="F11" s="30">
        <v>659</v>
      </c>
      <c r="G11" s="30">
        <v>118981</v>
      </c>
      <c r="H11" s="30">
        <v>118799</v>
      </c>
      <c r="I11" s="30">
        <v>9.5038999999999998E-2</v>
      </c>
      <c r="J11" s="30">
        <v>71.225189999999998</v>
      </c>
      <c r="K11" s="30">
        <v>0.24911900000000001</v>
      </c>
      <c r="L11" s="1">
        <f t="shared" si="0"/>
        <v>0.99847034400450496</v>
      </c>
      <c r="M11" s="30" t="s">
        <v>250</v>
      </c>
      <c r="N11" s="1">
        <v>0.99847034400450496</v>
      </c>
      <c r="O11" s="30">
        <v>200</v>
      </c>
      <c r="P11" s="30" t="s">
        <v>245</v>
      </c>
    </row>
    <row r="12" spans="1:16" s="30" customFormat="1" x14ac:dyDescent="0.55000000000000004">
      <c r="A12" s="30">
        <v>1</v>
      </c>
      <c r="B12" s="30" t="s">
        <v>11</v>
      </c>
      <c r="C12" s="30">
        <v>7</v>
      </c>
      <c r="D12" s="30">
        <v>28</v>
      </c>
      <c r="E12" s="30">
        <v>1485</v>
      </c>
      <c r="F12" s="30">
        <v>1484</v>
      </c>
      <c r="G12" s="30">
        <v>266749</v>
      </c>
      <c r="H12" s="30">
        <v>266578</v>
      </c>
      <c r="I12" s="30">
        <v>0.21326200000000001</v>
      </c>
      <c r="J12" s="30">
        <v>71.072344999999999</v>
      </c>
      <c r="K12" s="30">
        <v>0.21993299999999999</v>
      </c>
      <c r="L12" s="1">
        <f t="shared" si="0"/>
        <v>0.99935894792482816</v>
      </c>
      <c r="M12" s="30" t="s">
        <v>250</v>
      </c>
      <c r="N12" s="1">
        <v>0.99935894792482816</v>
      </c>
      <c r="O12" s="30">
        <v>500</v>
      </c>
      <c r="P12" s="30" t="s">
        <v>246</v>
      </c>
    </row>
    <row r="13" spans="1:16" s="30" customFormat="1" x14ac:dyDescent="0.55000000000000004">
      <c r="A13" s="30">
        <v>1</v>
      </c>
      <c r="B13" s="30" t="s">
        <v>11</v>
      </c>
      <c r="C13" s="30">
        <v>7</v>
      </c>
      <c r="D13" s="30">
        <v>28</v>
      </c>
      <c r="E13" s="30">
        <v>6206</v>
      </c>
      <c r="F13" s="30">
        <v>6201</v>
      </c>
      <c r="G13" s="30">
        <v>1115539</v>
      </c>
      <c r="H13" s="30">
        <v>1114632</v>
      </c>
      <c r="I13" s="30">
        <v>0.891706</v>
      </c>
      <c r="J13" s="30">
        <v>71.100087000000002</v>
      </c>
      <c r="K13" s="30">
        <v>0.22536800000000001</v>
      </c>
      <c r="L13" s="1">
        <f t="shared" si="0"/>
        <v>0.99918694012490827</v>
      </c>
      <c r="M13" s="30" t="s">
        <v>250</v>
      </c>
      <c r="N13" s="1">
        <v>0.99918694012490827</v>
      </c>
      <c r="O13" s="30">
        <v>1000</v>
      </c>
      <c r="P13" s="30" t="s">
        <v>247</v>
      </c>
    </row>
    <row r="15" spans="1:16" x14ac:dyDescent="0.55000000000000004">
      <c r="B15" s="55" t="s">
        <v>251</v>
      </c>
      <c r="C15" s="55"/>
      <c r="F15" s="55" t="s">
        <v>265</v>
      </c>
      <c r="G15" s="55"/>
      <c r="J15" s="55" t="s">
        <v>252</v>
      </c>
      <c r="K15" s="55"/>
    </row>
    <row r="16" spans="1:16" x14ac:dyDescent="0.55000000000000004">
      <c r="B16" t="s">
        <v>248</v>
      </c>
      <c r="C16" t="s">
        <v>250</v>
      </c>
      <c r="F16" s="28" t="s">
        <v>248</v>
      </c>
      <c r="G16" s="28" t="s">
        <v>250</v>
      </c>
      <c r="J16" s="28" t="s">
        <v>248</v>
      </c>
      <c r="K16" s="28" t="s">
        <v>250</v>
      </c>
      <c r="M16" s="1" t="s">
        <v>257</v>
      </c>
      <c r="N16" t="s">
        <v>258</v>
      </c>
      <c r="O16" t="s">
        <v>259</v>
      </c>
      <c r="P16" t="s">
        <v>260</v>
      </c>
    </row>
    <row r="17" spans="1:16" x14ac:dyDescent="0.55000000000000004">
      <c r="A17">
        <v>1</v>
      </c>
      <c r="B17">
        <f>K2</f>
        <v>326.92557480000005</v>
      </c>
      <c r="C17">
        <f>K8</f>
        <v>0.26407075000000002</v>
      </c>
      <c r="E17">
        <v>1</v>
      </c>
      <c r="F17">
        <f>J2</f>
        <v>1555.7379046000001</v>
      </c>
      <c r="G17">
        <f>J8</f>
        <v>71.288963999999993</v>
      </c>
      <c r="I17">
        <v>1</v>
      </c>
      <c r="J17" s="1">
        <f>L2</f>
        <v>0.9987503359046993</v>
      </c>
      <c r="K17" s="1">
        <f>L8</f>
        <v>1</v>
      </c>
      <c r="M17" s="3">
        <v>100</v>
      </c>
      <c r="N17" s="3">
        <v>200</v>
      </c>
      <c r="O17" s="3">
        <v>2500</v>
      </c>
      <c r="P17" s="3">
        <v>1000</v>
      </c>
    </row>
    <row r="18" spans="1:16" x14ac:dyDescent="0.55000000000000004">
      <c r="A18">
        <v>10</v>
      </c>
      <c r="B18">
        <f>K3</f>
        <v>300.09260640000002</v>
      </c>
      <c r="C18" s="30">
        <f t="shared" ref="C18:C22" si="1">K9</f>
        <v>0.18782599999999999</v>
      </c>
      <c r="E18">
        <v>10</v>
      </c>
      <c r="F18">
        <f>J3</f>
        <v>1581.6431024000001</v>
      </c>
      <c r="G18" s="30">
        <f t="shared" ref="G18:G22" si="2">J9</f>
        <v>71.278710000000004</v>
      </c>
      <c r="I18">
        <v>10</v>
      </c>
      <c r="J18" s="1">
        <f t="shared" ref="J18:J22" si="3">L3</f>
        <v>0.98783221819202294</v>
      </c>
      <c r="K18" s="1">
        <f t="shared" ref="K18:K22" si="4">L9</f>
        <v>0.98950719170007073</v>
      </c>
      <c r="M18" s="3">
        <v>100</v>
      </c>
      <c r="N18" s="3">
        <v>200</v>
      </c>
      <c r="O18" s="3">
        <v>2500</v>
      </c>
      <c r="P18" s="3">
        <v>1000</v>
      </c>
    </row>
    <row r="19" spans="1:16" x14ac:dyDescent="0.55000000000000004">
      <c r="A19">
        <v>100</v>
      </c>
      <c r="B19" s="28">
        <f t="shared" ref="B19:B22" si="5">K4</f>
        <v>294.01682920000002</v>
      </c>
      <c r="C19" s="30">
        <f t="shared" si="1"/>
        <v>0.23889199999999999</v>
      </c>
      <c r="E19">
        <v>100</v>
      </c>
      <c r="F19" s="28">
        <f t="shared" ref="F19:F22" si="6">J4</f>
        <v>1596.5780135999998</v>
      </c>
      <c r="G19" s="30">
        <f t="shared" si="2"/>
        <v>71.204239999999999</v>
      </c>
      <c r="I19">
        <v>100</v>
      </c>
      <c r="J19" s="1">
        <f t="shared" si="3"/>
        <v>0.98535989074294172</v>
      </c>
      <c r="K19" s="1">
        <f t="shared" si="4"/>
        <v>0.99845082650959294</v>
      </c>
      <c r="M19" s="3">
        <v>100</v>
      </c>
      <c r="N19" s="3">
        <v>200</v>
      </c>
      <c r="O19" s="3">
        <v>2500</v>
      </c>
      <c r="P19" s="3">
        <v>1000</v>
      </c>
    </row>
    <row r="20" spans="1:16" s="28" customFormat="1" x14ac:dyDescent="0.55000000000000004">
      <c r="A20" s="28">
        <v>200</v>
      </c>
      <c r="B20" s="28">
        <f t="shared" si="5"/>
        <v>259.99560074999999</v>
      </c>
      <c r="C20" s="30">
        <f t="shared" si="1"/>
        <v>0.24911900000000001</v>
      </c>
      <c r="E20" s="28">
        <v>200</v>
      </c>
      <c r="F20" s="28">
        <f t="shared" si="6"/>
        <v>1559.307746</v>
      </c>
      <c r="G20" s="30">
        <f t="shared" si="2"/>
        <v>71.225189999999998</v>
      </c>
      <c r="I20" s="28">
        <v>200</v>
      </c>
      <c r="J20" s="1">
        <f t="shared" si="3"/>
        <v>0.9901491525266698</v>
      </c>
      <c r="K20" s="1">
        <f t="shared" si="4"/>
        <v>0.99847034400450496</v>
      </c>
      <c r="L20" s="1"/>
      <c r="M20" s="3">
        <v>100</v>
      </c>
      <c r="N20" s="3">
        <v>200</v>
      </c>
      <c r="O20" s="3">
        <v>2500</v>
      </c>
      <c r="P20" s="3">
        <v>1000</v>
      </c>
    </row>
    <row r="21" spans="1:16" x14ac:dyDescent="0.55000000000000004">
      <c r="A21">
        <v>500</v>
      </c>
      <c r="B21" s="28">
        <f t="shared" si="5"/>
        <v>300.52604233333335</v>
      </c>
      <c r="C21" s="30">
        <f t="shared" si="1"/>
        <v>0.21993299999999999</v>
      </c>
      <c r="E21">
        <v>500</v>
      </c>
      <c r="F21" s="28">
        <f t="shared" si="6"/>
        <v>1569.1140969999999</v>
      </c>
      <c r="G21" s="30">
        <f t="shared" si="2"/>
        <v>71.072344999999999</v>
      </c>
      <c r="I21">
        <v>500</v>
      </c>
      <c r="J21" s="1">
        <f t="shared" si="3"/>
        <v>0.99814138611721681</v>
      </c>
      <c r="K21" s="1">
        <f t="shared" si="4"/>
        <v>0.99935894792482816</v>
      </c>
      <c r="M21" s="3">
        <v>100</v>
      </c>
      <c r="N21" s="3">
        <v>200</v>
      </c>
      <c r="O21" s="3">
        <v>2500</v>
      </c>
      <c r="P21" s="3">
        <v>1000</v>
      </c>
    </row>
    <row r="22" spans="1:16" x14ac:dyDescent="0.55000000000000004">
      <c r="A22">
        <v>1000</v>
      </c>
      <c r="B22" s="28">
        <f t="shared" si="5"/>
        <v>231.8391766666667</v>
      </c>
      <c r="C22" s="30">
        <f t="shared" si="1"/>
        <v>0.22536800000000001</v>
      </c>
      <c r="E22">
        <v>1000</v>
      </c>
      <c r="F22" s="28">
        <f t="shared" si="6"/>
        <v>1567.00235</v>
      </c>
      <c r="G22" s="30">
        <f t="shared" si="2"/>
        <v>71.100087000000002</v>
      </c>
      <c r="I22">
        <v>1000</v>
      </c>
      <c r="J22" s="1">
        <f t="shared" si="3"/>
        <v>0.99870019207497795</v>
      </c>
      <c r="K22" s="1">
        <f t="shared" si="4"/>
        <v>0.99918694012490827</v>
      </c>
      <c r="M22" s="3">
        <v>100</v>
      </c>
      <c r="N22" s="3">
        <v>200</v>
      </c>
      <c r="O22" s="3">
        <v>2500</v>
      </c>
      <c r="P22" s="3">
        <v>1000</v>
      </c>
    </row>
    <row r="24" spans="1:16" x14ac:dyDescent="0.55000000000000004">
      <c r="E24">
        <v>1</v>
      </c>
      <c r="F24" s="32">
        <v>1.4399999999999999E-3</v>
      </c>
      <c r="G24" s="32">
        <v>1.4329999999999998E-3</v>
      </c>
      <c r="M24" s="1" t="s">
        <v>261</v>
      </c>
      <c r="N24" s="32" t="s">
        <v>262</v>
      </c>
      <c r="O24" s="32" t="s">
        <v>264</v>
      </c>
      <c r="P24" s="32" t="s">
        <v>263</v>
      </c>
    </row>
    <row r="25" spans="1:16" x14ac:dyDescent="0.55000000000000004">
      <c r="F25" s="32">
        <v>1.2790399999999999E-2</v>
      </c>
      <c r="G25" s="32">
        <v>1.3429E-2</v>
      </c>
      <c r="M25" s="3">
        <v>1000</v>
      </c>
      <c r="N25" s="3">
        <v>5000</v>
      </c>
      <c r="O25" s="3">
        <v>2500</v>
      </c>
      <c r="P25" s="3">
        <v>10000</v>
      </c>
    </row>
    <row r="26" spans="1:16" x14ac:dyDescent="0.55000000000000004">
      <c r="F26" s="32">
        <v>8.4998714285714275E-2</v>
      </c>
      <c r="G26" s="32">
        <v>9.3840000000000007E-2</v>
      </c>
      <c r="M26" s="3">
        <v>1000</v>
      </c>
      <c r="N26" s="3">
        <v>5000</v>
      </c>
      <c r="O26" s="3">
        <v>2500</v>
      </c>
      <c r="P26" s="3">
        <v>10000</v>
      </c>
    </row>
    <row r="27" spans="1:16" x14ac:dyDescent="0.55000000000000004">
      <c r="F27" s="32">
        <v>9.5891249999999997E-2</v>
      </c>
      <c r="G27" s="32">
        <v>9.5038999999999998E-2</v>
      </c>
      <c r="M27" s="3">
        <v>1000</v>
      </c>
      <c r="N27" s="3">
        <v>5000</v>
      </c>
      <c r="O27" s="3">
        <v>2500</v>
      </c>
      <c r="P27" s="3">
        <v>10000</v>
      </c>
    </row>
    <row r="28" spans="1:16" x14ac:dyDescent="0.55000000000000004">
      <c r="F28" s="32">
        <v>0.16689833333333334</v>
      </c>
      <c r="G28" s="32">
        <v>0.21326200000000001</v>
      </c>
      <c r="M28" s="3">
        <v>1000</v>
      </c>
      <c r="N28" s="3">
        <v>5000</v>
      </c>
      <c r="O28" s="3">
        <v>2500</v>
      </c>
      <c r="P28" s="3">
        <v>10000</v>
      </c>
    </row>
    <row r="29" spans="1:16" x14ac:dyDescent="0.55000000000000004">
      <c r="F29" s="32">
        <v>0.7688126666666667</v>
      </c>
      <c r="G29" s="32">
        <v>0.891706</v>
      </c>
      <c r="M29" s="3">
        <v>1000</v>
      </c>
      <c r="N29" s="3">
        <v>5000</v>
      </c>
      <c r="O29" s="3">
        <v>2500</v>
      </c>
      <c r="P29" s="3">
        <v>10000</v>
      </c>
    </row>
    <row r="30" spans="1:16" x14ac:dyDescent="0.55000000000000004">
      <c r="M30" s="3">
        <v>1000</v>
      </c>
      <c r="N30" s="3">
        <v>5000</v>
      </c>
      <c r="O30" s="3">
        <v>2500</v>
      </c>
      <c r="P30" s="3">
        <v>10000</v>
      </c>
    </row>
    <row r="32" spans="1:16" x14ac:dyDescent="0.55000000000000004">
      <c r="F32" t="s">
        <v>266</v>
      </c>
    </row>
  </sheetData>
  <mergeCells count="3">
    <mergeCell ref="B15:C15"/>
    <mergeCell ref="F15:G15"/>
    <mergeCell ref="J15:K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F62-4373-43ED-9A4F-2CD294A1B66B}">
  <dimension ref="A1:T12"/>
  <sheetViews>
    <sheetView zoomScale="90" zoomScaleNormal="90" workbookViewId="0">
      <selection activeCell="J16" sqref="J16"/>
    </sheetView>
  </sheetViews>
  <sheetFormatPr defaultRowHeight="14.4" x14ac:dyDescent="0.55000000000000004"/>
  <cols>
    <col min="1" max="4" width="8.83984375" customWidth="1"/>
    <col min="5" max="5" width="12.83984375" customWidth="1"/>
    <col min="6" max="6" width="16.734375" customWidth="1"/>
    <col min="7" max="7" width="10.3125" customWidth="1"/>
    <col min="8" max="8" width="9.68359375" bestFit="1" customWidth="1"/>
    <col min="9" max="10" width="14.41796875" style="32" customWidth="1"/>
    <col min="11" max="11" width="12.5234375" customWidth="1"/>
    <col min="12" max="12" width="13.734375" customWidth="1"/>
    <col min="13" max="13" width="13.68359375" customWidth="1"/>
    <col min="16" max="16" width="8.83984375" style="32"/>
  </cols>
  <sheetData>
    <row r="1" spans="1:20" ht="72" x14ac:dyDescent="0.55000000000000004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5" t="s">
        <v>271</v>
      </c>
      <c r="J1" s="35" t="s">
        <v>273</v>
      </c>
      <c r="K1" s="33" t="s">
        <v>8</v>
      </c>
      <c r="L1" s="33" t="s">
        <v>9</v>
      </c>
      <c r="M1" s="33" t="s">
        <v>10</v>
      </c>
      <c r="N1" s="34" t="s">
        <v>253</v>
      </c>
      <c r="O1" s="34" t="s">
        <v>84</v>
      </c>
      <c r="P1" s="34" t="s">
        <v>268</v>
      </c>
      <c r="Q1" s="33" t="s">
        <v>249</v>
      </c>
      <c r="R1" s="33" t="s">
        <v>12</v>
      </c>
      <c r="S1" s="33"/>
    </row>
    <row r="2" spans="1:20" ht="28.8" x14ac:dyDescent="0.55000000000000004">
      <c r="A2" s="33">
        <v>1</v>
      </c>
      <c r="B2" s="33" t="s">
        <v>11</v>
      </c>
      <c r="C2" s="33">
        <v>7</v>
      </c>
      <c r="D2" s="33">
        <v>28</v>
      </c>
      <c r="E2" s="33">
        <v>10</v>
      </c>
      <c r="F2" s="33">
        <v>10</v>
      </c>
      <c r="G2" s="33">
        <v>1817</v>
      </c>
      <c r="H2" s="33">
        <v>1817</v>
      </c>
      <c r="I2" s="35">
        <f>G2/E2</f>
        <v>181.7</v>
      </c>
      <c r="J2" s="35">
        <f>E2/P2</f>
        <v>1</v>
      </c>
      <c r="K2" s="33">
        <v>1.4329999999999998E-3</v>
      </c>
      <c r="L2" s="33">
        <v>71.288963999999993</v>
      </c>
      <c r="M2" s="33">
        <v>0.26407075000000002</v>
      </c>
      <c r="N2" s="34">
        <f>H2/G2</f>
        <v>1</v>
      </c>
      <c r="O2" s="33" t="s">
        <v>250</v>
      </c>
      <c r="P2" s="33">
        <v>10</v>
      </c>
      <c r="Q2" s="34">
        <v>1</v>
      </c>
      <c r="R2" s="33">
        <v>1</v>
      </c>
      <c r="S2" s="33" t="s">
        <v>244</v>
      </c>
      <c r="T2" s="32"/>
    </row>
    <row r="3" spans="1:20" ht="28.8" x14ac:dyDescent="0.55000000000000004">
      <c r="A3" s="33">
        <v>1</v>
      </c>
      <c r="B3" s="33" t="s">
        <v>11</v>
      </c>
      <c r="C3" s="33">
        <v>7</v>
      </c>
      <c r="D3" s="33">
        <v>28</v>
      </c>
      <c r="E3" s="33">
        <v>94</v>
      </c>
      <c r="F3" s="33">
        <v>93</v>
      </c>
      <c r="G3" s="33">
        <v>16964</v>
      </c>
      <c r="H3" s="33">
        <v>16786</v>
      </c>
      <c r="I3" s="35">
        <f t="shared" ref="I3:I4" si="0">G3/E3</f>
        <v>180.46808510638297</v>
      </c>
      <c r="J3" s="35">
        <f t="shared" ref="J3:J4" si="1">E3/P3</f>
        <v>9.4</v>
      </c>
      <c r="K3" s="33">
        <v>1.3429E-2</v>
      </c>
      <c r="L3" s="33">
        <v>71.278710000000004</v>
      </c>
      <c r="M3" s="33">
        <v>0.18782599999999999</v>
      </c>
      <c r="N3" s="34">
        <f t="shared" ref="N3:N4" si="2">H3/G3</f>
        <v>0.98950719170007073</v>
      </c>
      <c r="O3" s="33" t="s">
        <v>250</v>
      </c>
      <c r="P3" s="33">
        <v>10</v>
      </c>
      <c r="Q3" s="34">
        <v>0.98950719170007073</v>
      </c>
      <c r="R3" s="33">
        <v>10</v>
      </c>
      <c r="S3" s="33" t="s">
        <v>242</v>
      </c>
      <c r="T3" s="32"/>
    </row>
    <row r="4" spans="1:20" ht="28.8" x14ac:dyDescent="0.55000000000000004">
      <c r="A4" s="33">
        <v>1</v>
      </c>
      <c r="B4" s="33" t="s">
        <v>11</v>
      </c>
      <c r="C4" s="33">
        <v>7</v>
      </c>
      <c r="D4" s="33">
        <v>28</v>
      </c>
      <c r="E4" s="33">
        <v>652</v>
      </c>
      <c r="F4" s="33">
        <v>651</v>
      </c>
      <c r="G4" s="33">
        <v>117482</v>
      </c>
      <c r="H4" s="33">
        <v>117300</v>
      </c>
      <c r="I4" s="35">
        <f t="shared" si="0"/>
        <v>180.18711656441718</v>
      </c>
      <c r="J4" s="35">
        <f t="shared" si="1"/>
        <v>65.2</v>
      </c>
      <c r="K4" s="33">
        <v>9.3840000000000007E-2</v>
      </c>
      <c r="L4" s="33">
        <v>71.204239999999999</v>
      </c>
      <c r="M4" s="33">
        <v>0.23889199999999999</v>
      </c>
      <c r="N4" s="34">
        <f t="shared" si="2"/>
        <v>0.99845082650959294</v>
      </c>
      <c r="O4" s="33" t="s">
        <v>250</v>
      </c>
      <c r="P4" s="33">
        <v>10</v>
      </c>
      <c r="Q4" s="34">
        <v>0.99845082650959294</v>
      </c>
      <c r="R4" s="33">
        <v>100</v>
      </c>
      <c r="S4" s="33" t="s">
        <v>243</v>
      </c>
      <c r="T4" s="32"/>
    </row>
    <row r="6" spans="1:20" x14ac:dyDescent="0.55000000000000004">
      <c r="F6" s="33"/>
      <c r="H6" s="33"/>
    </row>
    <row r="7" spans="1:20" x14ac:dyDescent="0.55000000000000004">
      <c r="F7" t="s">
        <v>269</v>
      </c>
      <c r="G7" s="33">
        <v>100</v>
      </c>
    </row>
    <row r="8" spans="1:20" x14ac:dyDescent="0.55000000000000004">
      <c r="F8" t="s">
        <v>270</v>
      </c>
      <c r="G8" s="33">
        <v>12.5</v>
      </c>
    </row>
    <row r="10" spans="1:20" ht="57.6" x14ac:dyDescent="0.55000000000000004">
      <c r="F10" s="33" t="s">
        <v>272</v>
      </c>
      <c r="G10">
        <f>(I2*J2)/$G$8</f>
        <v>14.536</v>
      </c>
      <c r="H10" t="s">
        <v>274</v>
      </c>
      <c r="I10" s="32" t="s">
        <v>275</v>
      </c>
    </row>
    <row r="11" spans="1:20" x14ac:dyDescent="0.55000000000000004">
      <c r="G11" s="32">
        <f t="shared" ref="G11:G12" si="3">(I3*J3)/$G$8</f>
        <v>135.71200000000002</v>
      </c>
      <c r="H11" t="s">
        <v>274</v>
      </c>
      <c r="I11" s="32" t="s">
        <v>277</v>
      </c>
    </row>
    <row r="12" spans="1:20" x14ac:dyDescent="0.55000000000000004">
      <c r="G12" s="32">
        <f t="shared" si="3"/>
        <v>939.85600000000011</v>
      </c>
      <c r="H12" t="s">
        <v>274</v>
      </c>
      <c r="I12" s="32" t="s">
        <v>276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6C82-8E6E-43C3-B3E9-14BE58222C85}">
  <sheetPr>
    <pageSetUpPr fitToPage="1"/>
  </sheetPr>
  <dimension ref="A1:R43"/>
  <sheetViews>
    <sheetView tabSelected="1" topLeftCell="A7" workbookViewId="0">
      <selection activeCell="B21" sqref="B21:D24"/>
    </sheetView>
  </sheetViews>
  <sheetFormatPr defaultRowHeight="14.4" x14ac:dyDescent="0.55000000000000004"/>
  <cols>
    <col min="2" max="2" width="26.7890625" customWidth="1"/>
    <col min="14" max="14" width="8.83984375" customWidth="1"/>
  </cols>
  <sheetData>
    <row r="1" spans="1:16" s="33" customFormat="1" ht="43.2" x14ac:dyDescent="0.55000000000000004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278</v>
      </c>
      <c r="M1" s="46" t="s">
        <v>279</v>
      </c>
      <c r="N1" s="46" t="s">
        <v>280</v>
      </c>
    </row>
    <row r="2" spans="1:16" s="47" customFormat="1" x14ac:dyDescent="0.55000000000000004">
      <c r="A2" s="37">
        <v>1</v>
      </c>
      <c r="B2" s="37" t="s">
        <v>11</v>
      </c>
      <c r="C2" s="37">
        <v>7</v>
      </c>
      <c r="D2" s="37">
        <v>28</v>
      </c>
      <c r="E2" s="37">
        <v>940</v>
      </c>
      <c r="F2" s="37">
        <v>939</v>
      </c>
      <c r="G2" s="37">
        <v>168872</v>
      </c>
      <c r="H2" s="37">
        <v>168690</v>
      </c>
      <c r="I2" s="37">
        <v>1.3495E-2</v>
      </c>
      <c r="J2" s="37">
        <v>71.075654999999998</v>
      </c>
      <c r="K2" s="37">
        <v>0.21850700000000001</v>
      </c>
      <c r="L2" s="37">
        <v>100</v>
      </c>
      <c r="M2" s="37">
        <v>10</v>
      </c>
      <c r="N2" s="37">
        <v>100</v>
      </c>
    </row>
    <row r="3" spans="1:16" s="47" customFormat="1" x14ac:dyDescent="0.55000000000000004">
      <c r="A3" s="37">
        <v>1</v>
      </c>
      <c r="B3" s="37" t="s">
        <v>11</v>
      </c>
      <c r="C3" s="37">
        <v>7</v>
      </c>
      <c r="D3" s="37">
        <v>28</v>
      </c>
      <c r="E3" s="37">
        <v>939</v>
      </c>
      <c r="F3" s="37">
        <v>938</v>
      </c>
      <c r="G3" s="37">
        <v>168693</v>
      </c>
      <c r="H3" s="37">
        <v>168511</v>
      </c>
      <c r="I3" s="37">
        <v>1.3481E-2</v>
      </c>
      <c r="J3" s="37">
        <v>37.430328000000003</v>
      </c>
      <c r="K3" s="37">
        <v>8.6573999999999998E-2</v>
      </c>
      <c r="L3" s="37">
        <v>1000</v>
      </c>
      <c r="M3" s="37">
        <v>10</v>
      </c>
      <c r="N3" s="37">
        <v>100</v>
      </c>
    </row>
    <row r="4" spans="1:16" s="47" customFormat="1" x14ac:dyDescent="0.55000000000000004">
      <c r="A4" s="52">
        <v>1</v>
      </c>
      <c r="B4" s="52" t="s">
        <v>11</v>
      </c>
      <c r="C4" s="52">
        <v>7</v>
      </c>
      <c r="D4" s="52">
        <v>28</v>
      </c>
      <c r="E4" s="52">
        <v>941</v>
      </c>
      <c r="F4" s="52">
        <v>940</v>
      </c>
      <c r="G4" s="52">
        <v>168995</v>
      </c>
      <c r="H4" s="52">
        <v>168814</v>
      </c>
      <c r="I4" s="52">
        <v>1.3505E-2</v>
      </c>
      <c r="J4" s="52">
        <v>54.243012999999998</v>
      </c>
      <c r="K4" s="52">
        <v>0.15493899999999999</v>
      </c>
      <c r="L4" s="37"/>
      <c r="M4" s="37"/>
      <c r="N4" s="37"/>
    </row>
    <row r="5" spans="1:16" s="47" customFormat="1" x14ac:dyDescent="0.55000000000000004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6" x14ac:dyDescent="0.55000000000000004">
      <c r="A6" s="37">
        <v>1</v>
      </c>
      <c r="B6" s="37" t="s">
        <v>11</v>
      </c>
      <c r="C6" s="37">
        <v>7</v>
      </c>
      <c r="D6" s="37">
        <v>28</v>
      </c>
      <c r="E6" s="37">
        <v>6635</v>
      </c>
      <c r="F6" s="37">
        <v>6630</v>
      </c>
      <c r="G6" s="37">
        <v>1191847</v>
      </c>
      <c r="H6" s="37">
        <v>1190963</v>
      </c>
      <c r="I6" s="37">
        <v>9.5277000000000001E-2</v>
      </c>
      <c r="J6" s="37">
        <v>71.071782999999996</v>
      </c>
      <c r="K6" s="37">
        <v>0.22772700000000001</v>
      </c>
      <c r="L6" s="37">
        <v>100</v>
      </c>
      <c r="M6" s="37">
        <v>100</v>
      </c>
      <c r="N6" s="37">
        <v>100</v>
      </c>
    </row>
    <row r="7" spans="1:16" x14ac:dyDescent="0.55000000000000004">
      <c r="A7" s="37">
        <v>1</v>
      </c>
      <c r="B7" s="37" t="s">
        <v>11</v>
      </c>
      <c r="C7" s="37">
        <v>7</v>
      </c>
      <c r="D7" s="37">
        <v>28</v>
      </c>
      <c r="E7" s="37">
        <v>6697</v>
      </c>
      <c r="F7" s="37">
        <v>6692</v>
      </c>
      <c r="G7" s="37">
        <v>1203306</v>
      </c>
      <c r="H7" s="37">
        <v>1202416</v>
      </c>
      <c r="I7" s="37">
        <v>9.6193000000000001E-2</v>
      </c>
      <c r="J7" s="37">
        <v>37.433242999999997</v>
      </c>
      <c r="K7" s="37">
        <v>9.0907000000000002E-2</v>
      </c>
      <c r="L7" s="37">
        <v>1000</v>
      </c>
      <c r="M7" s="37">
        <v>100</v>
      </c>
      <c r="N7" s="37">
        <v>100</v>
      </c>
    </row>
    <row r="8" spans="1:16" s="52" customFormat="1" x14ac:dyDescent="0.55000000000000004">
      <c r="A8" s="53">
        <v>1</v>
      </c>
      <c r="B8" s="53" t="s">
        <v>11</v>
      </c>
      <c r="C8" s="53">
        <v>7</v>
      </c>
      <c r="D8" s="53">
        <v>28</v>
      </c>
      <c r="E8" s="53">
        <v>6633</v>
      </c>
      <c r="F8" s="53">
        <v>6628</v>
      </c>
      <c r="G8" s="53">
        <v>1191484</v>
      </c>
      <c r="H8" s="53">
        <v>1190600</v>
      </c>
      <c r="I8" s="53">
        <v>9.5247999999999999E-2</v>
      </c>
      <c r="J8" s="53">
        <v>54.250152999999997</v>
      </c>
      <c r="K8" s="53">
        <v>0.15953300000000001</v>
      </c>
      <c r="L8" s="37"/>
      <c r="M8" s="37"/>
      <c r="N8" s="37"/>
    </row>
    <row r="9" spans="1:16" x14ac:dyDescent="0.5500000000000000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1:16" x14ac:dyDescent="0.55000000000000004">
      <c r="A10" s="37">
        <v>1</v>
      </c>
      <c r="B10" s="37" t="s">
        <v>11</v>
      </c>
      <c r="C10" s="37">
        <v>7</v>
      </c>
      <c r="D10" s="37">
        <v>28</v>
      </c>
      <c r="E10" s="37">
        <v>33101</v>
      </c>
      <c r="F10" s="37">
        <v>33079</v>
      </c>
      <c r="G10" s="37">
        <v>5948085</v>
      </c>
      <c r="H10" s="37">
        <v>5944162</v>
      </c>
      <c r="I10" s="37">
        <v>0.47553299999999998</v>
      </c>
      <c r="J10" s="37">
        <v>71.133101999999994</v>
      </c>
      <c r="K10" s="37">
        <v>0.26397999999999999</v>
      </c>
      <c r="L10" s="37">
        <v>100</v>
      </c>
      <c r="M10" s="37">
        <v>1000</v>
      </c>
      <c r="N10" s="37">
        <v>100</v>
      </c>
    </row>
    <row r="11" spans="1:16" x14ac:dyDescent="0.55000000000000004">
      <c r="A11" s="37">
        <v>1</v>
      </c>
      <c r="B11" s="37" t="s">
        <v>11</v>
      </c>
      <c r="C11" s="37">
        <v>7</v>
      </c>
      <c r="D11" s="37">
        <v>28</v>
      </c>
      <c r="E11" s="37">
        <v>32881</v>
      </c>
      <c r="F11" s="37">
        <v>32859</v>
      </c>
      <c r="G11" s="37">
        <v>5908611</v>
      </c>
      <c r="H11" s="37">
        <v>5904670</v>
      </c>
      <c r="I11" s="37">
        <v>0.47237400000000002</v>
      </c>
      <c r="J11" s="37">
        <v>37.452440000000003</v>
      </c>
      <c r="K11" s="37">
        <v>0.109058</v>
      </c>
      <c r="L11" s="37">
        <v>1000</v>
      </c>
      <c r="M11" s="37">
        <v>1000</v>
      </c>
      <c r="N11" s="37">
        <v>100</v>
      </c>
    </row>
    <row r="12" spans="1:16" x14ac:dyDescent="0.55000000000000004">
      <c r="A12" s="54">
        <v>1</v>
      </c>
      <c r="B12" s="54" t="s">
        <v>11</v>
      </c>
      <c r="C12" s="54">
        <v>7</v>
      </c>
      <c r="D12" s="54">
        <v>28</v>
      </c>
      <c r="E12" s="54">
        <v>33218</v>
      </c>
      <c r="F12" s="54">
        <v>33196</v>
      </c>
      <c r="G12" s="54">
        <v>5969190</v>
      </c>
      <c r="H12" s="54">
        <v>5965235</v>
      </c>
      <c r="I12" s="54">
        <v>0.477219</v>
      </c>
      <c r="J12" s="54">
        <v>54.294376</v>
      </c>
      <c r="K12" s="54">
        <v>0.18707499999999999</v>
      </c>
      <c r="L12" s="53"/>
      <c r="M12" s="53"/>
      <c r="N12" s="53"/>
      <c r="O12" s="53"/>
      <c r="P12" s="53"/>
    </row>
    <row r="13" spans="1:16" s="53" customFormat="1" x14ac:dyDescent="0.55000000000000004"/>
    <row r="15" spans="1:16" x14ac:dyDescent="0.55000000000000004">
      <c r="B15" s="37"/>
      <c r="C15" s="56" t="s">
        <v>281</v>
      </c>
      <c r="D15" s="56"/>
      <c r="E15" s="48"/>
      <c r="F15" s="37"/>
      <c r="K15" s="56" t="s">
        <v>251</v>
      </c>
      <c r="L15" s="56"/>
      <c r="M15" s="37"/>
      <c r="N15" s="37"/>
    </row>
    <row r="16" spans="1:16" x14ac:dyDescent="0.55000000000000004">
      <c r="B16" s="37"/>
      <c r="C16" s="37" t="s">
        <v>292</v>
      </c>
      <c r="D16" s="37" t="s">
        <v>294</v>
      </c>
      <c r="E16" s="37" t="s">
        <v>293</v>
      </c>
      <c r="F16" s="37"/>
      <c r="G16" s="37"/>
      <c r="H16" s="37"/>
      <c r="I16" s="37" t="s">
        <v>282</v>
      </c>
      <c r="J16" s="37"/>
      <c r="L16" s="37" t="s">
        <v>292</v>
      </c>
      <c r="M16" s="37" t="s">
        <v>294</v>
      </c>
      <c r="N16" s="37" t="s">
        <v>293</v>
      </c>
    </row>
    <row r="17" spans="1:18" x14ac:dyDescent="0.55000000000000004">
      <c r="B17" s="37">
        <v>10</v>
      </c>
      <c r="C17" s="50">
        <f>J2</f>
        <v>71.075654999999998</v>
      </c>
      <c r="D17" s="50">
        <f>J4</f>
        <v>54.243012999999998</v>
      </c>
      <c r="E17" s="50">
        <f>J3</f>
        <v>37.430328000000003</v>
      </c>
      <c r="F17" s="50">
        <f>C17-D17</f>
        <v>16.832642</v>
      </c>
      <c r="G17" s="51">
        <f>(D17/C17)-1</f>
        <v>-0.23682711049233385</v>
      </c>
      <c r="H17" s="50">
        <f>C17-E17</f>
        <v>33.645326999999995</v>
      </c>
      <c r="I17" s="51">
        <f>(E17/C17)-1</f>
        <v>-0.47337343567217205</v>
      </c>
      <c r="J17" s="50">
        <f>E17*100/C17</f>
        <v>52.662656432782796</v>
      </c>
      <c r="K17" s="50">
        <v>10</v>
      </c>
      <c r="L17" s="50">
        <f>K2</f>
        <v>0.21850700000000001</v>
      </c>
      <c r="M17" s="50">
        <f>K4</f>
        <v>0.15493899999999999</v>
      </c>
      <c r="N17" s="50">
        <f>K3</f>
        <v>8.6573999999999998E-2</v>
      </c>
      <c r="O17" s="50">
        <f>L17-M17</f>
        <v>6.3568000000000013E-2</v>
      </c>
      <c r="P17" s="1">
        <f>(M17/L17)-1</f>
        <v>-0.29091974170163892</v>
      </c>
      <c r="Q17" s="49">
        <f>L17-N17</f>
        <v>0.13193300000000002</v>
      </c>
      <c r="R17" s="1">
        <f>O17/L17-1</f>
        <v>-0.70908025829836108</v>
      </c>
    </row>
    <row r="18" spans="1:18" x14ac:dyDescent="0.55000000000000004">
      <c r="B18" s="37">
        <v>100</v>
      </c>
      <c r="C18" s="50">
        <f>J6</f>
        <v>71.071782999999996</v>
      </c>
      <c r="D18" s="50">
        <f>J8</f>
        <v>54.250152999999997</v>
      </c>
      <c r="E18" s="50">
        <f>J7</f>
        <v>37.433242999999997</v>
      </c>
      <c r="F18" s="50">
        <f t="shared" ref="F18:F19" si="0">C18-D18</f>
        <v>16.821629999999999</v>
      </c>
      <c r="G18" s="51">
        <f t="shared" ref="G18:G19" si="1">(D18/C18)-1</f>
        <v>-0.23668507092329449</v>
      </c>
      <c r="H18" s="50">
        <f t="shared" ref="H18:H19" si="2">C18-E18</f>
        <v>33.638539999999999</v>
      </c>
      <c r="I18" s="51">
        <f t="shared" ref="I18:I19" si="3">(E18/C18)-1</f>
        <v>-0.4733037301174785</v>
      </c>
      <c r="J18" s="50">
        <f>E18*100/C18</f>
        <v>52.669626988252148</v>
      </c>
      <c r="K18" s="50">
        <v>100</v>
      </c>
      <c r="L18" s="50">
        <f>K6</f>
        <v>0.22772700000000001</v>
      </c>
      <c r="M18" s="50">
        <f>K8</f>
        <v>0.15953300000000001</v>
      </c>
      <c r="N18" s="50">
        <f>K7</f>
        <v>9.0907000000000002E-2</v>
      </c>
      <c r="O18" s="50">
        <f t="shared" ref="O18:O19" si="4">L18-M18</f>
        <v>6.8194000000000005E-2</v>
      </c>
      <c r="P18" s="1">
        <f t="shared" ref="P18:P19" si="5">(M18/L18)-1</f>
        <v>-0.29945504924756394</v>
      </c>
      <c r="Q18" s="49">
        <f t="shared" ref="Q18:Q19" si="6">L18-N18</f>
        <v>0.13682</v>
      </c>
      <c r="R18" s="1">
        <f t="shared" ref="R18:R19" si="7">O18/L18-1</f>
        <v>-0.70054495075243595</v>
      </c>
    </row>
    <row r="19" spans="1:18" x14ac:dyDescent="0.55000000000000004">
      <c r="B19" s="37">
        <v>1000</v>
      </c>
      <c r="C19" s="50">
        <f>J10</f>
        <v>71.133101999999994</v>
      </c>
      <c r="D19" s="50">
        <f>J12</f>
        <v>54.294376</v>
      </c>
      <c r="E19" s="50">
        <f>J11</f>
        <v>37.452440000000003</v>
      </c>
      <c r="F19" s="50">
        <f t="shared" si="0"/>
        <v>16.838725999999994</v>
      </c>
      <c r="G19" s="51">
        <f t="shared" si="1"/>
        <v>-0.23672137902828971</v>
      </c>
      <c r="H19" s="50">
        <f t="shared" si="2"/>
        <v>33.680661999999991</v>
      </c>
      <c r="I19" s="51">
        <f t="shared" si="3"/>
        <v>-0.47348788472629799</v>
      </c>
      <c r="J19" s="50">
        <f>E19*100/C19</f>
        <v>52.651211527370201</v>
      </c>
      <c r="K19" s="50">
        <v>1000</v>
      </c>
      <c r="L19" s="50">
        <f>K10</f>
        <v>0.26397999999999999</v>
      </c>
      <c r="M19" s="50">
        <f>K12</f>
        <v>0.18707499999999999</v>
      </c>
      <c r="N19" s="50">
        <f>K11</f>
        <v>0.109058</v>
      </c>
      <c r="O19" s="50">
        <f t="shared" si="4"/>
        <v>7.6905000000000001E-2</v>
      </c>
      <c r="P19" s="1">
        <f t="shared" si="5"/>
        <v>-0.2913288885521631</v>
      </c>
      <c r="Q19" s="49">
        <f t="shared" si="6"/>
        <v>0.154922</v>
      </c>
      <c r="R19" s="1">
        <f t="shared" si="7"/>
        <v>-0.70867111144783701</v>
      </c>
    </row>
    <row r="21" spans="1:18" x14ac:dyDescent="0.55000000000000004">
      <c r="B21" t="s">
        <v>295</v>
      </c>
      <c r="C21" t="s">
        <v>296</v>
      </c>
      <c r="D21" t="s">
        <v>297</v>
      </c>
    </row>
    <row r="22" spans="1:18" x14ac:dyDescent="0.55000000000000004">
      <c r="B22" s="37" t="s">
        <v>292</v>
      </c>
      <c r="C22" s="60">
        <v>71.071782999999996</v>
      </c>
      <c r="D22" s="60">
        <v>0.22772700000000001</v>
      </c>
      <c r="E22" s="59"/>
    </row>
    <row r="23" spans="1:18" x14ac:dyDescent="0.55000000000000004">
      <c r="B23" s="37" t="s">
        <v>294</v>
      </c>
      <c r="C23" s="60">
        <v>54.250152999999997</v>
      </c>
      <c r="D23" s="60">
        <v>0.15953300000000001</v>
      </c>
    </row>
    <row r="24" spans="1:18" x14ac:dyDescent="0.55000000000000004">
      <c r="B24" s="37" t="s">
        <v>293</v>
      </c>
      <c r="C24" s="60">
        <v>37.433242999999997</v>
      </c>
      <c r="D24" s="60">
        <v>9.0907000000000002E-2</v>
      </c>
    </row>
    <row r="31" spans="1:18" x14ac:dyDescent="0.55000000000000004">
      <c r="A31">
        <v>71.071782999999996</v>
      </c>
      <c r="B31">
        <v>54.250152999999997</v>
      </c>
    </row>
    <row r="33" spans="1:5" x14ac:dyDescent="0.55000000000000004">
      <c r="A33">
        <v>0.22772700000000001</v>
      </c>
      <c r="B33">
        <v>0.15953300000000001</v>
      </c>
      <c r="C33">
        <v>9.0907000000000002E-2</v>
      </c>
    </row>
    <row r="40" spans="1:5" ht="14.7" thickBot="1" x14ac:dyDescent="0.6"/>
    <row r="41" spans="1:5" ht="18.3" x14ac:dyDescent="0.7">
      <c r="B41" s="43" t="s">
        <v>283</v>
      </c>
      <c r="C41" s="42"/>
      <c r="D41" s="42"/>
      <c r="E41" s="36"/>
    </row>
    <row r="42" spans="1:5" ht="18.3" x14ac:dyDescent="0.7">
      <c r="B42" s="45" t="s">
        <v>284</v>
      </c>
      <c r="C42" s="38"/>
      <c r="D42" s="38"/>
      <c r="E42" s="39"/>
    </row>
    <row r="43" spans="1:5" ht="18.600000000000001" thickBot="1" x14ac:dyDescent="0.75">
      <c r="B43" s="44" t="s">
        <v>285</v>
      </c>
      <c r="C43" s="41"/>
      <c r="D43" s="41"/>
      <c r="E43" s="40"/>
    </row>
  </sheetData>
  <mergeCells count="2">
    <mergeCell ref="C15:D15"/>
    <mergeCell ref="K15:L15"/>
  </mergeCells>
  <pageMargins left="0.7" right="0.7" top="0.75" bottom="0.75" header="0.3" footer="0.3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C9CA-7219-4381-B55F-BC88FBC4A9B7}">
  <sheetPr>
    <pageSetUpPr fitToPage="1"/>
  </sheetPr>
  <dimension ref="A1:N40"/>
  <sheetViews>
    <sheetView workbookViewId="0">
      <selection activeCell="C17" sqref="C17"/>
    </sheetView>
  </sheetViews>
  <sheetFormatPr defaultRowHeight="14.4" x14ac:dyDescent="0.55000000000000004"/>
  <cols>
    <col min="1" max="1" width="8.83984375" style="47"/>
    <col min="2" max="2" width="26.7890625" style="47" customWidth="1"/>
    <col min="3" max="13" width="8.83984375" style="47"/>
    <col min="14" max="14" width="8.83984375" style="47" customWidth="1"/>
    <col min="15" max="16384" width="8.83984375" style="47"/>
  </cols>
  <sheetData>
    <row r="1" spans="1:14" s="33" customFormat="1" ht="43.2" x14ac:dyDescent="0.55000000000000004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278</v>
      </c>
      <c r="M1" s="46" t="s">
        <v>279</v>
      </c>
      <c r="N1" s="46" t="s">
        <v>280</v>
      </c>
    </row>
    <row r="2" spans="1:14" x14ac:dyDescent="0.55000000000000004">
      <c r="A2" s="37">
        <v>1</v>
      </c>
      <c r="B2" s="37" t="s">
        <v>11</v>
      </c>
      <c r="C2" s="37">
        <v>7</v>
      </c>
      <c r="D2" s="37">
        <v>28</v>
      </c>
      <c r="E2" s="37">
        <v>940</v>
      </c>
      <c r="F2" s="37">
        <v>939</v>
      </c>
      <c r="G2" s="37">
        <v>168872</v>
      </c>
      <c r="H2" s="37">
        <v>168690</v>
      </c>
      <c r="I2" s="37">
        <v>1.3495E-2</v>
      </c>
      <c r="J2" s="37">
        <v>71.075654999999998</v>
      </c>
      <c r="K2" s="37">
        <v>0.21850700000000001</v>
      </c>
      <c r="L2" s="37">
        <v>100</v>
      </c>
      <c r="M2" s="37">
        <v>10</v>
      </c>
      <c r="N2" s="37">
        <v>100</v>
      </c>
    </row>
    <row r="3" spans="1:14" x14ac:dyDescent="0.55000000000000004">
      <c r="A3" s="37">
        <v>1</v>
      </c>
      <c r="B3" s="37" t="s">
        <v>11</v>
      </c>
      <c r="C3" s="37">
        <v>7</v>
      </c>
      <c r="D3" s="37">
        <v>28</v>
      </c>
      <c r="E3" s="37">
        <v>939</v>
      </c>
      <c r="F3" s="37">
        <v>938</v>
      </c>
      <c r="G3" s="37">
        <v>168693</v>
      </c>
      <c r="H3" s="37">
        <v>168511</v>
      </c>
      <c r="I3" s="37">
        <v>1.3481E-2</v>
      </c>
      <c r="J3" s="37">
        <v>37.430328000000003</v>
      </c>
      <c r="K3" s="37">
        <v>8.6573999999999998E-2</v>
      </c>
      <c r="L3" s="37">
        <v>1000</v>
      </c>
      <c r="M3" s="37">
        <v>10</v>
      </c>
      <c r="N3" s="37">
        <v>100</v>
      </c>
    </row>
    <row r="4" spans="1:14" x14ac:dyDescent="0.5500000000000000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x14ac:dyDescent="0.55000000000000004">
      <c r="A5" s="37">
        <v>1</v>
      </c>
      <c r="B5" s="37" t="s">
        <v>11</v>
      </c>
      <c r="C5" s="37">
        <v>7</v>
      </c>
      <c r="D5" s="37">
        <v>28</v>
      </c>
      <c r="E5" s="37">
        <v>6635</v>
      </c>
      <c r="F5" s="37">
        <v>6630</v>
      </c>
      <c r="G5" s="37">
        <v>1191847</v>
      </c>
      <c r="H5" s="37">
        <v>1190963</v>
      </c>
      <c r="I5" s="37">
        <v>9.5277000000000001E-2</v>
      </c>
      <c r="J5" s="37">
        <v>71.071782999999996</v>
      </c>
      <c r="K5" s="37">
        <v>0.22772700000000001</v>
      </c>
      <c r="L5" s="37">
        <v>100</v>
      </c>
      <c r="M5" s="37">
        <v>100</v>
      </c>
      <c r="N5" s="37">
        <v>100</v>
      </c>
    </row>
    <row r="6" spans="1:14" x14ac:dyDescent="0.55000000000000004">
      <c r="A6" s="37">
        <v>1</v>
      </c>
      <c r="B6" s="37" t="s">
        <v>11</v>
      </c>
      <c r="C6" s="37">
        <v>7</v>
      </c>
      <c r="D6" s="37">
        <v>28</v>
      </c>
      <c r="E6" s="37">
        <v>6697</v>
      </c>
      <c r="F6" s="37">
        <v>6692</v>
      </c>
      <c r="G6" s="37">
        <v>1203306</v>
      </c>
      <c r="H6" s="37">
        <v>1202416</v>
      </c>
      <c r="I6" s="37">
        <v>9.6193000000000001E-2</v>
      </c>
      <c r="J6" s="37">
        <v>37.433242999999997</v>
      </c>
      <c r="K6" s="37">
        <v>9.0907000000000002E-2</v>
      </c>
      <c r="L6" s="37">
        <v>1000</v>
      </c>
      <c r="M6" s="37">
        <v>100</v>
      </c>
      <c r="N6" s="37">
        <v>100</v>
      </c>
    </row>
    <row r="7" spans="1:14" x14ac:dyDescent="0.55000000000000004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</row>
    <row r="8" spans="1:14" x14ac:dyDescent="0.55000000000000004">
      <c r="A8" s="37">
        <v>1</v>
      </c>
      <c r="B8" s="37" t="s">
        <v>11</v>
      </c>
      <c r="C8" s="37">
        <v>7</v>
      </c>
      <c r="D8" s="37">
        <v>28</v>
      </c>
      <c r="E8" s="37">
        <v>33101</v>
      </c>
      <c r="F8" s="37">
        <v>33079</v>
      </c>
      <c r="G8" s="37">
        <v>5948085</v>
      </c>
      <c r="H8" s="37">
        <v>5944162</v>
      </c>
      <c r="I8" s="37">
        <v>0.47553299999999998</v>
      </c>
      <c r="J8" s="37">
        <v>71.133101999999994</v>
      </c>
      <c r="K8" s="37">
        <v>0.26397999999999999</v>
      </c>
      <c r="L8" s="37">
        <v>100</v>
      </c>
      <c r="M8" s="37">
        <v>1000</v>
      </c>
      <c r="N8" s="37">
        <v>100</v>
      </c>
    </row>
    <row r="9" spans="1:14" x14ac:dyDescent="0.55000000000000004">
      <c r="A9" s="37">
        <v>1</v>
      </c>
      <c r="B9" s="37" t="s">
        <v>11</v>
      </c>
      <c r="C9" s="37">
        <v>7</v>
      </c>
      <c r="D9" s="37">
        <v>28</v>
      </c>
      <c r="E9" s="37">
        <v>32881</v>
      </c>
      <c r="F9" s="37">
        <v>32859</v>
      </c>
      <c r="G9" s="37">
        <v>5908611</v>
      </c>
      <c r="H9" s="37">
        <v>5904670</v>
      </c>
      <c r="I9" s="37">
        <v>0.47237400000000002</v>
      </c>
      <c r="J9" s="37">
        <v>37.452440000000003</v>
      </c>
      <c r="K9" s="37">
        <v>0.109058</v>
      </c>
      <c r="L9" s="37">
        <v>1000</v>
      </c>
      <c r="M9" s="37">
        <v>1000</v>
      </c>
      <c r="N9" s="37">
        <v>100</v>
      </c>
    </row>
    <row r="12" spans="1:14" ht="36.9" customHeight="1" x14ac:dyDescent="0.55000000000000004">
      <c r="B12" s="38" t="s">
        <v>286</v>
      </c>
      <c r="C12" s="58" t="s">
        <v>287</v>
      </c>
      <c r="D12" s="58"/>
      <c r="E12" s="58"/>
      <c r="F12" s="57" t="s">
        <v>288</v>
      </c>
      <c r="G12" s="57"/>
      <c r="H12" s="38">
        <f>168872/940</f>
        <v>179.65106382978723</v>
      </c>
      <c r="I12" s="38" t="s">
        <v>289</v>
      </c>
    </row>
    <row r="13" spans="1:14" ht="14.4" customHeight="1" x14ac:dyDescent="0.55000000000000004">
      <c r="B13" s="38"/>
      <c r="C13" s="38"/>
      <c r="D13" s="38"/>
      <c r="E13" s="38"/>
      <c r="F13" s="38"/>
      <c r="G13" s="38"/>
      <c r="H13" s="38"/>
      <c r="I13" s="38"/>
    </row>
    <row r="14" spans="1:14" ht="14.4" customHeight="1" x14ac:dyDescent="0.55000000000000004">
      <c r="B14" s="38" t="s">
        <v>290</v>
      </c>
      <c r="C14" s="38" t="s">
        <v>291</v>
      </c>
      <c r="D14" s="38"/>
      <c r="E14" s="38"/>
      <c r="F14" s="38"/>
      <c r="G14" s="38"/>
      <c r="H14" s="38"/>
      <c r="I14" s="38"/>
    </row>
    <row r="15" spans="1:14" x14ac:dyDescent="0.55000000000000004">
      <c r="B15" s="38"/>
      <c r="C15" s="38"/>
      <c r="D15" s="38"/>
      <c r="E15" s="38"/>
      <c r="F15" s="38"/>
      <c r="G15" s="38"/>
      <c r="H15" s="38"/>
      <c r="I15" s="38"/>
    </row>
    <row r="16" spans="1:14" x14ac:dyDescent="0.55000000000000004">
      <c r="B16" s="38"/>
      <c r="C16" s="38">
        <f>(180 * 8)/100</f>
        <v>14.4</v>
      </c>
      <c r="D16" s="38"/>
      <c r="E16" s="38"/>
      <c r="F16" s="38"/>
      <c r="G16" s="38"/>
      <c r="H16" s="38"/>
      <c r="I16" s="38"/>
    </row>
    <row r="37" spans="2:5" ht="14.7" thickBot="1" x14ac:dyDescent="0.6"/>
    <row r="38" spans="2:5" ht="18.3" x14ac:dyDescent="0.7">
      <c r="B38" s="43" t="s">
        <v>283</v>
      </c>
      <c r="C38" s="42"/>
      <c r="D38" s="42"/>
      <c r="E38" s="36"/>
    </row>
    <row r="39" spans="2:5" ht="18.3" x14ac:dyDescent="0.7">
      <c r="B39" s="45" t="s">
        <v>284</v>
      </c>
      <c r="C39" s="38"/>
      <c r="D39" s="38"/>
      <c r="E39" s="39"/>
    </row>
    <row r="40" spans="2:5" ht="18.600000000000001" thickBot="1" x14ac:dyDescent="0.75">
      <c r="B40" s="44" t="s">
        <v>285</v>
      </c>
      <c r="C40" s="41"/>
      <c r="D40" s="41"/>
      <c r="E40" s="40"/>
    </row>
  </sheetData>
  <mergeCells count="2">
    <mergeCell ref="F12:G12"/>
    <mergeCell ref="C12:E12"/>
  </mergeCells>
  <pageMargins left="0.7" right="0.7" top="0.75" bottom="0.75" header="0.3" footer="0.3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050A-272F-4B05-8E3E-2A0F316E46F2}">
  <dimension ref="A1:O230"/>
  <sheetViews>
    <sheetView topLeftCell="A214" workbookViewId="0">
      <selection activeCell="A222" sqref="A222:XFD222"/>
    </sheetView>
  </sheetViews>
  <sheetFormatPr defaultRowHeight="14.4" x14ac:dyDescent="0.55000000000000004"/>
  <sheetData>
    <row r="1" spans="1:11" x14ac:dyDescent="0.55000000000000004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x14ac:dyDescent="0.55000000000000004">
      <c r="A3" s="28" t="s">
        <v>15</v>
      </c>
      <c r="B3" s="28" t="s">
        <v>16</v>
      </c>
      <c r="C3" s="28" t="s">
        <v>17</v>
      </c>
      <c r="D3" s="28" t="s">
        <v>17</v>
      </c>
      <c r="E3" s="28" t="s">
        <v>18</v>
      </c>
      <c r="F3" s="28" t="s">
        <v>18</v>
      </c>
      <c r="G3" s="28" t="s">
        <v>19</v>
      </c>
      <c r="H3" s="28" t="s">
        <v>19</v>
      </c>
      <c r="I3" s="28" t="s">
        <v>20</v>
      </c>
      <c r="J3" s="28" t="s">
        <v>21</v>
      </c>
      <c r="K3" s="28" t="s">
        <v>22</v>
      </c>
    </row>
    <row r="4" spans="1:11" x14ac:dyDescent="0.55000000000000004">
      <c r="A4" s="28" t="s">
        <v>23</v>
      </c>
      <c r="B4" s="28" t="s">
        <v>23</v>
      </c>
      <c r="C4" s="28" t="s">
        <v>24</v>
      </c>
      <c r="D4" s="28" t="s">
        <v>25</v>
      </c>
      <c r="E4" s="28" t="s">
        <v>24</v>
      </c>
      <c r="F4" s="28" t="s">
        <v>25</v>
      </c>
      <c r="G4" s="28" t="s">
        <v>24</v>
      </c>
      <c r="H4" s="28" t="s">
        <v>25</v>
      </c>
      <c r="I4" s="28" t="s">
        <v>23</v>
      </c>
      <c r="J4" s="28" t="s">
        <v>23</v>
      </c>
      <c r="K4" s="28" t="s">
        <v>23</v>
      </c>
    </row>
    <row r="5" spans="1:11" x14ac:dyDescent="0.55000000000000004">
      <c r="A5" s="28" t="s">
        <v>26</v>
      </c>
      <c r="B5" s="28" t="s">
        <v>27</v>
      </c>
      <c r="C5" s="28">
        <v>628049</v>
      </c>
      <c r="D5" s="28">
        <v>48520</v>
      </c>
      <c r="E5" s="28">
        <v>103</v>
      </c>
      <c r="F5" s="28">
        <v>0</v>
      </c>
      <c r="G5" s="28">
        <v>0</v>
      </c>
      <c r="H5" s="28">
        <v>0</v>
      </c>
      <c r="I5" s="28">
        <v>141802786</v>
      </c>
      <c r="J5" s="28">
        <v>112836589</v>
      </c>
      <c r="K5" s="28">
        <v>28966197</v>
      </c>
    </row>
    <row r="6" spans="1:11" x14ac:dyDescent="0.55000000000000004">
      <c r="A6" s="28">
        <v>1</v>
      </c>
      <c r="B6" s="28" t="s">
        <v>27</v>
      </c>
      <c r="C6" s="28">
        <v>157089</v>
      </c>
      <c r="D6" s="28">
        <v>0</v>
      </c>
      <c r="E6" s="28">
        <v>36</v>
      </c>
      <c r="F6" s="28">
        <v>0</v>
      </c>
      <c r="G6" s="28">
        <v>0</v>
      </c>
      <c r="H6" s="28">
        <v>0</v>
      </c>
      <c r="I6" s="28">
        <v>36710376</v>
      </c>
      <c r="J6" s="28">
        <v>28221094</v>
      </c>
      <c r="K6" s="28">
        <v>8489282</v>
      </c>
    </row>
    <row r="7" spans="1:11" x14ac:dyDescent="0.55000000000000004">
      <c r="A7" s="28">
        <v>2</v>
      </c>
      <c r="B7" s="28" t="s">
        <v>27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</row>
    <row r="8" spans="1:11" x14ac:dyDescent="0.55000000000000004">
      <c r="A8" s="28">
        <v>3</v>
      </c>
      <c r="B8" s="28" t="s">
        <v>27</v>
      </c>
      <c r="C8" s="28">
        <v>157053</v>
      </c>
      <c r="D8" s="28">
        <v>0</v>
      </c>
      <c r="E8" s="28">
        <v>44</v>
      </c>
      <c r="F8" s="28">
        <v>0</v>
      </c>
      <c r="G8" s="28">
        <v>0</v>
      </c>
      <c r="H8" s="28">
        <v>0</v>
      </c>
      <c r="I8" s="28">
        <v>36701956</v>
      </c>
      <c r="J8" s="28">
        <v>28213191</v>
      </c>
      <c r="K8" s="28">
        <v>8488765</v>
      </c>
    </row>
    <row r="9" spans="1:11" x14ac:dyDescent="0.55000000000000004">
      <c r="A9" s="28">
        <v>4</v>
      </c>
      <c r="B9" s="28" t="s">
        <v>27</v>
      </c>
      <c r="C9" s="28">
        <v>156966</v>
      </c>
      <c r="D9" s="28">
        <v>0</v>
      </c>
      <c r="E9" s="28">
        <v>23</v>
      </c>
      <c r="F9" s="28">
        <v>0</v>
      </c>
      <c r="G9" s="28">
        <v>0</v>
      </c>
      <c r="H9" s="28">
        <v>0</v>
      </c>
      <c r="I9" s="28">
        <v>32600498</v>
      </c>
      <c r="J9" s="28">
        <v>28201339</v>
      </c>
      <c r="K9" s="28">
        <v>4399159</v>
      </c>
    </row>
    <row r="10" spans="1:11" x14ac:dyDescent="0.55000000000000004">
      <c r="A10" s="28">
        <v>5</v>
      </c>
      <c r="B10" s="28" t="s">
        <v>27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</row>
    <row r="11" spans="1:11" x14ac:dyDescent="0.55000000000000004">
      <c r="A11" s="28">
        <v>6</v>
      </c>
      <c r="B11" s="28" t="s">
        <v>27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</row>
    <row r="12" spans="1:11" x14ac:dyDescent="0.55000000000000004">
      <c r="A12" s="28">
        <v>7</v>
      </c>
      <c r="B12" s="28" t="s">
        <v>27</v>
      </c>
      <c r="C12" s="28">
        <v>156941</v>
      </c>
      <c r="D12" s="28">
        <v>48520</v>
      </c>
      <c r="E12" s="28">
        <v>0</v>
      </c>
      <c r="F12" s="28">
        <v>0</v>
      </c>
      <c r="G12" s="28">
        <v>0</v>
      </c>
      <c r="H12" s="28">
        <v>0</v>
      </c>
      <c r="I12" s="28">
        <v>35789956</v>
      </c>
      <c r="J12" s="28">
        <v>28200965</v>
      </c>
      <c r="K12" s="28">
        <v>7588991</v>
      </c>
    </row>
    <row r="13" spans="1:11" x14ac:dyDescent="0.55000000000000004">
      <c r="A13" s="28">
        <v>8</v>
      </c>
      <c r="B13" s="28" t="s">
        <v>27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</row>
    <row r="14" spans="1:11" x14ac:dyDescent="0.55000000000000004">
      <c r="A14" s="28">
        <v>9</v>
      </c>
      <c r="B14" s="28" t="s">
        <v>27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1:11" x14ac:dyDescent="0.55000000000000004">
      <c r="A15" s="28">
        <v>10</v>
      </c>
      <c r="B15" s="28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</row>
    <row r="16" spans="1:11" x14ac:dyDescent="0.55000000000000004">
      <c r="A16" s="28">
        <v>11</v>
      </c>
      <c r="B16" s="28" t="s">
        <v>27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1:15" x14ac:dyDescent="0.55000000000000004">
      <c r="A17" s="28">
        <v>12</v>
      </c>
      <c r="B17" s="28" t="s">
        <v>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8"/>
      <c r="N17" s="28"/>
      <c r="O17" s="28"/>
    </row>
    <row r="22" spans="1:15" x14ac:dyDescent="0.55000000000000004">
      <c r="A22" s="28" t="s">
        <v>28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4" spans="1:15" x14ac:dyDescent="0.55000000000000004">
      <c r="A24" s="28" t="s">
        <v>29</v>
      </c>
      <c r="B24" s="28" t="s">
        <v>30</v>
      </c>
      <c r="C24" s="28" t="s">
        <v>31</v>
      </c>
      <c r="D24" s="28" t="s">
        <v>32</v>
      </c>
      <c r="E24" s="28" t="s">
        <v>33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9" spans="1:15" x14ac:dyDescent="0.55000000000000004">
      <c r="A29" s="28" t="s">
        <v>34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1" spans="1:15" x14ac:dyDescent="0.55000000000000004">
      <c r="A31" s="28" t="s">
        <v>35</v>
      </c>
      <c r="B31" s="28" t="s">
        <v>36</v>
      </c>
      <c r="C31" s="28" t="s">
        <v>37</v>
      </c>
      <c r="D31" s="28" t="s">
        <v>38</v>
      </c>
      <c r="E31" s="28" t="s">
        <v>39</v>
      </c>
      <c r="F31" s="28" t="s">
        <v>40</v>
      </c>
      <c r="G31" s="28" t="s">
        <v>41</v>
      </c>
      <c r="H31" s="28" t="s">
        <v>42</v>
      </c>
      <c r="I31" s="28" t="s">
        <v>43</v>
      </c>
      <c r="J31" s="28" t="s">
        <v>44</v>
      </c>
      <c r="K31" s="28" t="s">
        <v>45</v>
      </c>
      <c r="L31" s="28" t="s">
        <v>46</v>
      </c>
      <c r="M31" s="28" t="s">
        <v>47</v>
      </c>
      <c r="N31" s="28" t="s">
        <v>48</v>
      </c>
      <c r="O31" s="28" t="s">
        <v>49</v>
      </c>
    </row>
    <row r="32" spans="1:15" x14ac:dyDescent="0.55000000000000004">
      <c r="A32" s="28" t="s">
        <v>50</v>
      </c>
      <c r="B32" s="28" t="s">
        <v>51</v>
      </c>
      <c r="C32" s="28" t="s">
        <v>52</v>
      </c>
      <c r="D32" s="28" t="s">
        <v>53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</row>
    <row r="33" spans="1:15" x14ac:dyDescent="0.55000000000000004">
      <c r="A33" s="28" t="s">
        <v>54</v>
      </c>
      <c r="B33" s="28" t="s">
        <v>51</v>
      </c>
      <c r="C33" s="28" t="s">
        <v>55</v>
      </c>
      <c r="D33" s="28" t="s">
        <v>53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</row>
    <row r="34" spans="1:15" x14ac:dyDescent="0.55000000000000004">
      <c r="A34" s="28" t="s">
        <v>56</v>
      </c>
      <c r="B34" s="28" t="s">
        <v>51</v>
      </c>
      <c r="C34" s="28" t="s">
        <v>57</v>
      </c>
      <c r="D34" s="28" t="s">
        <v>53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1:15" x14ac:dyDescent="0.55000000000000004">
      <c r="A35" s="28" t="s">
        <v>58</v>
      </c>
      <c r="B35" s="28" t="s">
        <v>51</v>
      </c>
      <c r="C35" s="28" t="s">
        <v>59</v>
      </c>
      <c r="D35" s="28" t="s">
        <v>53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</row>
    <row r="36" spans="1:15" x14ac:dyDescent="0.55000000000000004">
      <c r="A36" s="28" t="s">
        <v>60</v>
      </c>
      <c r="B36" s="28" t="s">
        <v>51</v>
      </c>
      <c r="C36" s="28" t="s">
        <v>61</v>
      </c>
      <c r="D36" s="28" t="s">
        <v>53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1:15" x14ac:dyDescent="0.55000000000000004">
      <c r="A37" s="28" t="s">
        <v>62</v>
      </c>
      <c r="B37" s="28" t="s">
        <v>51</v>
      </c>
      <c r="C37" s="28" t="s">
        <v>63</v>
      </c>
      <c r="D37" s="28" t="s">
        <v>53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1:15" x14ac:dyDescent="0.55000000000000004">
      <c r="A38" s="28" t="s">
        <v>64</v>
      </c>
      <c r="B38" s="28" t="s">
        <v>51</v>
      </c>
      <c r="C38" s="28" t="s">
        <v>65</v>
      </c>
      <c r="D38" s="28" t="s">
        <v>53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1:15" x14ac:dyDescent="0.55000000000000004">
      <c r="A39" s="28" t="s">
        <v>66</v>
      </c>
      <c r="B39" s="28" t="s">
        <v>51</v>
      </c>
      <c r="C39" s="28" t="s">
        <v>67</v>
      </c>
      <c r="D39" s="28" t="s">
        <v>53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</row>
    <row r="40" spans="1:15" x14ac:dyDescent="0.55000000000000004">
      <c r="A40" s="28" t="s">
        <v>68</v>
      </c>
      <c r="B40" s="28" t="s">
        <v>51</v>
      </c>
      <c r="C40" s="28" t="s">
        <v>69</v>
      </c>
      <c r="D40" s="28" t="s">
        <v>53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1:15" x14ac:dyDescent="0.55000000000000004">
      <c r="A41" s="28" t="s">
        <v>70</v>
      </c>
      <c r="B41" s="28" t="s">
        <v>51</v>
      </c>
      <c r="C41" s="28" t="s">
        <v>71</v>
      </c>
      <c r="D41" s="28" t="s">
        <v>53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</row>
    <row r="46" spans="1:15" x14ac:dyDescent="0.55000000000000004">
      <c r="A46" s="28" t="s">
        <v>72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8" spans="1:15" x14ac:dyDescent="0.55000000000000004">
      <c r="A48" s="28" t="s">
        <v>73</v>
      </c>
      <c r="B48" s="28" t="s">
        <v>74</v>
      </c>
      <c r="C48" s="28" t="s">
        <v>75</v>
      </c>
      <c r="D48" s="28" t="s">
        <v>5</v>
      </c>
      <c r="E48" s="28" t="s">
        <v>76</v>
      </c>
      <c r="F48" s="28" t="s">
        <v>77</v>
      </c>
      <c r="G48" s="28" t="s">
        <v>78</v>
      </c>
      <c r="H48" s="28"/>
      <c r="I48" s="28"/>
      <c r="J48" s="28"/>
      <c r="K48" s="28"/>
      <c r="L48" s="28"/>
      <c r="M48" s="28"/>
      <c r="N48" s="28"/>
      <c r="O48" s="28"/>
    </row>
    <row r="49" spans="1:7" x14ac:dyDescent="0.55000000000000004">
      <c r="A49" s="28">
        <v>1</v>
      </c>
      <c r="B49" s="28">
        <v>157089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</row>
    <row r="50" spans="1:7" x14ac:dyDescent="0.55000000000000004">
      <c r="A50" s="28">
        <v>2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</row>
    <row r="51" spans="1:7" x14ac:dyDescent="0.55000000000000004">
      <c r="A51" s="28">
        <v>3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</row>
    <row r="52" spans="1:7" x14ac:dyDescent="0.55000000000000004">
      <c r="A52" s="28">
        <v>4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</row>
    <row r="53" spans="1:7" x14ac:dyDescent="0.55000000000000004">
      <c r="A53" s="28">
        <v>5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</row>
    <row r="54" spans="1:7" x14ac:dyDescent="0.55000000000000004">
      <c r="A54" s="28">
        <v>6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</row>
    <row r="55" spans="1:7" x14ac:dyDescent="0.55000000000000004">
      <c r="A55" s="28">
        <v>7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</row>
    <row r="56" spans="1:7" x14ac:dyDescent="0.55000000000000004">
      <c r="A56" s="28">
        <v>8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</row>
    <row r="57" spans="1:7" x14ac:dyDescent="0.55000000000000004">
      <c r="A57" s="28">
        <v>11</v>
      </c>
      <c r="B57" s="28">
        <v>157009</v>
      </c>
      <c r="C57" s="28">
        <v>157009</v>
      </c>
      <c r="D57" s="28">
        <v>0</v>
      </c>
      <c r="E57" s="28">
        <v>0</v>
      </c>
      <c r="F57" s="28">
        <v>0</v>
      </c>
      <c r="G57" s="28">
        <v>0</v>
      </c>
    </row>
    <row r="58" spans="1:7" x14ac:dyDescent="0.55000000000000004">
      <c r="A58" s="28">
        <v>16</v>
      </c>
      <c r="B58" s="28">
        <v>0</v>
      </c>
      <c r="C58" s="28">
        <v>0</v>
      </c>
      <c r="D58" s="28">
        <v>156931</v>
      </c>
      <c r="E58" s="28">
        <v>0</v>
      </c>
      <c r="F58" s="28">
        <v>0</v>
      </c>
      <c r="G58" s="28">
        <v>0</v>
      </c>
    </row>
    <row r="63" spans="1:7" x14ac:dyDescent="0.55000000000000004">
      <c r="A63" s="28" t="s">
        <v>50</v>
      </c>
      <c r="B63" s="28"/>
      <c r="C63" s="28"/>
      <c r="D63" s="28"/>
      <c r="E63" s="28"/>
      <c r="F63" s="28"/>
      <c r="G63" s="28"/>
    </row>
    <row r="65" spans="1:6" x14ac:dyDescent="0.55000000000000004">
      <c r="A65" s="28" t="s">
        <v>79</v>
      </c>
      <c r="B65" s="28" t="s">
        <v>80</v>
      </c>
      <c r="C65" s="28" t="s">
        <v>81</v>
      </c>
      <c r="D65" s="28" t="s">
        <v>82</v>
      </c>
      <c r="E65" s="28" t="s">
        <v>83</v>
      </c>
      <c r="F65" s="28" t="s">
        <v>84</v>
      </c>
    </row>
    <row r="66" spans="1:6" x14ac:dyDescent="0.55000000000000004">
      <c r="A66" s="28" t="s">
        <v>85</v>
      </c>
      <c r="B66" s="28" t="s">
        <v>86</v>
      </c>
      <c r="C66" s="28" t="s">
        <v>87</v>
      </c>
      <c r="D66" s="28" t="s">
        <v>88</v>
      </c>
      <c r="E66" s="28">
        <v>300</v>
      </c>
      <c r="F66" s="28" t="s">
        <v>89</v>
      </c>
    </row>
    <row r="67" spans="1:6" x14ac:dyDescent="0.55000000000000004">
      <c r="A67" s="28" t="s">
        <v>90</v>
      </c>
      <c r="B67" s="28" t="s">
        <v>91</v>
      </c>
      <c r="C67" s="28" t="s">
        <v>87</v>
      </c>
      <c r="D67" s="28" t="s">
        <v>88</v>
      </c>
      <c r="E67" s="28">
        <v>306</v>
      </c>
      <c r="F67" s="28" t="s">
        <v>92</v>
      </c>
    </row>
    <row r="68" spans="1:6" x14ac:dyDescent="0.55000000000000004">
      <c r="A68" s="28" t="s">
        <v>93</v>
      </c>
      <c r="B68" s="28" t="s">
        <v>94</v>
      </c>
      <c r="C68" s="28" t="s">
        <v>87</v>
      </c>
      <c r="D68" s="28" t="s">
        <v>88</v>
      </c>
      <c r="E68" s="28">
        <v>306</v>
      </c>
      <c r="F68" s="28" t="s">
        <v>92</v>
      </c>
    </row>
    <row r="69" spans="1:6" x14ac:dyDescent="0.55000000000000004">
      <c r="A69" s="28" t="s">
        <v>91</v>
      </c>
      <c r="B69" s="28" t="s">
        <v>91</v>
      </c>
      <c r="C69" s="28" t="s">
        <v>87</v>
      </c>
      <c r="D69" s="28" t="s">
        <v>88</v>
      </c>
      <c r="E69" s="28">
        <v>999</v>
      </c>
      <c r="F69" s="28" t="s">
        <v>95</v>
      </c>
    </row>
    <row r="70" spans="1:6" x14ac:dyDescent="0.55000000000000004">
      <c r="A70" s="28" t="s">
        <v>96</v>
      </c>
      <c r="B70" s="28" t="s">
        <v>96</v>
      </c>
      <c r="C70" s="28" t="s">
        <v>97</v>
      </c>
      <c r="D70" s="28" t="s">
        <v>88</v>
      </c>
      <c r="E70" s="28">
        <v>999</v>
      </c>
      <c r="F70" s="28" t="s">
        <v>98</v>
      </c>
    </row>
    <row r="75" spans="1:6" x14ac:dyDescent="0.55000000000000004">
      <c r="A75" s="28" t="s">
        <v>54</v>
      </c>
      <c r="B75" s="28"/>
      <c r="C75" s="28"/>
      <c r="D75" s="28"/>
      <c r="E75" s="28"/>
      <c r="F75" s="28"/>
    </row>
    <row r="77" spans="1:6" x14ac:dyDescent="0.55000000000000004">
      <c r="A77" s="28" t="s">
        <v>79</v>
      </c>
      <c r="B77" s="28" t="s">
        <v>80</v>
      </c>
      <c r="C77" s="28" t="s">
        <v>81</v>
      </c>
      <c r="D77" s="28" t="s">
        <v>82</v>
      </c>
      <c r="E77" s="28" t="s">
        <v>83</v>
      </c>
      <c r="F77" s="28" t="s">
        <v>84</v>
      </c>
    </row>
    <row r="78" spans="1:6" x14ac:dyDescent="0.55000000000000004">
      <c r="A78" s="28" t="s">
        <v>85</v>
      </c>
      <c r="B78" s="28" t="s">
        <v>86</v>
      </c>
      <c r="C78" s="28" t="s">
        <v>87</v>
      </c>
      <c r="D78" s="28" t="s">
        <v>99</v>
      </c>
      <c r="E78" s="28">
        <v>300</v>
      </c>
      <c r="F78" s="28" t="s">
        <v>89</v>
      </c>
    </row>
    <row r="79" spans="1:6" x14ac:dyDescent="0.55000000000000004">
      <c r="A79" s="28" t="s">
        <v>90</v>
      </c>
      <c r="B79" s="28" t="s">
        <v>91</v>
      </c>
      <c r="C79" s="28" t="s">
        <v>87</v>
      </c>
      <c r="D79" s="28" t="s">
        <v>99</v>
      </c>
      <c r="E79" s="28">
        <v>306</v>
      </c>
      <c r="F79" s="28" t="s">
        <v>92</v>
      </c>
    </row>
    <row r="80" spans="1:6" x14ac:dyDescent="0.55000000000000004">
      <c r="A80" s="28" t="s">
        <v>93</v>
      </c>
      <c r="B80" s="28" t="s">
        <v>94</v>
      </c>
      <c r="C80" s="28" t="s">
        <v>87</v>
      </c>
      <c r="D80" s="28" t="s">
        <v>99</v>
      </c>
      <c r="E80" s="28">
        <v>306</v>
      </c>
      <c r="F80" s="28" t="s">
        <v>92</v>
      </c>
    </row>
    <row r="81" spans="1:6" x14ac:dyDescent="0.55000000000000004">
      <c r="A81" s="28" t="s">
        <v>91</v>
      </c>
      <c r="B81" s="28" t="s">
        <v>91</v>
      </c>
      <c r="C81" s="28" t="s">
        <v>87</v>
      </c>
      <c r="D81" s="28" t="s">
        <v>99</v>
      </c>
      <c r="E81" s="28">
        <v>999</v>
      </c>
      <c r="F81" s="28" t="s">
        <v>95</v>
      </c>
    </row>
    <row r="82" spans="1:6" x14ac:dyDescent="0.55000000000000004">
      <c r="A82" s="28" t="s">
        <v>96</v>
      </c>
      <c r="B82" s="28" t="s">
        <v>96</v>
      </c>
      <c r="C82" s="28" t="s">
        <v>97</v>
      </c>
      <c r="D82" s="28" t="s">
        <v>99</v>
      </c>
      <c r="E82" s="28">
        <v>999</v>
      </c>
      <c r="F82" s="28" t="s">
        <v>98</v>
      </c>
    </row>
    <row r="87" spans="1:6" x14ac:dyDescent="0.55000000000000004">
      <c r="A87" s="28" t="s">
        <v>56</v>
      </c>
      <c r="B87" s="28"/>
      <c r="C87" s="28"/>
      <c r="D87" s="28"/>
      <c r="E87" s="28"/>
      <c r="F87" s="28"/>
    </row>
    <row r="89" spans="1:6" x14ac:dyDescent="0.55000000000000004">
      <c r="A89" s="28" t="s">
        <v>79</v>
      </c>
      <c r="B89" s="28" t="s">
        <v>80</v>
      </c>
      <c r="C89" s="28" t="s">
        <v>81</v>
      </c>
      <c r="D89" s="28" t="s">
        <v>82</v>
      </c>
      <c r="E89" s="28" t="s">
        <v>83</v>
      </c>
      <c r="F89" s="28" t="s">
        <v>84</v>
      </c>
    </row>
    <row r="90" spans="1:6" x14ac:dyDescent="0.55000000000000004">
      <c r="A90" s="28" t="s">
        <v>85</v>
      </c>
      <c r="B90" s="28" t="s">
        <v>86</v>
      </c>
      <c r="C90" s="28" t="s">
        <v>87</v>
      </c>
      <c r="D90" s="28" t="s">
        <v>100</v>
      </c>
      <c r="E90" s="28">
        <v>300</v>
      </c>
      <c r="F90" s="28" t="s">
        <v>89</v>
      </c>
    </row>
    <row r="91" spans="1:6" x14ac:dyDescent="0.55000000000000004">
      <c r="A91" s="28" t="s">
        <v>90</v>
      </c>
      <c r="B91" s="28" t="s">
        <v>91</v>
      </c>
      <c r="C91" s="28" t="s">
        <v>87</v>
      </c>
      <c r="D91" s="28" t="s">
        <v>100</v>
      </c>
      <c r="E91" s="28">
        <v>306</v>
      </c>
      <c r="F91" s="28" t="s">
        <v>92</v>
      </c>
    </row>
    <row r="92" spans="1:6" x14ac:dyDescent="0.55000000000000004">
      <c r="A92" s="28" t="s">
        <v>93</v>
      </c>
      <c r="B92" s="28" t="s">
        <v>94</v>
      </c>
      <c r="C92" s="28" t="s">
        <v>87</v>
      </c>
      <c r="D92" s="28" t="s">
        <v>100</v>
      </c>
      <c r="E92" s="28">
        <v>306</v>
      </c>
      <c r="F92" s="28" t="s">
        <v>92</v>
      </c>
    </row>
    <row r="93" spans="1:6" x14ac:dyDescent="0.55000000000000004">
      <c r="A93" s="28" t="s">
        <v>91</v>
      </c>
      <c r="B93" s="28" t="s">
        <v>91</v>
      </c>
      <c r="C93" s="28" t="s">
        <v>87</v>
      </c>
      <c r="D93" s="28" t="s">
        <v>100</v>
      </c>
      <c r="E93" s="28">
        <v>999</v>
      </c>
      <c r="F93" s="28" t="s">
        <v>95</v>
      </c>
    </row>
    <row r="94" spans="1:6" x14ac:dyDescent="0.55000000000000004">
      <c r="A94" s="28" t="s">
        <v>96</v>
      </c>
      <c r="B94" s="28" t="s">
        <v>96</v>
      </c>
      <c r="C94" s="28" t="s">
        <v>97</v>
      </c>
      <c r="D94" s="28" t="s">
        <v>100</v>
      </c>
      <c r="E94" s="28">
        <v>999</v>
      </c>
      <c r="F94" s="28" t="s">
        <v>98</v>
      </c>
    </row>
    <row r="99" spans="1:6" x14ac:dyDescent="0.55000000000000004">
      <c r="A99" s="28" t="s">
        <v>58</v>
      </c>
      <c r="B99" s="28"/>
      <c r="C99" s="28"/>
      <c r="D99" s="28"/>
      <c r="E99" s="28"/>
      <c r="F99" s="28"/>
    </row>
    <row r="101" spans="1:6" x14ac:dyDescent="0.55000000000000004">
      <c r="A101" s="28" t="s">
        <v>79</v>
      </c>
      <c r="B101" s="28" t="s">
        <v>80</v>
      </c>
      <c r="C101" s="28" t="s">
        <v>81</v>
      </c>
      <c r="D101" s="28" t="s">
        <v>82</v>
      </c>
      <c r="E101" s="28" t="s">
        <v>83</v>
      </c>
      <c r="F101" s="28" t="s">
        <v>84</v>
      </c>
    </row>
    <row r="102" spans="1:6" x14ac:dyDescent="0.55000000000000004">
      <c r="A102" s="28" t="s">
        <v>85</v>
      </c>
      <c r="B102" s="28" t="s">
        <v>86</v>
      </c>
      <c r="C102" s="28" t="s">
        <v>87</v>
      </c>
      <c r="D102" s="28" t="s">
        <v>101</v>
      </c>
      <c r="E102" s="28">
        <v>300</v>
      </c>
      <c r="F102" s="28" t="s">
        <v>89</v>
      </c>
    </row>
    <row r="103" spans="1:6" x14ac:dyDescent="0.55000000000000004">
      <c r="A103" s="28" t="s">
        <v>90</v>
      </c>
      <c r="B103" s="28" t="s">
        <v>91</v>
      </c>
      <c r="C103" s="28" t="s">
        <v>87</v>
      </c>
      <c r="D103" s="28" t="s">
        <v>101</v>
      </c>
      <c r="E103" s="28">
        <v>306</v>
      </c>
      <c r="F103" s="28" t="s">
        <v>92</v>
      </c>
    </row>
    <row r="104" spans="1:6" x14ac:dyDescent="0.55000000000000004">
      <c r="A104" s="28" t="s">
        <v>93</v>
      </c>
      <c r="B104" s="28" t="s">
        <v>94</v>
      </c>
      <c r="C104" s="28" t="s">
        <v>87</v>
      </c>
      <c r="D104" s="28" t="s">
        <v>101</v>
      </c>
      <c r="E104" s="28">
        <v>306</v>
      </c>
      <c r="F104" s="28" t="s">
        <v>92</v>
      </c>
    </row>
    <row r="105" spans="1:6" x14ac:dyDescent="0.55000000000000004">
      <c r="A105" s="28" t="s">
        <v>91</v>
      </c>
      <c r="B105" s="28" t="s">
        <v>91</v>
      </c>
      <c r="C105" s="28" t="s">
        <v>87</v>
      </c>
      <c r="D105" s="28" t="s">
        <v>101</v>
      </c>
      <c r="E105" s="28">
        <v>999</v>
      </c>
      <c r="F105" s="28" t="s">
        <v>95</v>
      </c>
    </row>
    <row r="106" spans="1:6" x14ac:dyDescent="0.55000000000000004">
      <c r="A106" s="28" t="s">
        <v>96</v>
      </c>
      <c r="B106" s="28" t="s">
        <v>96</v>
      </c>
      <c r="C106" s="28" t="s">
        <v>97</v>
      </c>
      <c r="D106" s="28" t="s">
        <v>101</v>
      </c>
      <c r="E106" s="28">
        <v>999</v>
      </c>
      <c r="F106" s="28" t="s">
        <v>98</v>
      </c>
    </row>
    <row r="111" spans="1:6" x14ac:dyDescent="0.55000000000000004">
      <c r="A111" s="28" t="s">
        <v>60</v>
      </c>
      <c r="B111" s="28"/>
      <c r="C111" s="28"/>
      <c r="D111" s="28"/>
      <c r="E111" s="28"/>
      <c r="F111" s="28"/>
    </row>
    <row r="113" spans="1:6" x14ac:dyDescent="0.55000000000000004">
      <c r="A113" s="28" t="s">
        <v>79</v>
      </c>
      <c r="B113" s="28" t="s">
        <v>80</v>
      </c>
      <c r="C113" s="28" t="s">
        <v>81</v>
      </c>
      <c r="D113" s="28" t="s">
        <v>82</v>
      </c>
      <c r="E113" s="28" t="s">
        <v>83</v>
      </c>
      <c r="F113" s="28" t="s">
        <v>84</v>
      </c>
    </row>
    <row r="114" spans="1:6" x14ac:dyDescent="0.55000000000000004">
      <c r="A114" s="28" t="s">
        <v>102</v>
      </c>
      <c r="B114" s="28" t="s">
        <v>86</v>
      </c>
      <c r="C114" s="28" t="s">
        <v>87</v>
      </c>
      <c r="D114" s="28" t="s">
        <v>103</v>
      </c>
      <c r="E114" s="28">
        <v>300</v>
      </c>
      <c r="F114" s="28" t="s">
        <v>89</v>
      </c>
    </row>
    <row r="115" spans="1:6" x14ac:dyDescent="0.55000000000000004">
      <c r="A115" s="28" t="s">
        <v>90</v>
      </c>
      <c r="B115" s="28" t="s">
        <v>91</v>
      </c>
      <c r="C115" s="28" t="s">
        <v>87</v>
      </c>
      <c r="D115" s="28" t="s">
        <v>103</v>
      </c>
      <c r="E115" s="28">
        <v>306</v>
      </c>
      <c r="F115" s="28" t="s">
        <v>92</v>
      </c>
    </row>
    <row r="116" spans="1:6" x14ac:dyDescent="0.55000000000000004">
      <c r="A116" s="28" t="s">
        <v>93</v>
      </c>
      <c r="B116" s="28" t="s">
        <v>94</v>
      </c>
      <c r="C116" s="28" t="s">
        <v>87</v>
      </c>
      <c r="D116" s="28" t="s">
        <v>103</v>
      </c>
      <c r="E116" s="28">
        <v>306</v>
      </c>
      <c r="F116" s="28" t="s">
        <v>92</v>
      </c>
    </row>
    <row r="117" spans="1:6" x14ac:dyDescent="0.55000000000000004">
      <c r="A117" s="28" t="s">
        <v>91</v>
      </c>
      <c r="B117" s="28" t="s">
        <v>91</v>
      </c>
      <c r="C117" s="28" t="s">
        <v>87</v>
      </c>
      <c r="D117" s="28" t="s">
        <v>103</v>
      </c>
      <c r="E117" s="28">
        <v>999</v>
      </c>
      <c r="F117" s="28" t="s">
        <v>95</v>
      </c>
    </row>
    <row r="118" spans="1:6" x14ac:dyDescent="0.55000000000000004">
      <c r="A118" s="28" t="s">
        <v>96</v>
      </c>
      <c r="B118" s="28" t="s">
        <v>96</v>
      </c>
      <c r="C118" s="28" t="s">
        <v>104</v>
      </c>
      <c r="D118" s="28" t="s">
        <v>103</v>
      </c>
      <c r="E118" s="28">
        <v>999</v>
      </c>
      <c r="F118" s="28" t="s">
        <v>98</v>
      </c>
    </row>
    <row r="123" spans="1:6" x14ac:dyDescent="0.55000000000000004">
      <c r="A123" s="28" t="s">
        <v>62</v>
      </c>
      <c r="B123" s="28"/>
      <c r="C123" s="28"/>
      <c r="D123" s="28"/>
      <c r="E123" s="28"/>
      <c r="F123" s="28"/>
    </row>
    <row r="125" spans="1:6" x14ac:dyDescent="0.55000000000000004">
      <c r="A125" s="28" t="s">
        <v>79</v>
      </c>
      <c r="B125" s="28" t="s">
        <v>80</v>
      </c>
      <c r="C125" s="28" t="s">
        <v>81</v>
      </c>
      <c r="D125" s="28" t="s">
        <v>82</v>
      </c>
      <c r="E125" s="28" t="s">
        <v>83</v>
      </c>
      <c r="F125" s="28" t="s">
        <v>84</v>
      </c>
    </row>
    <row r="126" spans="1:6" x14ac:dyDescent="0.55000000000000004">
      <c r="A126" s="28" t="s">
        <v>102</v>
      </c>
      <c r="B126" s="28" t="s">
        <v>86</v>
      </c>
      <c r="C126" s="28" t="s">
        <v>87</v>
      </c>
      <c r="D126" s="28" t="s">
        <v>105</v>
      </c>
      <c r="E126" s="28">
        <v>300</v>
      </c>
      <c r="F126" s="28" t="s">
        <v>89</v>
      </c>
    </row>
    <row r="127" spans="1:6" x14ac:dyDescent="0.55000000000000004">
      <c r="A127" s="28" t="s">
        <v>90</v>
      </c>
      <c r="B127" s="28" t="s">
        <v>91</v>
      </c>
      <c r="C127" s="28" t="s">
        <v>87</v>
      </c>
      <c r="D127" s="28" t="s">
        <v>105</v>
      </c>
      <c r="E127" s="28">
        <v>306</v>
      </c>
      <c r="F127" s="28" t="s">
        <v>92</v>
      </c>
    </row>
    <row r="128" spans="1:6" x14ac:dyDescent="0.55000000000000004">
      <c r="A128" s="28" t="s">
        <v>93</v>
      </c>
      <c r="B128" s="28" t="s">
        <v>94</v>
      </c>
      <c r="C128" s="28" t="s">
        <v>87</v>
      </c>
      <c r="D128" s="28" t="s">
        <v>105</v>
      </c>
      <c r="E128" s="28">
        <v>306</v>
      </c>
      <c r="F128" s="28" t="s">
        <v>92</v>
      </c>
    </row>
    <row r="129" spans="1:6" x14ac:dyDescent="0.55000000000000004">
      <c r="A129" s="28" t="s">
        <v>91</v>
      </c>
      <c r="B129" s="28" t="s">
        <v>91</v>
      </c>
      <c r="C129" s="28" t="s">
        <v>87</v>
      </c>
      <c r="D129" s="28" t="s">
        <v>105</v>
      </c>
      <c r="E129" s="28">
        <v>999</v>
      </c>
      <c r="F129" s="28" t="s">
        <v>95</v>
      </c>
    </row>
    <row r="130" spans="1:6" x14ac:dyDescent="0.55000000000000004">
      <c r="A130" s="28" t="s">
        <v>96</v>
      </c>
      <c r="B130" s="28" t="s">
        <v>96</v>
      </c>
      <c r="C130" s="28" t="s">
        <v>104</v>
      </c>
      <c r="D130" s="28" t="s">
        <v>105</v>
      </c>
      <c r="E130" s="28">
        <v>999</v>
      </c>
      <c r="F130" s="28" t="s">
        <v>98</v>
      </c>
    </row>
    <row r="135" spans="1:6" x14ac:dyDescent="0.55000000000000004">
      <c r="A135" s="28" t="s">
        <v>64</v>
      </c>
      <c r="B135" s="28"/>
      <c r="C135" s="28"/>
      <c r="D135" s="28"/>
      <c r="E135" s="28"/>
      <c r="F135" s="28"/>
    </row>
    <row r="137" spans="1:6" x14ac:dyDescent="0.55000000000000004">
      <c r="A137" s="28" t="s">
        <v>79</v>
      </c>
      <c r="B137" s="28" t="s">
        <v>80</v>
      </c>
      <c r="C137" s="28" t="s">
        <v>81</v>
      </c>
      <c r="D137" s="28" t="s">
        <v>82</v>
      </c>
      <c r="E137" s="28" t="s">
        <v>83</v>
      </c>
      <c r="F137" s="28" t="s">
        <v>84</v>
      </c>
    </row>
    <row r="138" spans="1:6" x14ac:dyDescent="0.55000000000000004">
      <c r="A138" s="28" t="s">
        <v>102</v>
      </c>
      <c r="B138" s="28" t="s">
        <v>86</v>
      </c>
      <c r="C138" s="28" t="s">
        <v>87</v>
      </c>
      <c r="D138" s="28" t="s">
        <v>106</v>
      </c>
      <c r="E138" s="28">
        <v>300</v>
      </c>
      <c r="F138" s="28" t="s">
        <v>89</v>
      </c>
    </row>
    <row r="139" spans="1:6" x14ac:dyDescent="0.55000000000000004">
      <c r="A139" s="28" t="s">
        <v>90</v>
      </c>
      <c r="B139" s="28" t="s">
        <v>91</v>
      </c>
      <c r="C139" s="28" t="s">
        <v>87</v>
      </c>
      <c r="D139" s="28" t="s">
        <v>106</v>
      </c>
      <c r="E139" s="28">
        <v>306</v>
      </c>
      <c r="F139" s="28" t="s">
        <v>92</v>
      </c>
    </row>
    <row r="140" spans="1:6" x14ac:dyDescent="0.55000000000000004">
      <c r="A140" s="28" t="s">
        <v>93</v>
      </c>
      <c r="B140" s="28" t="s">
        <v>94</v>
      </c>
      <c r="C140" s="28" t="s">
        <v>87</v>
      </c>
      <c r="D140" s="28" t="s">
        <v>106</v>
      </c>
      <c r="E140" s="28">
        <v>306</v>
      </c>
      <c r="F140" s="28" t="s">
        <v>92</v>
      </c>
    </row>
    <row r="141" spans="1:6" x14ac:dyDescent="0.55000000000000004">
      <c r="A141" s="28" t="s">
        <v>91</v>
      </c>
      <c r="B141" s="28" t="s">
        <v>91</v>
      </c>
      <c r="C141" s="28" t="s">
        <v>87</v>
      </c>
      <c r="D141" s="28" t="s">
        <v>106</v>
      </c>
      <c r="E141" s="28">
        <v>999</v>
      </c>
      <c r="F141" s="28" t="s">
        <v>95</v>
      </c>
    </row>
    <row r="142" spans="1:6" x14ac:dyDescent="0.55000000000000004">
      <c r="A142" s="28" t="s">
        <v>96</v>
      </c>
      <c r="B142" s="28" t="s">
        <v>96</v>
      </c>
      <c r="C142" s="28" t="s">
        <v>104</v>
      </c>
      <c r="D142" s="28" t="s">
        <v>106</v>
      </c>
      <c r="E142" s="28">
        <v>999</v>
      </c>
      <c r="F142" s="28" t="s">
        <v>98</v>
      </c>
    </row>
    <row r="147" spans="1:6" x14ac:dyDescent="0.55000000000000004">
      <c r="A147" s="28" t="s">
        <v>66</v>
      </c>
      <c r="B147" s="28"/>
      <c r="C147" s="28"/>
      <c r="D147" s="28"/>
      <c r="E147" s="28"/>
      <c r="F147" s="28"/>
    </row>
    <row r="149" spans="1:6" x14ac:dyDescent="0.55000000000000004">
      <c r="A149" s="28" t="s">
        <v>79</v>
      </c>
      <c r="B149" s="28" t="s">
        <v>80</v>
      </c>
      <c r="C149" s="28" t="s">
        <v>81</v>
      </c>
      <c r="D149" s="28" t="s">
        <v>82</v>
      </c>
      <c r="E149" s="28" t="s">
        <v>83</v>
      </c>
      <c r="F149" s="28" t="s">
        <v>84</v>
      </c>
    </row>
    <row r="150" spans="1:6" x14ac:dyDescent="0.55000000000000004">
      <c r="A150" s="28" t="s">
        <v>102</v>
      </c>
      <c r="B150" s="28" t="s">
        <v>86</v>
      </c>
      <c r="C150" s="28" t="s">
        <v>87</v>
      </c>
      <c r="D150" s="28" t="s">
        <v>107</v>
      </c>
      <c r="E150" s="28">
        <v>300</v>
      </c>
      <c r="F150" s="28" t="s">
        <v>89</v>
      </c>
    </row>
    <row r="151" spans="1:6" x14ac:dyDescent="0.55000000000000004">
      <c r="A151" s="28" t="s">
        <v>90</v>
      </c>
      <c r="B151" s="28" t="s">
        <v>91</v>
      </c>
      <c r="C151" s="28" t="s">
        <v>87</v>
      </c>
      <c r="D151" s="28" t="s">
        <v>107</v>
      </c>
      <c r="E151" s="28">
        <v>306</v>
      </c>
      <c r="F151" s="28" t="s">
        <v>92</v>
      </c>
    </row>
    <row r="152" spans="1:6" x14ac:dyDescent="0.55000000000000004">
      <c r="A152" s="28" t="s">
        <v>93</v>
      </c>
      <c r="B152" s="28" t="s">
        <v>94</v>
      </c>
      <c r="C152" s="28" t="s">
        <v>87</v>
      </c>
      <c r="D152" s="28" t="s">
        <v>107</v>
      </c>
      <c r="E152" s="28">
        <v>306</v>
      </c>
      <c r="F152" s="28" t="s">
        <v>92</v>
      </c>
    </row>
    <row r="153" spans="1:6" x14ac:dyDescent="0.55000000000000004">
      <c r="A153" s="28" t="s">
        <v>91</v>
      </c>
      <c r="B153" s="28" t="s">
        <v>91</v>
      </c>
      <c r="C153" s="28" t="s">
        <v>87</v>
      </c>
      <c r="D153" s="28" t="s">
        <v>107</v>
      </c>
      <c r="E153" s="28">
        <v>999</v>
      </c>
      <c r="F153" s="28" t="s">
        <v>95</v>
      </c>
    </row>
    <row r="154" spans="1:6" x14ac:dyDescent="0.55000000000000004">
      <c r="A154" s="28" t="s">
        <v>96</v>
      </c>
      <c r="B154" s="28" t="s">
        <v>96</v>
      </c>
      <c r="C154" s="28" t="s">
        <v>104</v>
      </c>
      <c r="D154" s="28" t="s">
        <v>107</v>
      </c>
      <c r="E154" s="28">
        <v>999</v>
      </c>
      <c r="F154" s="28" t="s">
        <v>98</v>
      </c>
    </row>
    <row r="159" spans="1:6" x14ac:dyDescent="0.55000000000000004">
      <c r="A159" s="28" t="s">
        <v>68</v>
      </c>
      <c r="B159" s="28"/>
      <c r="C159" s="28"/>
      <c r="D159" s="28"/>
      <c r="E159" s="28"/>
      <c r="F159" s="28"/>
    </row>
    <row r="161" spans="1:6" x14ac:dyDescent="0.55000000000000004">
      <c r="A161" s="28" t="s">
        <v>79</v>
      </c>
      <c r="B161" s="28" t="s">
        <v>80</v>
      </c>
      <c r="C161" s="28" t="s">
        <v>81</v>
      </c>
      <c r="D161" s="28" t="s">
        <v>82</v>
      </c>
      <c r="E161" s="28" t="s">
        <v>83</v>
      </c>
      <c r="F161" s="28" t="s">
        <v>84</v>
      </c>
    </row>
    <row r="162" spans="1:6" x14ac:dyDescent="0.55000000000000004">
      <c r="A162" s="28" t="s">
        <v>102</v>
      </c>
      <c r="B162" s="28" t="s">
        <v>86</v>
      </c>
      <c r="C162" s="28" t="s">
        <v>87</v>
      </c>
      <c r="D162" s="28" t="s">
        <v>108</v>
      </c>
      <c r="E162" s="28">
        <v>300</v>
      </c>
      <c r="F162" s="28" t="s">
        <v>89</v>
      </c>
    </row>
    <row r="163" spans="1:6" x14ac:dyDescent="0.55000000000000004">
      <c r="A163" s="28" t="s">
        <v>109</v>
      </c>
      <c r="B163" s="28" t="s">
        <v>86</v>
      </c>
      <c r="C163" s="28" t="s">
        <v>87</v>
      </c>
      <c r="D163" s="28" t="s">
        <v>110</v>
      </c>
      <c r="E163" s="28">
        <v>300</v>
      </c>
      <c r="F163" s="28" t="s">
        <v>89</v>
      </c>
    </row>
    <row r="164" spans="1:6" x14ac:dyDescent="0.55000000000000004">
      <c r="A164" s="28" t="s">
        <v>85</v>
      </c>
      <c r="B164" s="28" t="s">
        <v>86</v>
      </c>
      <c r="C164" s="28" t="s">
        <v>87</v>
      </c>
      <c r="D164" s="28" t="s">
        <v>111</v>
      </c>
      <c r="E164" s="28">
        <v>300</v>
      </c>
      <c r="F164" s="28" t="s">
        <v>89</v>
      </c>
    </row>
    <row r="165" spans="1:6" x14ac:dyDescent="0.55000000000000004">
      <c r="A165" s="28" t="s">
        <v>90</v>
      </c>
      <c r="B165" s="28" t="s">
        <v>91</v>
      </c>
      <c r="C165" s="28" t="s">
        <v>87</v>
      </c>
      <c r="D165" s="28" t="s">
        <v>112</v>
      </c>
      <c r="E165" s="28">
        <v>306</v>
      </c>
      <c r="F165" s="28" t="s">
        <v>92</v>
      </c>
    </row>
    <row r="166" spans="1:6" x14ac:dyDescent="0.55000000000000004">
      <c r="A166" s="28" t="s">
        <v>93</v>
      </c>
      <c r="B166" s="28" t="s">
        <v>94</v>
      </c>
      <c r="C166" s="28" t="s">
        <v>87</v>
      </c>
      <c r="D166" s="28" t="s">
        <v>112</v>
      </c>
      <c r="E166" s="28">
        <v>306</v>
      </c>
      <c r="F166" s="28" t="s">
        <v>92</v>
      </c>
    </row>
    <row r="167" spans="1:6" x14ac:dyDescent="0.55000000000000004">
      <c r="A167" s="28" t="s">
        <v>91</v>
      </c>
      <c r="B167" s="28" t="s">
        <v>91</v>
      </c>
      <c r="C167" s="28" t="s">
        <v>87</v>
      </c>
      <c r="D167" s="28" t="s">
        <v>108</v>
      </c>
      <c r="E167" s="28">
        <v>999</v>
      </c>
      <c r="F167" s="28" t="s">
        <v>95</v>
      </c>
    </row>
    <row r="168" spans="1:6" x14ac:dyDescent="0.55000000000000004">
      <c r="A168" s="28" t="s">
        <v>91</v>
      </c>
      <c r="B168" s="28" t="s">
        <v>91</v>
      </c>
      <c r="C168" s="28" t="s">
        <v>87</v>
      </c>
      <c r="D168" s="28" t="s">
        <v>110</v>
      </c>
      <c r="E168" s="28">
        <v>999</v>
      </c>
      <c r="F168" s="28" t="s">
        <v>95</v>
      </c>
    </row>
    <row r="169" spans="1:6" x14ac:dyDescent="0.55000000000000004">
      <c r="A169" s="28" t="s">
        <v>91</v>
      </c>
      <c r="B169" s="28" t="s">
        <v>91</v>
      </c>
      <c r="C169" s="28" t="s">
        <v>87</v>
      </c>
      <c r="D169" s="28" t="s">
        <v>111</v>
      </c>
      <c r="E169" s="28">
        <v>999</v>
      </c>
      <c r="F169" s="28" t="s">
        <v>95</v>
      </c>
    </row>
    <row r="174" spans="1:6" x14ac:dyDescent="0.55000000000000004">
      <c r="A174" s="28" t="s">
        <v>70</v>
      </c>
      <c r="B174" s="28"/>
      <c r="C174" s="28"/>
      <c r="D174" s="28"/>
      <c r="E174" s="28"/>
      <c r="F174" s="28"/>
    </row>
    <row r="176" spans="1:6" x14ac:dyDescent="0.55000000000000004">
      <c r="A176" s="28" t="s">
        <v>79</v>
      </c>
      <c r="B176" s="28" t="s">
        <v>80</v>
      </c>
      <c r="C176" s="28" t="s">
        <v>81</v>
      </c>
      <c r="D176" s="28" t="s">
        <v>82</v>
      </c>
      <c r="E176" s="28" t="s">
        <v>83</v>
      </c>
      <c r="F176" s="28" t="s">
        <v>84</v>
      </c>
    </row>
    <row r="177" spans="1:6" x14ac:dyDescent="0.55000000000000004">
      <c r="A177" s="28" t="s">
        <v>109</v>
      </c>
      <c r="B177" s="28" t="s">
        <v>86</v>
      </c>
      <c r="C177" s="28" t="s">
        <v>87</v>
      </c>
      <c r="D177" s="28" t="s">
        <v>113</v>
      </c>
      <c r="E177" s="28">
        <v>300</v>
      </c>
      <c r="F177" s="28" t="s">
        <v>89</v>
      </c>
    </row>
    <row r="178" spans="1:6" x14ac:dyDescent="0.55000000000000004">
      <c r="A178" s="28" t="s">
        <v>90</v>
      </c>
      <c r="B178" s="28" t="s">
        <v>91</v>
      </c>
      <c r="C178" s="28" t="s">
        <v>87</v>
      </c>
      <c r="D178" s="28" t="s">
        <v>113</v>
      </c>
      <c r="E178" s="28">
        <v>306</v>
      </c>
      <c r="F178" s="28" t="s">
        <v>92</v>
      </c>
    </row>
    <row r="179" spans="1:6" x14ac:dyDescent="0.55000000000000004">
      <c r="A179" s="28" t="s">
        <v>93</v>
      </c>
      <c r="B179" s="28" t="s">
        <v>94</v>
      </c>
      <c r="C179" s="28" t="s">
        <v>87</v>
      </c>
      <c r="D179" s="28" t="s">
        <v>113</v>
      </c>
      <c r="E179" s="28">
        <v>306</v>
      </c>
      <c r="F179" s="28" t="s">
        <v>92</v>
      </c>
    </row>
    <row r="180" spans="1:6" x14ac:dyDescent="0.55000000000000004">
      <c r="A180" s="28" t="s">
        <v>91</v>
      </c>
      <c r="B180" s="28" t="s">
        <v>91</v>
      </c>
      <c r="C180" s="28" t="s">
        <v>87</v>
      </c>
      <c r="D180" s="28" t="s">
        <v>113</v>
      </c>
      <c r="E180" s="28">
        <v>999</v>
      </c>
      <c r="F180" s="28" t="s">
        <v>95</v>
      </c>
    </row>
    <row r="181" spans="1:6" x14ac:dyDescent="0.55000000000000004">
      <c r="A181" s="28" t="s">
        <v>96</v>
      </c>
      <c r="B181" s="28" t="s">
        <v>96</v>
      </c>
      <c r="C181" s="28" t="s">
        <v>114</v>
      </c>
      <c r="D181" s="28" t="s">
        <v>113</v>
      </c>
      <c r="E181" s="28">
        <v>999</v>
      </c>
      <c r="F181" s="28" t="s">
        <v>98</v>
      </c>
    </row>
    <row r="186" spans="1:6" x14ac:dyDescent="0.55000000000000004">
      <c r="A186" s="28" t="s">
        <v>115</v>
      </c>
      <c r="B186" s="28"/>
      <c r="C186" s="28"/>
      <c r="D186" s="28"/>
      <c r="E186" s="28"/>
      <c r="F186" s="28"/>
    </row>
    <row r="188" spans="1:6" x14ac:dyDescent="0.55000000000000004">
      <c r="A188" s="28" t="s">
        <v>116</v>
      </c>
      <c r="B188" s="28" t="s">
        <v>117</v>
      </c>
      <c r="C188" s="28" t="s">
        <v>118</v>
      </c>
      <c r="D188" s="28" t="s">
        <v>119</v>
      </c>
      <c r="E188" s="28" t="s">
        <v>120</v>
      </c>
      <c r="F188" s="28"/>
    </row>
    <row r="189" spans="1:6" x14ac:dyDescent="0.55000000000000004">
      <c r="A189" s="28">
        <v>1</v>
      </c>
      <c r="B189" s="28" t="s">
        <v>121</v>
      </c>
      <c r="C189" s="28" t="s">
        <v>122</v>
      </c>
      <c r="D189" s="28">
        <v>157089</v>
      </c>
      <c r="E189" s="28">
        <v>0</v>
      </c>
      <c r="F189" s="28"/>
    </row>
    <row r="190" spans="1:6" x14ac:dyDescent="0.55000000000000004">
      <c r="A190" s="28">
        <v>16</v>
      </c>
      <c r="B190" s="28" t="s">
        <v>122</v>
      </c>
      <c r="C190" s="28" t="s">
        <v>121</v>
      </c>
      <c r="D190" s="28">
        <v>0</v>
      </c>
      <c r="E190" s="28">
        <v>156931</v>
      </c>
      <c r="F190" s="28"/>
    </row>
    <row r="195" spans="1:3" x14ac:dyDescent="0.55000000000000004">
      <c r="A195" s="28" t="s">
        <v>123</v>
      </c>
      <c r="B195" s="28"/>
      <c r="C195" s="28"/>
    </row>
    <row r="197" spans="1:3" x14ac:dyDescent="0.55000000000000004">
      <c r="A197" s="28" t="s">
        <v>124</v>
      </c>
      <c r="B197" s="28" t="s">
        <v>84</v>
      </c>
      <c r="C197" s="28" t="s">
        <v>125</v>
      </c>
    </row>
    <row r="198" spans="1:3" x14ac:dyDescent="0.55000000000000004">
      <c r="A198" s="28" t="s">
        <v>126</v>
      </c>
      <c r="B198" s="28" t="s">
        <v>127</v>
      </c>
      <c r="C198" s="28">
        <v>1</v>
      </c>
    </row>
    <row r="199" spans="1:3" x14ac:dyDescent="0.55000000000000004">
      <c r="A199" s="28" t="s">
        <v>128</v>
      </c>
      <c r="B199" s="28" t="s">
        <v>127</v>
      </c>
      <c r="C199" s="28">
        <v>2</v>
      </c>
    </row>
    <row r="200" spans="1:3" x14ac:dyDescent="0.55000000000000004">
      <c r="A200" s="28" t="s">
        <v>129</v>
      </c>
      <c r="B200" s="28" t="s">
        <v>127</v>
      </c>
      <c r="C200" s="28">
        <v>3</v>
      </c>
    </row>
    <row r="201" spans="1:3" x14ac:dyDescent="0.55000000000000004">
      <c r="A201" s="28" t="s">
        <v>130</v>
      </c>
      <c r="B201" s="28" t="s">
        <v>127</v>
      </c>
      <c r="C201" s="28">
        <v>4</v>
      </c>
    </row>
    <row r="202" spans="1:3" x14ac:dyDescent="0.55000000000000004">
      <c r="A202" s="28" t="s">
        <v>131</v>
      </c>
      <c r="B202" s="28" t="s">
        <v>127</v>
      </c>
      <c r="C202" s="28">
        <v>5</v>
      </c>
    </row>
    <row r="207" spans="1:3" x14ac:dyDescent="0.55000000000000004">
      <c r="A207" s="28" t="s">
        <v>132</v>
      </c>
      <c r="B207" s="28"/>
      <c r="C207" s="28"/>
    </row>
    <row r="209" spans="1:11" x14ac:dyDescent="0.55000000000000004">
      <c r="A209" s="28" t="s">
        <v>124</v>
      </c>
      <c r="B209" s="28" t="s">
        <v>84</v>
      </c>
      <c r="C209" s="28" t="s">
        <v>125</v>
      </c>
      <c r="D209" s="28"/>
      <c r="E209" s="28"/>
      <c r="F209" s="28"/>
      <c r="G209" s="28"/>
      <c r="H209" s="28"/>
      <c r="I209" s="28"/>
      <c r="J209" s="28"/>
      <c r="K209" s="28"/>
    </row>
    <row r="210" spans="1:11" x14ac:dyDescent="0.55000000000000004">
      <c r="A210" s="28" t="s">
        <v>133</v>
      </c>
      <c r="B210" s="28" t="s">
        <v>127</v>
      </c>
      <c r="C210" s="28">
        <v>1</v>
      </c>
      <c r="D210" s="28"/>
      <c r="E210" s="28"/>
      <c r="F210" s="28"/>
      <c r="G210" s="28"/>
      <c r="H210" s="28"/>
      <c r="I210" s="28"/>
      <c r="J210" s="28"/>
      <c r="K210" s="28"/>
    </row>
    <row r="211" spans="1:11" x14ac:dyDescent="0.55000000000000004">
      <c r="A211" s="28" t="s">
        <v>134</v>
      </c>
      <c r="B211" s="28" t="s">
        <v>127</v>
      </c>
      <c r="C211" s="28">
        <v>2</v>
      </c>
      <c r="D211" s="28"/>
      <c r="E211" s="28"/>
      <c r="F211" s="28"/>
      <c r="G211" s="28"/>
      <c r="H211" s="28"/>
      <c r="I211" s="28"/>
      <c r="J211" s="28"/>
      <c r="K211" s="28"/>
    </row>
    <row r="212" spans="1:11" x14ac:dyDescent="0.55000000000000004">
      <c r="A212" s="28" t="s">
        <v>135</v>
      </c>
      <c r="B212" s="28" t="s">
        <v>127</v>
      </c>
      <c r="C212" s="28">
        <v>3</v>
      </c>
      <c r="D212" s="28"/>
      <c r="E212" s="28"/>
      <c r="F212" s="28"/>
      <c r="G212" s="28"/>
      <c r="H212" s="28"/>
      <c r="I212" s="28"/>
      <c r="J212" s="28"/>
      <c r="K212" s="28"/>
    </row>
    <row r="213" spans="1:11" x14ac:dyDescent="0.55000000000000004">
      <c r="A213" s="28" t="s">
        <v>136</v>
      </c>
      <c r="B213" s="28" t="s">
        <v>127</v>
      </c>
      <c r="C213" s="28">
        <v>4</v>
      </c>
      <c r="D213" s="28"/>
      <c r="E213" s="28"/>
      <c r="F213" s="28"/>
      <c r="G213" s="28"/>
      <c r="H213" s="28"/>
      <c r="I213" s="28"/>
      <c r="J213" s="28"/>
      <c r="K213" s="28"/>
    </row>
    <row r="214" spans="1:11" x14ac:dyDescent="0.55000000000000004">
      <c r="A214" s="28" t="s">
        <v>137</v>
      </c>
      <c r="B214" s="28" t="s">
        <v>127</v>
      </c>
      <c r="C214" s="28">
        <v>5</v>
      </c>
      <c r="D214" s="28"/>
      <c r="E214" s="28"/>
      <c r="F214" s="28"/>
      <c r="G214" s="28"/>
      <c r="H214" s="28"/>
      <c r="I214" s="28"/>
      <c r="J214" s="28"/>
      <c r="K214" s="28"/>
    </row>
    <row r="219" spans="1:11" x14ac:dyDescent="0.55000000000000004">
      <c r="A219" s="28" t="s">
        <v>138</v>
      </c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1" spans="1:11" x14ac:dyDescent="0.55000000000000004">
      <c r="A221" s="28" t="s">
        <v>0</v>
      </c>
      <c r="B221" s="28" t="s">
        <v>1</v>
      </c>
      <c r="C221" s="28" t="s">
        <v>2</v>
      </c>
      <c r="D221" s="28" t="s">
        <v>3</v>
      </c>
      <c r="E221" s="28" t="s">
        <v>4</v>
      </c>
      <c r="F221" s="28" t="s">
        <v>5</v>
      </c>
      <c r="G221" s="28" t="s">
        <v>6</v>
      </c>
      <c r="H221" s="28" t="s">
        <v>7</v>
      </c>
      <c r="I221" s="28" t="s">
        <v>8</v>
      </c>
      <c r="J221" s="28" t="s">
        <v>9</v>
      </c>
      <c r="K221" s="28" t="s">
        <v>10</v>
      </c>
    </row>
    <row r="222" spans="1:11" x14ac:dyDescent="0.55000000000000004">
      <c r="A222" s="28">
        <v>1</v>
      </c>
      <c r="B222" s="28" t="s">
        <v>11</v>
      </c>
      <c r="C222" s="28">
        <v>1</v>
      </c>
      <c r="D222" s="28">
        <v>16</v>
      </c>
      <c r="E222" s="28">
        <v>157089</v>
      </c>
      <c r="F222" s="28">
        <v>156931</v>
      </c>
      <c r="G222" s="28">
        <v>28227570</v>
      </c>
      <c r="H222" s="28">
        <v>28199171</v>
      </c>
      <c r="I222" s="28">
        <v>0.90237299999999998</v>
      </c>
      <c r="J222" s="28">
        <v>1560.51485</v>
      </c>
      <c r="K222" s="28">
        <v>217.25907699999999</v>
      </c>
    </row>
    <row r="227" spans="1:9" x14ac:dyDescent="0.55000000000000004">
      <c r="A227" s="28" t="s">
        <v>139</v>
      </c>
      <c r="B227" s="28"/>
      <c r="C227" s="28"/>
      <c r="D227" s="28"/>
      <c r="E227" s="28"/>
      <c r="F227" s="28"/>
      <c r="G227" s="28"/>
      <c r="H227" s="28"/>
      <c r="I227" s="28"/>
    </row>
    <row r="229" spans="1:9" x14ac:dyDescent="0.55000000000000004">
      <c r="A229" s="28" t="s">
        <v>140</v>
      </c>
      <c r="B229" s="28" t="s">
        <v>141</v>
      </c>
      <c r="C229" s="28" t="s">
        <v>142</v>
      </c>
      <c r="D229" s="28" t="s">
        <v>143</v>
      </c>
      <c r="E229" s="28" t="s">
        <v>144</v>
      </c>
      <c r="F229" s="28" t="s">
        <v>145</v>
      </c>
      <c r="G229" s="28" t="s">
        <v>146</v>
      </c>
      <c r="H229" s="28" t="s">
        <v>147</v>
      </c>
      <c r="I229" s="28" t="s">
        <v>148</v>
      </c>
    </row>
    <row r="230" spans="1:9" x14ac:dyDescent="0.55000000000000004">
      <c r="A230" s="28">
        <v>1</v>
      </c>
      <c r="B230" s="28">
        <v>1</v>
      </c>
      <c r="C230" s="28">
        <v>1</v>
      </c>
      <c r="D230" s="28">
        <v>12</v>
      </c>
      <c r="E230" s="28">
        <v>13</v>
      </c>
      <c r="F230" s="28" t="s">
        <v>121</v>
      </c>
      <c r="G230" s="28" t="s">
        <v>122</v>
      </c>
      <c r="H230" s="28">
        <v>156940</v>
      </c>
      <c r="I230" s="28">
        <v>156931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3F11-F1FD-4ACE-A505-DFDDE9BAECCC}">
  <dimension ref="A1:P284"/>
  <sheetViews>
    <sheetView topLeftCell="A271" workbookViewId="0">
      <selection activeCell="A284" sqref="A284:XFD284"/>
    </sheetView>
  </sheetViews>
  <sheetFormatPr defaultRowHeight="14.4" x14ac:dyDescent="0.55000000000000004"/>
  <sheetData>
    <row r="1" spans="1:11" x14ac:dyDescent="0.55000000000000004">
      <c r="A1" t="s">
        <v>14</v>
      </c>
    </row>
    <row r="3" spans="1:11" x14ac:dyDescent="0.55000000000000004">
      <c r="A3" t="s">
        <v>15</v>
      </c>
      <c r="B3" t="s">
        <v>16</v>
      </c>
      <c r="C3" t="s">
        <v>17</v>
      </c>
      <c r="D3" t="s">
        <v>17</v>
      </c>
      <c r="E3" t="s">
        <v>18</v>
      </c>
      <c r="F3" t="s">
        <v>18</v>
      </c>
      <c r="G3" t="s">
        <v>19</v>
      </c>
      <c r="H3" t="s">
        <v>19</v>
      </c>
      <c r="I3" t="s">
        <v>20</v>
      </c>
      <c r="J3" t="s">
        <v>21</v>
      </c>
      <c r="K3" t="s">
        <v>22</v>
      </c>
    </row>
    <row r="4" spans="1:11" x14ac:dyDescent="0.55000000000000004">
      <c r="A4" t="s">
        <v>23</v>
      </c>
      <c r="B4" t="s">
        <v>23</v>
      </c>
      <c r="C4" t="s">
        <v>24</v>
      </c>
      <c r="D4" t="s">
        <v>25</v>
      </c>
      <c r="E4" t="s">
        <v>24</v>
      </c>
      <c r="F4" t="s">
        <v>25</v>
      </c>
      <c r="G4" t="s">
        <v>24</v>
      </c>
      <c r="H4" t="s">
        <v>25</v>
      </c>
      <c r="I4" t="s">
        <v>23</v>
      </c>
      <c r="J4" t="s">
        <v>23</v>
      </c>
      <c r="K4" t="s">
        <v>23</v>
      </c>
    </row>
    <row r="5" spans="1:11" x14ac:dyDescent="0.55000000000000004">
      <c r="A5" t="s">
        <v>26</v>
      </c>
      <c r="B5" t="s">
        <v>27</v>
      </c>
      <c r="C5">
        <v>1883</v>
      </c>
      <c r="D5">
        <v>2</v>
      </c>
      <c r="E5">
        <v>1</v>
      </c>
      <c r="F5">
        <v>0</v>
      </c>
      <c r="G5">
        <v>0</v>
      </c>
      <c r="H5">
        <v>0</v>
      </c>
      <c r="I5">
        <v>439850</v>
      </c>
      <c r="J5">
        <v>337869</v>
      </c>
      <c r="K5">
        <v>101981</v>
      </c>
    </row>
    <row r="6" spans="1:11" x14ac:dyDescent="0.55000000000000004">
      <c r="A6">
        <v>1</v>
      </c>
      <c r="B6" t="s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55000000000000004">
      <c r="A7">
        <v>2</v>
      </c>
      <c r="B7" t="s">
        <v>27</v>
      </c>
      <c r="C7">
        <v>628</v>
      </c>
      <c r="D7">
        <v>0</v>
      </c>
      <c r="E7">
        <v>0</v>
      </c>
      <c r="F7">
        <v>0</v>
      </c>
      <c r="G7">
        <v>0</v>
      </c>
      <c r="H7">
        <v>0</v>
      </c>
      <c r="I7">
        <v>146649</v>
      </c>
      <c r="J7">
        <v>112737</v>
      </c>
      <c r="K7">
        <v>33912</v>
      </c>
    </row>
    <row r="8" spans="1:11" x14ac:dyDescent="0.55000000000000004">
      <c r="A8">
        <v>3</v>
      </c>
      <c r="B8" t="s">
        <v>27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55000000000000004">
      <c r="A9">
        <v>4</v>
      </c>
      <c r="B9" t="s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55000000000000004">
      <c r="A10">
        <v>5</v>
      </c>
      <c r="B10" t="s">
        <v>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55000000000000004">
      <c r="A11">
        <v>18</v>
      </c>
      <c r="B11" t="s">
        <v>27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55000000000000004">
      <c r="A12">
        <v>19</v>
      </c>
      <c r="B12" t="s">
        <v>27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55000000000000004">
      <c r="A13">
        <v>20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55000000000000004">
      <c r="A14">
        <v>21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55000000000000004">
      <c r="A15">
        <v>22</v>
      </c>
      <c r="B15" t="s">
        <v>27</v>
      </c>
      <c r="C15">
        <v>628</v>
      </c>
      <c r="D15">
        <v>0</v>
      </c>
      <c r="E15">
        <v>1</v>
      </c>
      <c r="F15">
        <v>0</v>
      </c>
      <c r="G15">
        <v>0</v>
      </c>
      <c r="H15">
        <v>0</v>
      </c>
      <c r="I15">
        <v>146649</v>
      </c>
      <c r="J15">
        <v>112566</v>
      </c>
      <c r="K15">
        <v>34083</v>
      </c>
    </row>
    <row r="16" spans="1:11" x14ac:dyDescent="0.55000000000000004">
      <c r="A16">
        <v>26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55000000000000004">
      <c r="A17">
        <v>27</v>
      </c>
      <c r="B17" t="s">
        <v>27</v>
      </c>
      <c r="C17">
        <v>627</v>
      </c>
      <c r="D17">
        <v>0</v>
      </c>
      <c r="E17">
        <v>0</v>
      </c>
      <c r="F17">
        <v>0</v>
      </c>
      <c r="G17">
        <v>0</v>
      </c>
      <c r="H17">
        <v>0</v>
      </c>
      <c r="I17">
        <v>146424</v>
      </c>
      <c r="J17">
        <v>112566</v>
      </c>
      <c r="K17">
        <v>33858</v>
      </c>
    </row>
    <row r="18" spans="1:11" x14ac:dyDescent="0.55000000000000004">
      <c r="A18">
        <v>28</v>
      </c>
      <c r="B18" t="s">
        <v>27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128</v>
      </c>
      <c r="J18">
        <v>0</v>
      </c>
      <c r="K18">
        <v>128</v>
      </c>
    </row>
    <row r="23" spans="1:11" x14ac:dyDescent="0.55000000000000004">
      <c r="A23" t="s">
        <v>28</v>
      </c>
    </row>
    <row r="25" spans="1:11" x14ac:dyDescent="0.55000000000000004">
      <c r="A25" t="s">
        <v>29</v>
      </c>
      <c r="B25" t="s">
        <v>30</v>
      </c>
      <c r="C25" t="s">
        <v>31</v>
      </c>
      <c r="D25" t="s">
        <v>32</v>
      </c>
      <c r="E25" t="s">
        <v>33</v>
      </c>
    </row>
    <row r="26" spans="1:11" x14ac:dyDescent="0.55000000000000004">
      <c r="A26">
        <v>12</v>
      </c>
      <c r="B26">
        <v>4</v>
      </c>
      <c r="C26">
        <v>1</v>
      </c>
      <c r="D26">
        <v>1</v>
      </c>
      <c r="E26">
        <v>0</v>
      </c>
    </row>
    <row r="27" spans="1:11" x14ac:dyDescent="0.55000000000000004">
      <c r="A27">
        <v>14</v>
      </c>
      <c r="B27">
        <v>2</v>
      </c>
      <c r="C27">
        <v>1</v>
      </c>
      <c r="D27">
        <v>1</v>
      </c>
      <c r="E27">
        <v>0</v>
      </c>
    </row>
    <row r="32" spans="1:11" x14ac:dyDescent="0.55000000000000004">
      <c r="A32" t="s">
        <v>34</v>
      </c>
    </row>
    <row r="34" spans="1:15" x14ac:dyDescent="0.55000000000000004">
      <c r="A34" t="s">
        <v>35</v>
      </c>
      <c r="B34" t="s">
        <v>36</v>
      </c>
      <c r="C34" t="s">
        <v>37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s">
        <v>45</v>
      </c>
      <c r="L34" t="s">
        <v>46</v>
      </c>
      <c r="M34" t="s">
        <v>47</v>
      </c>
      <c r="N34" t="s">
        <v>48</v>
      </c>
      <c r="O34" t="s">
        <v>49</v>
      </c>
    </row>
    <row r="35" spans="1:15" x14ac:dyDescent="0.55000000000000004">
      <c r="A35" t="s">
        <v>150</v>
      </c>
      <c r="B35" t="s">
        <v>51</v>
      </c>
      <c r="C35" t="s">
        <v>151</v>
      </c>
      <c r="D35" t="s">
        <v>53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55000000000000004">
      <c r="A36" t="s">
        <v>50</v>
      </c>
      <c r="B36" t="s">
        <v>51</v>
      </c>
      <c r="C36" t="s">
        <v>152</v>
      </c>
      <c r="D36" t="s">
        <v>53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55000000000000004">
      <c r="A37" t="s">
        <v>66</v>
      </c>
      <c r="B37" t="s">
        <v>51</v>
      </c>
      <c r="C37" t="s">
        <v>153</v>
      </c>
      <c r="D37" t="s">
        <v>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55000000000000004">
      <c r="A38" t="s">
        <v>54</v>
      </c>
      <c r="B38" t="s">
        <v>51</v>
      </c>
      <c r="C38" t="s">
        <v>154</v>
      </c>
      <c r="D38" t="s">
        <v>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55000000000000004">
      <c r="A39" t="s">
        <v>64</v>
      </c>
      <c r="B39" t="s">
        <v>51</v>
      </c>
      <c r="C39" t="s">
        <v>155</v>
      </c>
      <c r="D39" t="s">
        <v>53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55000000000000004">
      <c r="A40" t="s">
        <v>56</v>
      </c>
      <c r="B40" t="s">
        <v>51</v>
      </c>
      <c r="C40" t="s">
        <v>71</v>
      </c>
      <c r="D40" t="s">
        <v>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55000000000000004">
      <c r="A41" t="s">
        <v>62</v>
      </c>
      <c r="B41" t="s">
        <v>51</v>
      </c>
      <c r="C41" t="s">
        <v>156</v>
      </c>
      <c r="D41" t="s">
        <v>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55000000000000004">
      <c r="A42" t="s">
        <v>58</v>
      </c>
      <c r="B42" t="s">
        <v>51</v>
      </c>
      <c r="C42" t="s">
        <v>157</v>
      </c>
      <c r="D42" t="s">
        <v>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55000000000000004">
      <c r="A43" t="s">
        <v>60</v>
      </c>
      <c r="B43" t="s">
        <v>51</v>
      </c>
      <c r="C43" t="s">
        <v>158</v>
      </c>
      <c r="D43" t="s">
        <v>53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55000000000000004">
      <c r="A44" t="s">
        <v>159</v>
      </c>
      <c r="B44" t="s">
        <v>51</v>
      </c>
      <c r="C44" t="s">
        <v>160</v>
      </c>
      <c r="D44" t="s">
        <v>53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55000000000000004">
      <c r="A45" t="s">
        <v>70</v>
      </c>
      <c r="B45" t="s">
        <v>51</v>
      </c>
      <c r="C45" t="s">
        <v>161</v>
      </c>
      <c r="D45" t="s">
        <v>53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55000000000000004">
      <c r="A46" t="s">
        <v>162</v>
      </c>
      <c r="B46" t="s">
        <v>51</v>
      </c>
      <c r="C46" t="s">
        <v>163</v>
      </c>
      <c r="D46" t="s">
        <v>53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51" spans="1:7" x14ac:dyDescent="0.55000000000000004">
      <c r="A51" t="s">
        <v>72</v>
      </c>
    </row>
    <row r="53" spans="1:7" x14ac:dyDescent="0.55000000000000004">
      <c r="A53" t="s">
        <v>73</v>
      </c>
      <c r="B53" t="s">
        <v>74</v>
      </c>
      <c r="C53" t="s">
        <v>75</v>
      </c>
      <c r="D53" t="s">
        <v>5</v>
      </c>
      <c r="E53" t="s">
        <v>76</v>
      </c>
      <c r="F53" t="s">
        <v>77</v>
      </c>
      <c r="G53" t="s">
        <v>78</v>
      </c>
    </row>
    <row r="54" spans="1:7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55000000000000004">
      <c r="A55">
        <v>7</v>
      </c>
      <c r="B55">
        <v>628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55000000000000004">
      <c r="A56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55000000000000004">
      <c r="A57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>
        <v>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>
        <v>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>
        <v>21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55000000000000004">
      <c r="A61">
        <v>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>
        <v>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55000000000000004">
      <c r="A63">
        <v>27</v>
      </c>
      <c r="B63">
        <v>628</v>
      </c>
      <c r="C63">
        <v>627</v>
      </c>
      <c r="D63">
        <v>1</v>
      </c>
      <c r="E63">
        <v>0</v>
      </c>
      <c r="F63">
        <v>0</v>
      </c>
      <c r="G63">
        <v>0</v>
      </c>
    </row>
    <row r="64" spans="1:7" x14ac:dyDescent="0.55000000000000004">
      <c r="A64">
        <v>28</v>
      </c>
      <c r="B64">
        <v>0</v>
      </c>
      <c r="C64">
        <v>0</v>
      </c>
      <c r="D64">
        <v>627</v>
      </c>
      <c r="E64">
        <v>0</v>
      </c>
      <c r="F64">
        <v>0</v>
      </c>
      <c r="G64">
        <v>0</v>
      </c>
    </row>
    <row r="65" spans="1:7" x14ac:dyDescent="0.55000000000000004">
      <c r="A65">
        <v>29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</row>
    <row r="70" spans="1:7" x14ac:dyDescent="0.55000000000000004">
      <c r="A70" t="s">
        <v>150</v>
      </c>
    </row>
    <row r="72" spans="1:7" x14ac:dyDescent="0.55000000000000004">
      <c r="A72" t="s">
        <v>79</v>
      </c>
      <c r="B72" t="s">
        <v>80</v>
      </c>
      <c r="C72" t="s">
        <v>81</v>
      </c>
      <c r="D72" t="s">
        <v>82</v>
      </c>
      <c r="E72" t="s">
        <v>83</v>
      </c>
      <c r="F72" t="s">
        <v>84</v>
      </c>
    </row>
    <row r="73" spans="1:7" x14ac:dyDescent="0.55000000000000004">
      <c r="A73" t="s">
        <v>164</v>
      </c>
      <c r="B73">
        <v>48</v>
      </c>
      <c r="C73" t="s">
        <v>87</v>
      </c>
      <c r="D73" t="s">
        <v>165</v>
      </c>
      <c r="E73">
        <v>300</v>
      </c>
      <c r="F73" t="s">
        <v>89</v>
      </c>
    </row>
    <row r="74" spans="1:7" x14ac:dyDescent="0.55000000000000004">
      <c r="A74" t="s">
        <v>166</v>
      </c>
      <c r="B74">
        <v>128</v>
      </c>
      <c r="C74" t="s">
        <v>87</v>
      </c>
      <c r="D74" t="s">
        <v>165</v>
      </c>
      <c r="E74">
        <v>306</v>
      </c>
      <c r="F74" t="s">
        <v>92</v>
      </c>
    </row>
    <row r="75" spans="1:7" x14ac:dyDescent="0.55000000000000004">
      <c r="A75" t="s">
        <v>167</v>
      </c>
      <c r="B75">
        <v>16</v>
      </c>
      <c r="C75" t="s">
        <v>87</v>
      </c>
      <c r="D75" t="s">
        <v>165</v>
      </c>
      <c r="E75">
        <v>306</v>
      </c>
      <c r="F75" t="s">
        <v>92</v>
      </c>
    </row>
    <row r="76" spans="1:7" x14ac:dyDescent="0.55000000000000004">
      <c r="A76" t="s">
        <v>168</v>
      </c>
      <c r="B76">
        <v>8</v>
      </c>
      <c r="C76" t="s">
        <v>87</v>
      </c>
      <c r="D76" t="s">
        <v>165</v>
      </c>
      <c r="E76">
        <v>999</v>
      </c>
      <c r="F76" t="s">
        <v>95</v>
      </c>
    </row>
    <row r="77" spans="1:7" x14ac:dyDescent="0.55000000000000004">
      <c r="A77" t="s">
        <v>169</v>
      </c>
      <c r="B77">
        <v>0</v>
      </c>
      <c r="C77" t="s">
        <v>170</v>
      </c>
      <c r="D77" t="s">
        <v>165</v>
      </c>
      <c r="E77">
        <v>999</v>
      </c>
      <c r="F77" t="s">
        <v>98</v>
      </c>
    </row>
    <row r="82" spans="1:6" x14ac:dyDescent="0.55000000000000004">
      <c r="A82" t="s">
        <v>50</v>
      </c>
    </row>
    <row r="84" spans="1:6" x14ac:dyDescent="0.55000000000000004">
      <c r="A84" t="s">
        <v>79</v>
      </c>
      <c r="B84" t="s">
        <v>80</v>
      </c>
      <c r="C84" t="s">
        <v>81</v>
      </c>
      <c r="D84" t="s">
        <v>82</v>
      </c>
      <c r="E84" t="s">
        <v>83</v>
      </c>
      <c r="F84" t="s">
        <v>84</v>
      </c>
    </row>
    <row r="85" spans="1:6" x14ac:dyDescent="0.55000000000000004">
      <c r="A85" t="s">
        <v>109</v>
      </c>
      <c r="B85" t="s">
        <v>86</v>
      </c>
      <c r="C85" t="s">
        <v>87</v>
      </c>
      <c r="D85" t="s">
        <v>171</v>
      </c>
      <c r="E85">
        <v>300</v>
      </c>
      <c r="F85" t="s">
        <v>89</v>
      </c>
    </row>
    <row r="86" spans="1:6" x14ac:dyDescent="0.55000000000000004">
      <c r="A86" t="s">
        <v>90</v>
      </c>
      <c r="B86" t="s">
        <v>91</v>
      </c>
      <c r="C86" t="s">
        <v>87</v>
      </c>
      <c r="D86" t="s">
        <v>171</v>
      </c>
      <c r="E86">
        <v>306</v>
      </c>
      <c r="F86" t="s">
        <v>92</v>
      </c>
    </row>
    <row r="87" spans="1:6" x14ac:dyDescent="0.55000000000000004">
      <c r="A87" t="s">
        <v>93</v>
      </c>
      <c r="B87" t="s">
        <v>94</v>
      </c>
      <c r="C87" t="s">
        <v>87</v>
      </c>
      <c r="D87" t="s">
        <v>171</v>
      </c>
      <c r="E87">
        <v>306</v>
      </c>
      <c r="F87" t="s">
        <v>92</v>
      </c>
    </row>
    <row r="88" spans="1:6" x14ac:dyDescent="0.55000000000000004">
      <c r="A88" t="s">
        <v>91</v>
      </c>
      <c r="B88" t="s">
        <v>91</v>
      </c>
      <c r="C88" t="s">
        <v>87</v>
      </c>
      <c r="D88" t="s">
        <v>171</v>
      </c>
      <c r="E88">
        <v>999</v>
      </c>
      <c r="F88" t="s">
        <v>95</v>
      </c>
    </row>
    <row r="89" spans="1:6" x14ac:dyDescent="0.55000000000000004">
      <c r="A89" t="s">
        <v>96</v>
      </c>
      <c r="B89" t="s">
        <v>96</v>
      </c>
      <c r="C89" t="s">
        <v>114</v>
      </c>
      <c r="D89" t="s">
        <v>171</v>
      </c>
      <c r="E89">
        <v>999</v>
      </c>
      <c r="F89" t="s">
        <v>98</v>
      </c>
    </row>
    <row r="94" spans="1:6" x14ac:dyDescent="0.55000000000000004">
      <c r="A94" t="s">
        <v>66</v>
      </c>
    </row>
    <row r="96" spans="1:6" x14ac:dyDescent="0.55000000000000004">
      <c r="A96" t="s">
        <v>79</v>
      </c>
      <c r="B96" t="s">
        <v>80</v>
      </c>
      <c r="C96" t="s">
        <v>81</v>
      </c>
      <c r="D96" t="s">
        <v>82</v>
      </c>
      <c r="E96" t="s">
        <v>83</v>
      </c>
      <c r="F96" t="s">
        <v>84</v>
      </c>
    </row>
    <row r="97" spans="1:6" x14ac:dyDescent="0.55000000000000004">
      <c r="A97" t="s">
        <v>172</v>
      </c>
      <c r="B97" t="s">
        <v>86</v>
      </c>
      <c r="C97" t="s">
        <v>87</v>
      </c>
      <c r="D97" t="s">
        <v>173</v>
      </c>
      <c r="E97">
        <v>300</v>
      </c>
      <c r="F97" t="s">
        <v>89</v>
      </c>
    </row>
    <row r="98" spans="1:6" x14ac:dyDescent="0.55000000000000004">
      <c r="A98" t="s">
        <v>90</v>
      </c>
      <c r="B98" t="s">
        <v>91</v>
      </c>
      <c r="C98" t="s">
        <v>87</v>
      </c>
      <c r="D98" t="s">
        <v>173</v>
      </c>
      <c r="E98">
        <v>306</v>
      </c>
      <c r="F98" t="s">
        <v>92</v>
      </c>
    </row>
    <row r="99" spans="1:6" x14ac:dyDescent="0.55000000000000004">
      <c r="A99" t="s">
        <v>93</v>
      </c>
      <c r="B99" t="s">
        <v>94</v>
      </c>
      <c r="C99" t="s">
        <v>87</v>
      </c>
      <c r="D99" t="s">
        <v>173</v>
      </c>
      <c r="E99">
        <v>306</v>
      </c>
      <c r="F99" t="s">
        <v>92</v>
      </c>
    </row>
    <row r="100" spans="1:6" x14ac:dyDescent="0.55000000000000004">
      <c r="A100" t="s">
        <v>91</v>
      </c>
      <c r="B100" t="s">
        <v>91</v>
      </c>
      <c r="C100" t="s">
        <v>87</v>
      </c>
      <c r="D100" t="s">
        <v>173</v>
      </c>
      <c r="E100">
        <v>999</v>
      </c>
      <c r="F100" t="s">
        <v>95</v>
      </c>
    </row>
    <row r="101" spans="1:6" x14ac:dyDescent="0.55000000000000004">
      <c r="A101" t="s">
        <v>96</v>
      </c>
      <c r="B101" t="s">
        <v>96</v>
      </c>
      <c r="C101" t="s">
        <v>174</v>
      </c>
      <c r="D101" t="s">
        <v>173</v>
      </c>
      <c r="E101">
        <v>999</v>
      </c>
      <c r="F101" t="s">
        <v>98</v>
      </c>
    </row>
    <row r="106" spans="1:6" x14ac:dyDescent="0.55000000000000004">
      <c r="A106" t="s">
        <v>54</v>
      </c>
    </row>
    <row r="108" spans="1:6" x14ac:dyDescent="0.55000000000000004">
      <c r="A108" t="s">
        <v>79</v>
      </c>
      <c r="B108" t="s">
        <v>80</v>
      </c>
      <c r="C108" t="s">
        <v>81</v>
      </c>
      <c r="D108" t="s">
        <v>82</v>
      </c>
      <c r="E108" t="s">
        <v>83</v>
      </c>
      <c r="F108" t="s">
        <v>84</v>
      </c>
    </row>
    <row r="109" spans="1:6" x14ac:dyDescent="0.55000000000000004">
      <c r="A109" t="s">
        <v>109</v>
      </c>
      <c r="B109" t="s">
        <v>86</v>
      </c>
      <c r="C109" t="s">
        <v>87</v>
      </c>
      <c r="D109" t="s">
        <v>175</v>
      </c>
      <c r="E109">
        <v>300</v>
      </c>
      <c r="F109" t="s">
        <v>89</v>
      </c>
    </row>
    <row r="110" spans="1:6" x14ac:dyDescent="0.55000000000000004">
      <c r="A110" t="s">
        <v>90</v>
      </c>
      <c r="B110" t="s">
        <v>91</v>
      </c>
      <c r="C110" t="s">
        <v>87</v>
      </c>
      <c r="D110" t="s">
        <v>175</v>
      </c>
      <c r="E110">
        <v>306</v>
      </c>
      <c r="F110" t="s">
        <v>92</v>
      </c>
    </row>
    <row r="111" spans="1:6" x14ac:dyDescent="0.55000000000000004">
      <c r="A111" t="s">
        <v>93</v>
      </c>
      <c r="B111" t="s">
        <v>94</v>
      </c>
      <c r="C111" t="s">
        <v>87</v>
      </c>
      <c r="D111" t="s">
        <v>175</v>
      </c>
      <c r="E111">
        <v>306</v>
      </c>
      <c r="F111" t="s">
        <v>92</v>
      </c>
    </row>
    <row r="112" spans="1:6" x14ac:dyDescent="0.55000000000000004">
      <c r="A112" t="s">
        <v>91</v>
      </c>
      <c r="B112" t="s">
        <v>91</v>
      </c>
      <c r="C112" t="s">
        <v>87</v>
      </c>
      <c r="D112" t="s">
        <v>175</v>
      </c>
      <c r="E112">
        <v>999</v>
      </c>
      <c r="F112" t="s">
        <v>95</v>
      </c>
    </row>
    <row r="113" spans="1:6" x14ac:dyDescent="0.55000000000000004">
      <c r="A113" t="s">
        <v>96</v>
      </c>
      <c r="B113" t="s">
        <v>96</v>
      </c>
      <c r="C113" t="s">
        <v>114</v>
      </c>
      <c r="D113" t="s">
        <v>175</v>
      </c>
      <c r="E113">
        <v>999</v>
      </c>
      <c r="F113" t="s">
        <v>98</v>
      </c>
    </row>
    <row r="118" spans="1:6" x14ac:dyDescent="0.55000000000000004">
      <c r="A118" t="s">
        <v>64</v>
      </c>
    </row>
    <row r="120" spans="1:6" x14ac:dyDescent="0.55000000000000004">
      <c r="A120" t="s">
        <v>79</v>
      </c>
      <c r="B120" t="s">
        <v>80</v>
      </c>
      <c r="C120" t="s">
        <v>81</v>
      </c>
      <c r="D120" t="s">
        <v>82</v>
      </c>
      <c r="E120" t="s">
        <v>83</v>
      </c>
      <c r="F120" t="s">
        <v>84</v>
      </c>
    </row>
    <row r="121" spans="1:6" x14ac:dyDescent="0.55000000000000004">
      <c r="A121" t="s">
        <v>172</v>
      </c>
      <c r="B121" t="s">
        <v>86</v>
      </c>
      <c r="C121" t="s">
        <v>87</v>
      </c>
      <c r="D121" t="s">
        <v>176</v>
      </c>
      <c r="E121">
        <v>300</v>
      </c>
      <c r="F121" t="s">
        <v>89</v>
      </c>
    </row>
    <row r="122" spans="1:6" x14ac:dyDescent="0.55000000000000004">
      <c r="A122" t="s">
        <v>90</v>
      </c>
      <c r="B122" t="s">
        <v>91</v>
      </c>
      <c r="C122" t="s">
        <v>87</v>
      </c>
      <c r="D122" t="s">
        <v>176</v>
      </c>
      <c r="E122">
        <v>306</v>
      </c>
      <c r="F122" t="s">
        <v>92</v>
      </c>
    </row>
    <row r="123" spans="1:6" x14ac:dyDescent="0.55000000000000004">
      <c r="A123" t="s">
        <v>93</v>
      </c>
      <c r="B123" t="s">
        <v>94</v>
      </c>
      <c r="C123" t="s">
        <v>87</v>
      </c>
      <c r="D123" t="s">
        <v>176</v>
      </c>
      <c r="E123">
        <v>306</v>
      </c>
      <c r="F123" t="s">
        <v>92</v>
      </c>
    </row>
    <row r="124" spans="1:6" x14ac:dyDescent="0.55000000000000004">
      <c r="A124" t="s">
        <v>91</v>
      </c>
      <c r="B124" t="s">
        <v>91</v>
      </c>
      <c r="C124" t="s">
        <v>87</v>
      </c>
      <c r="D124" t="s">
        <v>176</v>
      </c>
      <c r="E124">
        <v>999</v>
      </c>
      <c r="F124" t="s">
        <v>95</v>
      </c>
    </row>
    <row r="125" spans="1:6" x14ac:dyDescent="0.55000000000000004">
      <c r="A125" t="s">
        <v>96</v>
      </c>
      <c r="B125" t="s">
        <v>96</v>
      </c>
      <c r="C125" t="s">
        <v>174</v>
      </c>
      <c r="D125" t="s">
        <v>176</v>
      </c>
      <c r="E125">
        <v>999</v>
      </c>
      <c r="F125" t="s">
        <v>98</v>
      </c>
    </row>
    <row r="130" spans="1:6" x14ac:dyDescent="0.55000000000000004">
      <c r="A130" t="s">
        <v>56</v>
      </c>
    </row>
    <row r="132" spans="1:6" x14ac:dyDescent="0.55000000000000004">
      <c r="A132" t="s">
        <v>79</v>
      </c>
      <c r="B132" t="s">
        <v>80</v>
      </c>
      <c r="C132" t="s">
        <v>81</v>
      </c>
      <c r="D132" t="s">
        <v>82</v>
      </c>
      <c r="E132" t="s">
        <v>83</v>
      </c>
      <c r="F132" t="s">
        <v>84</v>
      </c>
    </row>
    <row r="133" spans="1:6" x14ac:dyDescent="0.55000000000000004">
      <c r="A133" t="s">
        <v>109</v>
      </c>
      <c r="B133" t="s">
        <v>86</v>
      </c>
      <c r="C133" t="s">
        <v>87</v>
      </c>
      <c r="D133" t="s">
        <v>113</v>
      </c>
      <c r="E133">
        <v>300</v>
      </c>
      <c r="F133" t="s">
        <v>89</v>
      </c>
    </row>
    <row r="134" spans="1:6" x14ac:dyDescent="0.55000000000000004">
      <c r="A134" t="s">
        <v>90</v>
      </c>
      <c r="B134" t="s">
        <v>91</v>
      </c>
      <c r="C134" t="s">
        <v>87</v>
      </c>
      <c r="D134" t="s">
        <v>113</v>
      </c>
      <c r="E134">
        <v>306</v>
      </c>
      <c r="F134" t="s">
        <v>92</v>
      </c>
    </row>
    <row r="135" spans="1:6" x14ac:dyDescent="0.55000000000000004">
      <c r="A135" t="s">
        <v>93</v>
      </c>
      <c r="B135" t="s">
        <v>94</v>
      </c>
      <c r="C135" t="s">
        <v>87</v>
      </c>
      <c r="D135" t="s">
        <v>113</v>
      </c>
      <c r="E135">
        <v>306</v>
      </c>
      <c r="F135" t="s">
        <v>92</v>
      </c>
    </row>
    <row r="136" spans="1:6" x14ac:dyDescent="0.55000000000000004">
      <c r="A136" t="s">
        <v>91</v>
      </c>
      <c r="B136" t="s">
        <v>91</v>
      </c>
      <c r="C136" t="s">
        <v>87</v>
      </c>
      <c r="D136" t="s">
        <v>113</v>
      </c>
      <c r="E136">
        <v>999</v>
      </c>
      <c r="F136" t="s">
        <v>95</v>
      </c>
    </row>
    <row r="137" spans="1:6" x14ac:dyDescent="0.55000000000000004">
      <c r="A137" t="s">
        <v>96</v>
      </c>
      <c r="B137" t="s">
        <v>96</v>
      </c>
      <c r="C137" t="s">
        <v>114</v>
      </c>
      <c r="D137" t="s">
        <v>113</v>
      </c>
      <c r="E137">
        <v>999</v>
      </c>
      <c r="F137" t="s">
        <v>98</v>
      </c>
    </row>
    <row r="142" spans="1:6" x14ac:dyDescent="0.55000000000000004">
      <c r="A142" t="s">
        <v>62</v>
      </c>
    </row>
    <row r="144" spans="1:6" x14ac:dyDescent="0.55000000000000004">
      <c r="A144" t="s">
        <v>79</v>
      </c>
      <c r="B144" t="s">
        <v>80</v>
      </c>
      <c r="C144" t="s">
        <v>81</v>
      </c>
      <c r="D144" t="s">
        <v>82</v>
      </c>
      <c r="E144" t="s">
        <v>83</v>
      </c>
      <c r="F144" t="s">
        <v>84</v>
      </c>
    </row>
    <row r="145" spans="1:6" x14ac:dyDescent="0.55000000000000004">
      <c r="A145" t="s">
        <v>172</v>
      </c>
      <c r="B145" t="s">
        <v>86</v>
      </c>
      <c r="C145" t="s">
        <v>87</v>
      </c>
      <c r="D145" t="s">
        <v>177</v>
      </c>
      <c r="E145">
        <v>300</v>
      </c>
      <c r="F145" t="s">
        <v>89</v>
      </c>
    </row>
    <row r="146" spans="1:6" x14ac:dyDescent="0.55000000000000004">
      <c r="A146" t="s">
        <v>90</v>
      </c>
      <c r="B146" t="s">
        <v>91</v>
      </c>
      <c r="C146" t="s">
        <v>87</v>
      </c>
      <c r="D146" t="s">
        <v>177</v>
      </c>
      <c r="E146">
        <v>306</v>
      </c>
      <c r="F146" t="s">
        <v>92</v>
      </c>
    </row>
    <row r="147" spans="1:6" x14ac:dyDescent="0.55000000000000004">
      <c r="A147" t="s">
        <v>93</v>
      </c>
      <c r="B147" t="s">
        <v>94</v>
      </c>
      <c r="C147" t="s">
        <v>87</v>
      </c>
      <c r="D147" t="s">
        <v>177</v>
      </c>
      <c r="E147">
        <v>306</v>
      </c>
      <c r="F147" t="s">
        <v>92</v>
      </c>
    </row>
    <row r="148" spans="1:6" x14ac:dyDescent="0.55000000000000004">
      <c r="A148" t="s">
        <v>91</v>
      </c>
      <c r="B148" t="s">
        <v>91</v>
      </c>
      <c r="C148" t="s">
        <v>87</v>
      </c>
      <c r="D148" t="s">
        <v>177</v>
      </c>
      <c r="E148">
        <v>999</v>
      </c>
      <c r="F148" t="s">
        <v>95</v>
      </c>
    </row>
    <row r="149" spans="1:6" x14ac:dyDescent="0.55000000000000004">
      <c r="A149" t="s">
        <v>96</v>
      </c>
      <c r="B149" t="s">
        <v>96</v>
      </c>
      <c r="C149" t="s">
        <v>174</v>
      </c>
      <c r="D149" t="s">
        <v>177</v>
      </c>
      <c r="E149">
        <v>999</v>
      </c>
      <c r="F149" t="s">
        <v>98</v>
      </c>
    </row>
    <row r="154" spans="1:6" x14ac:dyDescent="0.55000000000000004">
      <c r="A154" t="s">
        <v>58</v>
      </c>
    </row>
    <row r="156" spans="1:6" x14ac:dyDescent="0.55000000000000004">
      <c r="A156" t="s">
        <v>79</v>
      </c>
      <c r="B156" t="s">
        <v>80</v>
      </c>
      <c r="C156" t="s">
        <v>81</v>
      </c>
      <c r="D156" t="s">
        <v>82</v>
      </c>
      <c r="E156" t="s">
        <v>83</v>
      </c>
      <c r="F156" t="s">
        <v>84</v>
      </c>
    </row>
    <row r="157" spans="1:6" x14ac:dyDescent="0.55000000000000004">
      <c r="A157" t="s">
        <v>109</v>
      </c>
      <c r="B157" t="s">
        <v>86</v>
      </c>
      <c r="C157" t="s">
        <v>87</v>
      </c>
      <c r="D157" t="s">
        <v>178</v>
      </c>
      <c r="E157">
        <v>300</v>
      </c>
      <c r="F157" t="s">
        <v>89</v>
      </c>
    </row>
    <row r="158" spans="1:6" x14ac:dyDescent="0.55000000000000004">
      <c r="A158" t="s">
        <v>90</v>
      </c>
      <c r="B158" t="s">
        <v>91</v>
      </c>
      <c r="C158" t="s">
        <v>87</v>
      </c>
      <c r="D158" t="s">
        <v>178</v>
      </c>
      <c r="E158">
        <v>306</v>
      </c>
      <c r="F158" t="s">
        <v>92</v>
      </c>
    </row>
    <row r="159" spans="1:6" x14ac:dyDescent="0.55000000000000004">
      <c r="A159" t="s">
        <v>93</v>
      </c>
      <c r="B159" t="s">
        <v>94</v>
      </c>
      <c r="C159" t="s">
        <v>87</v>
      </c>
      <c r="D159" t="s">
        <v>178</v>
      </c>
      <c r="E159">
        <v>306</v>
      </c>
      <c r="F159" t="s">
        <v>92</v>
      </c>
    </row>
    <row r="160" spans="1:6" x14ac:dyDescent="0.55000000000000004">
      <c r="A160" t="s">
        <v>91</v>
      </c>
      <c r="B160" t="s">
        <v>91</v>
      </c>
      <c r="C160" t="s">
        <v>87</v>
      </c>
      <c r="D160" t="s">
        <v>178</v>
      </c>
      <c r="E160">
        <v>999</v>
      </c>
      <c r="F160" t="s">
        <v>95</v>
      </c>
    </row>
    <row r="161" spans="1:6" x14ac:dyDescent="0.55000000000000004">
      <c r="A161" t="s">
        <v>96</v>
      </c>
      <c r="B161" t="s">
        <v>96</v>
      </c>
      <c r="C161" t="s">
        <v>114</v>
      </c>
      <c r="D161" t="s">
        <v>178</v>
      </c>
      <c r="E161">
        <v>999</v>
      </c>
      <c r="F161" t="s">
        <v>98</v>
      </c>
    </row>
    <row r="166" spans="1:6" x14ac:dyDescent="0.55000000000000004">
      <c r="A166" t="s">
        <v>60</v>
      </c>
    </row>
    <row r="168" spans="1:6" x14ac:dyDescent="0.55000000000000004">
      <c r="A168" t="s">
        <v>79</v>
      </c>
      <c r="B168" t="s">
        <v>80</v>
      </c>
      <c r="C168" t="s">
        <v>81</v>
      </c>
      <c r="D168" t="s">
        <v>82</v>
      </c>
      <c r="E168" t="s">
        <v>83</v>
      </c>
      <c r="F168" t="s">
        <v>84</v>
      </c>
    </row>
    <row r="169" spans="1:6" x14ac:dyDescent="0.55000000000000004">
      <c r="A169" t="s">
        <v>172</v>
      </c>
      <c r="B169" t="s">
        <v>86</v>
      </c>
      <c r="C169" t="s">
        <v>87</v>
      </c>
      <c r="D169" t="s">
        <v>179</v>
      </c>
      <c r="E169">
        <v>300</v>
      </c>
      <c r="F169" t="s">
        <v>89</v>
      </c>
    </row>
    <row r="170" spans="1:6" x14ac:dyDescent="0.55000000000000004">
      <c r="A170" t="s">
        <v>90</v>
      </c>
      <c r="B170" t="s">
        <v>91</v>
      </c>
      <c r="C170" t="s">
        <v>87</v>
      </c>
      <c r="D170" t="s">
        <v>179</v>
      </c>
      <c r="E170">
        <v>306</v>
      </c>
      <c r="F170" t="s">
        <v>92</v>
      </c>
    </row>
    <row r="171" spans="1:6" x14ac:dyDescent="0.55000000000000004">
      <c r="A171" t="s">
        <v>93</v>
      </c>
      <c r="B171" t="s">
        <v>94</v>
      </c>
      <c r="C171" t="s">
        <v>87</v>
      </c>
      <c r="D171" t="s">
        <v>179</v>
      </c>
      <c r="E171">
        <v>306</v>
      </c>
      <c r="F171" t="s">
        <v>92</v>
      </c>
    </row>
    <row r="172" spans="1:6" x14ac:dyDescent="0.55000000000000004">
      <c r="A172" t="s">
        <v>91</v>
      </c>
      <c r="B172" t="s">
        <v>91</v>
      </c>
      <c r="C172" t="s">
        <v>87</v>
      </c>
      <c r="D172" t="s">
        <v>179</v>
      </c>
      <c r="E172">
        <v>999</v>
      </c>
      <c r="F172" t="s">
        <v>95</v>
      </c>
    </row>
    <row r="173" spans="1:6" x14ac:dyDescent="0.55000000000000004">
      <c r="A173" t="s">
        <v>96</v>
      </c>
      <c r="B173" t="s">
        <v>96</v>
      </c>
      <c r="C173" t="s">
        <v>174</v>
      </c>
      <c r="D173" t="s">
        <v>179</v>
      </c>
      <c r="E173">
        <v>999</v>
      </c>
      <c r="F173" t="s">
        <v>98</v>
      </c>
    </row>
    <row r="178" spans="1:6" x14ac:dyDescent="0.55000000000000004">
      <c r="A178" t="s">
        <v>159</v>
      </c>
    </row>
    <row r="180" spans="1:6" x14ac:dyDescent="0.55000000000000004">
      <c r="A180" t="s">
        <v>79</v>
      </c>
      <c r="B180" t="s">
        <v>80</v>
      </c>
      <c r="C180" t="s">
        <v>81</v>
      </c>
      <c r="D180" t="s">
        <v>82</v>
      </c>
      <c r="E180" t="s">
        <v>83</v>
      </c>
      <c r="F180" t="s">
        <v>84</v>
      </c>
    </row>
    <row r="181" spans="1:6" x14ac:dyDescent="0.55000000000000004">
      <c r="A181" t="s">
        <v>180</v>
      </c>
      <c r="B181" t="s">
        <v>91</v>
      </c>
      <c r="C181" t="s">
        <v>180</v>
      </c>
      <c r="D181" t="s">
        <v>181</v>
      </c>
      <c r="E181">
        <v>100</v>
      </c>
      <c r="F181" t="s">
        <v>182</v>
      </c>
    </row>
    <row r="182" spans="1:6" x14ac:dyDescent="0.55000000000000004">
      <c r="A182" t="s">
        <v>183</v>
      </c>
      <c r="B182" t="s">
        <v>86</v>
      </c>
      <c r="C182" t="s">
        <v>87</v>
      </c>
      <c r="D182" t="s">
        <v>181</v>
      </c>
      <c r="E182">
        <v>300</v>
      </c>
      <c r="F182" t="s">
        <v>89</v>
      </c>
    </row>
    <row r="183" spans="1:6" x14ac:dyDescent="0.55000000000000004">
      <c r="A183" t="s">
        <v>184</v>
      </c>
      <c r="B183" t="s">
        <v>86</v>
      </c>
      <c r="C183" t="s">
        <v>87</v>
      </c>
      <c r="D183" t="s">
        <v>185</v>
      </c>
      <c r="E183">
        <v>300</v>
      </c>
      <c r="F183" t="s">
        <v>89</v>
      </c>
    </row>
    <row r="184" spans="1:6" x14ac:dyDescent="0.55000000000000004">
      <c r="A184" t="s">
        <v>172</v>
      </c>
      <c r="B184" t="s">
        <v>86</v>
      </c>
      <c r="C184" t="s">
        <v>87</v>
      </c>
      <c r="D184" t="s">
        <v>186</v>
      </c>
      <c r="E184">
        <v>300</v>
      </c>
      <c r="F184" t="s">
        <v>89</v>
      </c>
    </row>
    <row r="185" spans="1:6" x14ac:dyDescent="0.55000000000000004">
      <c r="A185" t="s">
        <v>109</v>
      </c>
      <c r="B185" t="s">
        <v>86</v>
      </c>
      <c r="C185" t="s">
        <v>87</v>
      </c>
      <c r="D185" t="s">
        <v>110</v>
      </c>
      <c r="E185">
        <v>300</v>
      </c>
      <c r="F185" t="s">
        <v>89</v>
      </c>
    </row>
    <row r="186" spans="1:6" x14ac:dyDescent="0.55000000000000004">
      <c r="A186" t="s">
        <v>90</v>
      </c>
      <c r="B186" t="s">
        <v>91</v>
      </c>
      <c r="C186" t="s">
        <v>87</v>
      </c>
      <c r="D186" t="s">
        <v>187</v>
      </c>
      <c r="E186">
        <v>306</v>
      </c>
      <c r="F186" t="s">
        <v>92</v>
      </c>
    </row>
    <row r="187" spans="1:6" x14ac:dyDescent="0.55000000000000004">
      <c r="A187" t="s">
        <v>93</v>
      </c>
      <c r="B187" t="s">
        <v>94</v>
      </c>
      <c r="C187" t="s">
        <v>87</v>
      </c>
      <c r="D187" t="s">
        <v>187</v>
      </c>
      <c r="E187">
        <v>306</v>
      </c>
      <c r="F187" t="s">
        <v>92</v>
      </c>
    </row>
    <row r="188" spans="1:6" x14ac:dyDescent="0.55000000000000004">
      <c r="A188" t="s">
        <v>91</v>
      </c>
      <c r="B188" t="s">
        <v>91</v>
      </c>
      <c r="C188" t="s">
        <v>87</v>
      </c>
      <c r="D188" t="s">
        <v>185</v>
      </c>
      <c r="E188">
        <v>999</v>
      </c>
      <c r="F188" t="s">
        <v>95</v>
      </c>
    </row>
    <row r="189" spans="1:6" x14ac:dyDescent="0.55000000000000004">
      <c r="A189" t="s">
        <v>91</v>
      </c>
      <c r="B189" t="s">
        <v>91</v>
      </c>
      <c r="C189" t="s">
        <v>87</v>
      </c>
      <c r="D189" t="s">
        <v>186</v>
      </c>
      <c r="E189">
        <v>999</v>
      </c>
      <c r="F189" t="s">
        <v>95</v>
      </c>
    </row>
    <row r="190" spans="1:6" x14ac:dyDescent="0.55000000000000004">
      <c r="A190" t="s">
        <v>91</v>
      </c>
      <c r="B190" t="s">
        <v>91</v>
      </c>
      <c r="C190" t="s">
        <v>87</v>
      </c>
      <c r="D190" t="s">
        <v>110</v>
      </c>
      <c r="E190">
        <v>999</v>
      </c>
      <c r="F190" t="s">
        <v>95</v>
      </c>
    </row>
    <row r="195" spans="1:6" x14ac:dyDescent="0.55000000000000004">
      <c r="A195" t="s">
        <v>70</v>
      </c>
    </row>
    <row r="197" spans="1:6" x14ac:dyDescent="0.55000000000000004">
      <c r="A197" t="s">
        <v>79</v>
      </c>
      <c r="B197" t="s">
        <v>80</v>
      </c>
      <c r="C197" t="s">
        <v>81</v>
      </c>
      <c r="D197" t="s">
        <v>82</v>
      </c>
      <c r="E197" t="s">
        <v>83</v>
      </c>
      <c r="F197" t="s">
        <v>84</v>
      </c>
    </row>
    <row r="198" spans="1:6" x14ac:dyDescent="0.55000000000000004">
      <c r="A198" t="s">
        <v>184</v>
      </c>
      <c r="B198" t="s">
        <v>86</v>
      </c>
      <c r="C198" t="s">
        <v>87</v>
      </c>
      <c r="D198" t="s">
        <v>188</v>
      </c>
      <c r="E198">
        <v>300</v>
      </c>
      <c r="F198" t="s">
        <v>89</v>
      </c>
    </row>
    <row r="199" spans="1:6" x14ac:dyDescent="0.55000000000000004">
      <c r="A199" t="s">
        <v>90</v>
      </c>
      <c r="B199" t="s">
        <v>91</v>
      </c>
      <c r="C199" t="s">
        <v>87</v>
      </c>
      <c r="D199" t="s">
        <v>188</v>
      </c>
      <c r="E199">
        <v>306</v>
      </c>
      <c r="F199" t="s">
        <v>92</v>
      </c>
    </row>
    <row r="200" spans="1:6" x14ac:dyDescent="0.55000000000000004">
      <c r="A200" t="s">
        <v>93</v>
      </c>
      <c r="B200" t="s">
        <v>94</v>
      </c>
      <c r="C200" t="s">
        <v>87</v>
      </c>
      <c r="D200" t="s">
        <v>188</v>
      </c>
      <c r="E200">
        <v>306</v>
      </c>
      <c r="F200" t="s">
        <v>92</v>
      </c>
    </row>
    <row r="201" spans="1:6" x14ac:dyDescent="0.55000000000000004">
      <c r="A201" t="s">
        <v>91</v>
      </c>
      <c r="B201" t="s">
        <v>91</v>
      </c>
      <c r="C201" t="s">
        <v>87</v>
      </c>
      <c r="D201" t="s">
        <v>188</v>
      </c>
      <c r="E201">
        <v>999</v>
      </c>
      <c r="F201" t="s">
        <v>95</v>
      </c>
    </row>
    <row r="202" spans="1:6" x14ac:dyDescent="0.55000000000000004">
      <c r="A202" t="s">
        <v>96</v>
      </c>
      <c r="B202" t="s">
        <v>96</v>
      </c>
      <c r="C202" t="s">
        <v>189</v>
      </c>
      <c r="D202" t="s">
        <v>188</v>
      </c>
      <c r="E202">
        <v>999</v>
      </c>
      <c r="F202" t="s">
        <v>98</v>
      </c>
    </row>
    <row r="207" spans="1:6" x14ac:dyDescent="0.55000000000000004">
      <c r="A207" t="s">
        <v>162</v>
      </c>
    </row>
    <row r="209" spans="1:6" x14ac:dyDescent="0.55000000000000004">
      <c r="A209" t="s">
        <v>79</v>
      </c>
      <c r="B209" t="s">
        <v>80</v>
      </c>
      <c r="C209" t="s">
        <v>81</v>
      </c>
      <c r="D209" t="s">
        <v>82</v>
      </c>
      <c r="E209" t="s">
        <v>83</v>
      </c>
      <c r="F209" t="s">
        <v>84</v>
      </c>
    </row>
    <row r="210" spans="1:6" x14ac:dyDescent="0.55000000000000004">
      <c r="A210" t="s">
        <v>190</v>
      </c>
      <c r="B210" t="s">
        <v>91</v>
      </c>
      <c r="C210" t="s">
        <v>190</v>
      </c>
      <c r="D210" t="s">
        <v>191</v>
      </c>
      <c r="E210">
        <v>100</v>
      </c>
      <c r="F210" t="s">
        <v>182</v>
      </c>
    </row>
    <row r="211" spans="1:6" x14ac:dyDescent="0.55000000000000004">
      <c r="A211" t="s">
        <v>183</v>
      </c>
      <c r="B211" t="s">
        <v>86</v>
      </c>
      <c r="C211" t="s">
        <v>87</v>
      </c>
      <c r="D211" t="s">
        <v>191</v>
      </c>
      <c r="E211">
        <v>300</v>
      </c>
      <c r="F211" t="s">
        <v>89</v>
      </c>
    </row>
    <row r="212" spans="1:6" x14ac:dyDescent="0.55000000000000004">
      <c r="A212" t="s">
        <v>164</v>
      </c>
      <c r="B212">
        <v>48</v>
      </c>
      <c r="C212" t="s">
        <v>87</v>
      </c>
      <c r="D212" t="s">
        <v>192</v>
      </c>
      <c r="E212">
        <v>300</v>
      </c>
      <c r="F212" t="s">
        <v>89</v>
      </c>
    </row>
    <row r="213" spans="1:6" x14ac:dyDescent="0.55000000000000004">
      <c r="A213" t="s">
        <v>90</v>
      </c>
      <c r="B213" t="s">
        <v>91</v>
      </c>
      <c r="C213" t="s">
        <v>87</v>
      </c>
      <c r="D213" t="s">
        <v>191</v>
      </c>
      <c r="E213">
        <v>306</v>
      </c>
      <c r="F213" t="s">
        <v>92</v>
      </c>
    </row>
    <row r="214" spans="1:6" x14ac:dyDescent="0.55000000000000004">
      <c r="A214" t="s">
        <v>93</v>
      </c>
      <c r="B214" t="s">
        <v>94</v>
      </c>
      <c r="C214" t="s">
        <v>87</v>
      </c>
      <c r="D214" t="s">
        <v>191</v>
      </c>
      <c r="E214">
        <v>306</v>
      </c>
      <c r="F214" t="s">
        <v>92</v>
      </c>
    </row>
    <row r="215" spans="1:6" x14ac:dyDescent="0.55000000000000004">
      <c r="A215" t="s">
        <v>166</v>
      </c>
      <c r="B215">
        <v>128</v>
      </c>
      <c r="C215" t="s">
        <v>87</v>
      </c>
      <c r="D215" t="s">
        <v>192</v>
      </c>
      <c r="E215">
        <v>306</v>
      </c>
      <c r="F215" t="s">
        <v>92</v>
      </c>
    </row>
    <row r="216" spans="1:6" x14ac:dyDescent="0.55000000000000004">
      <c r="A216" t="s">
        <v>167</v>
      </c>
      <c r="B216">
        <v>16</v>
      </c>
      <c r="C216" t="s">
        <v>87</v>
      </c>
      <c r="D216" t="s">
        <v>192</v>
      </c>
      <c r="E216">
        <v>306</v>
      </c>
      <c r="F216" t="s">
        <v>92</v>
      </c>
    </row>
    <row r="217" spans="1:6" x14ac:dyDescent="0.55000000000000004">
      <c r="A217" t="s">
        <v>168</v>
      </c>
      <c r="B217">
        <v>8</v>
      </c>
      <c r="C217" t="s">
        <v>87</v>
      </c>
      <c r="D217" t="s">
        <v>192</v>
      </c>
      <c r="E217">
        <v>999</v>
      </c>
      <c r="F217" t="s">
        <v>95</v>
      </c>
    </row>
    <row r="222" spans="1:6" x14ac:dyDescent="0.55000000000000004">
      <c r="A222" t="s">
        <v>115</v>
      </c>
    </row>
    <row r="224" spans="1:6" x14ac:dyDescent="0.55000000000000004">
      <c r="A224" t="s">
        <v>116</v>
      </c>
      <c r="B224" t="s">
        <v>117</v>
      </c>
      <c r="C224" t="s">
        <v>118</v>
      </c>
      <c r="D224" t="s">
        <v>119</v>
      </c>
      <c r="E224" t="s">
        <v>120</v>
      </c>
    </row>
    <row r="225" spans="1:10" x14ac:dyDescent="0.55000000000000004">
      <c r="A225">
        <v>7</v>
      </c>
      <c r="B225" t="s">
        <v>193</v>
      </c>
      <c r="C225" t="s">
        <v>194</v>
      </c>
      <c r="D225">
        <v>628</v>
      </c>
      <c r="E225">
        <v>0</v>
      </c>
    </row>
    <row r="226" spans="1:10" x14ac:dyDescent="0.55000000000000004">
      <c r="A226">
        <v>28</v>
      </c>
      <c r="B226" t="s">
        <v>194</v>
      </c>
      <c r="C226" t="s">
        <v>193</v>
      </c>
      <c r="D226">
        <v>0</v>
      </c>
      <c r="E226">
        <v>627</v>
      </c>
    </row>
    <row r="231" spans="1:10" x14ac:dyDescent="0.55000000000000004">
      <c r="A231" t="s">
        <v>195</v>
      </c>
    </row>
    <row r="233" spans="1:10" x14ac:dyDescent="0.55000000000000004">
      <c r="A233" t="s">
        <v>73</v>
      </c>
      <c r="B233" t="s">
        <v>196</v>
      </c>
      <c r="C233" t="s">
        <v>197</v>
      </c>
      <c r="D233" t="s">
        <v>198</v>
      </c>
      <c r="E233" t="s">
        <v>199</v>
      </c>
      <c r="F233" t="s">
        <v>200</v>
      </c>
      <c r="G233" t="s">
        <v>201</v>
      </c>
      <c r="H233" t="s">
        <v>202</v>
      </c>
      <c r="I233" t="s">
        <v>203</v>
      </c>
      <c r="J233" t="s">
        <v>204</v>
      </c>
    </row>
    <row r="234" spans="1:10" x14ac:dyDescent="0.55000000000000004">
      <c r="A234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55000000000000004">
      <c r="A235">
        <v>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40" spans="1:10" x14ac:dyDescent="0.55000000000000004">
      <c r="A240" t="s">
        <v>205</v>
      </c>
    </row>
    <row r="242" spans="1:3" x14ac:dyDescent="0.55000000000000004">
      <c r="A242" t="s">
        <v>124</v>
      </c>
      <c r="B242" t="s">
        <v>84</v>
      </c>
      <c r="C242" t="s">
        <v>125</v>
      </c>
    </row>
    <row r="243" spans="1:3" x14ac:dyDescent="0.55000000000000004">
      <c r="A243" t="s">
        <v>136</v>
      </c>
      <c r="B243" t="s">
        <v>127</v>
      </c>
      <c r="C243">
        <v>1</v>
      </c>
    </row>
    <row r="244" spans="1:3" x14ac:dyDescent="0.55000000000000004">
      <c r="A244" t="s">
        <v>206</v>
      </c>
      <c r="B244" t="s">
        <v>127</v>
      </c>
      <c r="C244">
        <v>2</v>
      </c>
    </row>
    <row r="245" spans="1:3" x14ac:dyDescent="0.55000000000000004">
      <c r="A245" t="s">
        <v>207</v>
      </c>
      <c r="B245" t="s">
        <v>127</v>
      </c>
      <c r="C245">
        <v>3</v>
      </c>
    </row>
    <row r="246" spans="1:3" x14ac:dyDescent="0.55000000000000004">
      <c r="A246" t="s">
        <v>208</v>
      </c>
      <c r="B246" t="s">
        <v>127</v>
      </c>
      <c r="C246">
        <v>4</v>
      </c>
    </row>
    <row r="247" spans="1:3" x14ac:dyDescent="0.55000000000000004">
      <c r="A247" t="s">
        <v>209</v>
      </c>
      <c r="B247" t="s">
        <v>127</v>
      </c>
      <c r="C247">
        <v>5</v>
      </c>
    </row>
    <row r="252" spans="1:3" x14ac:dyDescent="0.55000000000000004">
      <c r="A252" t="s">
        <v>210</v>
      </c>
    </row>
    <row r="254" spans="1:3" x14ac:dyDescent="0.55000000000000004">
      <c r="A254" t="s">
        <v>124</v>
      </c>
      <c r="B254" t="s">
        <v>84</v>
      </c>
      <c r="C254" t="s">
        <v>125</v>
      </c>
    </row>
    <row r="255" spans="1:3" x14ac:dyDescent="0.55000000000000004">
      <c r="A255" t="s">
        <v>211</v>
      </c>
      <c r="B255" t="s">
        <v>127</v>
      </c>
      <c r="C255">
        <v>1</v>
      </c>
    </row>
    <row r="256" spans="1:3" x14ac:dyDescent="0.55000000000000004">
      <c r="A256" t="s">
        <v>212</v>
      </c>
      <c r="B256" t="s">
        <v>127</v>
      </c>
      <c r="C256">
        <v>2</v>
      </c>
    </row>
    <row r="257" spans="1:16" x14ac:dyDescent="0.55000000000000004">
      <c r="A257" t="s">
        <v>213</v>
      </c>
      <c r="B257" t="s">
        <v>127</v>
      </c>
      <c r="C257">
        <v>3</v>
      </c>
    </row>
    <row r="258" spans="1:16" x14ac:dyDescent="0.55000000000000004">
      <c r="A258" t="s">
        <v>129</v>
      </c>
      <c r="B258" t="s">
        <v>127</v>
      </c>
      <c r="C258">
        <v>4</v>
      </c>
    </row>
    <row r="259" spans="1:16" x14ac:dyDescent="0.55000000000000004">
      <c r="A259" t="s">
        <v>214</v>
      </c>
      <c r="B259" t="s">
        <v>127</v>
      </c>
      <c r="C259">
        <v>5</v>
      </c>
    </row>
    <row r="264" spans="1:16" x14ac:dyDescent="0.55000000000000004">
      <c r="A264" t="s">
        <v>215</v>
      </c>
    </row>
    <row r="266" spans="1:16" x14ac:dyDescent="0.55000000000000004">
      <c r="A266" t="s">
        <v>216</v>
      </c>
      <c r="B266" t="s">
        <v>217</v>
      </c>
      <c r="C266" t="s">
        <v>218</v>
      </c>
      <c r="D266" t="s">
        <v>219</v>
      </c>
      <c r="E266" t="s">
        <v>220</v>
      </c>
      <c r="F266" t="s">
        <v>221</v>
      </c>
      <c r="G266" t="s">
        <v>222</v>
      </c>
      <c r="H266" t="s">
        <v>223</v>
      </c>
      <c r="I266" t="s">
        <v>224</v>
      </c>
      <c r="J266" t="s">
        <v>225</v>
      </c>
      <c r="K266" t="s">
        <v>226</v>
      </c>
      <c r="L266" t="s">
        <v>227</v>
      </c>
      <c r="M266" t="s">
        <v>228</v>
      </c>
      <c r="N266" t="s">
        <v>229</v>
      </c>
      <c r="O266" t="s">
        <v>230</v>
      </c>
      <c r="P266" t="s">
        <v>231</v>
      </c>
    </row>
    <row r="267" spans="1:16" x14ac:dyDescent="0.55000000000000004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55000000000000004">
      <c r="A268">
        <v>29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73" spans="1:11" x14ac:dyDescent="0.55000000000000004">
      <c r="A273" t="s">
        <v>232</v>
      </c>
    </row>
    <row r="275" spans="1:11" x14ac:dyDescent="0.55000000000000004">
      <c r="A275" t="s">
        <v>233</v>
      </c>
      <c r="B275" t="s">
        <v>234</v>
      </c>
      <c r="C275" t="s">
        <v>235</v>
      </c>
      <c r="D275" t="s">
        <v>236</v>
      </c>
      <c r="E275" t="s">
        <v>237</v>
      </c>
      <c r="F275" t="s">
        <v>238</v>
      </c>
      <c r="G275" t="s">
        <v>239</v>
      </c>
      <c r="H275" t="s">
        <v>240</v>
      </c>
    </row>
    <row r="276" spans="1:11" x14ac:dyDescent="0.55000000000000004">
      <c r="A276" t="s">
        <v>150</v>
      </c>
      <c r="B276">
        <v>6480</v>
      </c>
      <c r="C276">
        <v>118.64334599999999</v>
      </c>
      <c r="D276">
        <v>6375.737666</v>
      </c>
      <c r="E276">
        <v>0</v>
      </c>
      <c r="F276">
        <v>0</v>
      </c>
      <c r="G276">
        <v>118.64334599999999</v>
      </c>
      <c r="H276">
        <v>0</v>
      </c>
    </row>
    <row r="281" spans="1:11" x14ac:dyDescent="0.55000000000000004">
      <c r="A281" t="s">
        <v>138</v>
      </c>
    </row>
    <row r="283" spans="1:11" x14ac:dyDescent="0.55000000000000004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</row>
    <row r="284" spans="1:11" x14ac:dyDescent="0.55000000000000004">
      <c r="A284">
        <v>1</v>
      </c>
      <c r="B284" t="s">
        <v>11</v>
      </c>
      <c r="C284">
        <v>7</v>
      </c>
      <c r="D284">
        <v>28</v>
      </c>
      <c r="E284">
        <v>628</v>
      </c>
      <c r="F284">
        <v>627</v>
      </c>
      <c r="G284">
        <v>112737</v>
      </c>
      <c r="H284">
        <v>112566</v>
      </c>
      <c r="I284">
        <v>9.0052999999999994E-2</v>
      </c>
      <c r="J284">
        <v>71.047464000000005</v>
      </c>
      <c r="K284">
        <v>0.23808299999999999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Raw_Readings</vt:lpstr>
      <vt:lpstr>RR_Eth</vt:lpstr>
      <vt:lpstr>Charts</vt:lpstr>
      <vt:lpstr>Calculations</vt:lpstr>
      <vt:lpstr>10_100</vt:lpstr>
      <vt:lpstr>10_100_Calculation</vt:lpstr>
      <vt:lpstr>5G_Metrics</vt:lpstr>
      <vt:lpstr>Eth_Metrics</vt:lpstr>
      <vt:lpstr>Latency_10_100</vt:lpstr>
      <vt:lpstr>JitterChart</vt:lpstr>
      <vt:lpstr>LChart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2021-10-23T19:25:06Z</cp:lastPrinted>
  <dcterms:created xsi:type="dcterms:W3CDTF">2021-09-21T20:20:48Z</dcterms:created>
  <dcterms:modified xsi:type="dcterms:W3CDTF">2021-12-15T15:59:39Z</dcterms:modified>
</cp:coreProperties>
</file>