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87DFE2B4-05C5-44ED-8E00-D7007DD826B9}" xr6:coauthVersionLast="47" xr6:coauthVersionMax="47" xr10:uidLastSave="{00000000-0000-0000-0000-000000000000}"/>
  <bookViews>
    <workbookView xWindow="-108" yWindow="-108" windowWidth="30936" windowHeight="16896" xr2:uid="{B47FE067-3B10-4851-B51D-85ECF3F8297B}"/>
  </bookViews>
  <sheets>
    <sheet name="Sheet1" sheetId="1" r:id="rId1"/>
  </sheets>
  <definedNames>
    <definedName name="solver_adj" localSheetId="0" hidden="1">Sheet1!$U$71:$U$72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Sheet1!$V$72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6" i="1" l="1"/>
  <c r="X79" i="1"/>
  <c r="X80" i="1"/>
  <c r="X81" i="1"/>
  <c r="X82" i="1"/>
  <c r="X84" i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82" i="1"/>
  <c r="V82" i="1" s="1"/>
  <c r="U84" i="1"/>
  <c r="V84" i="1" s="1"/>
  <c r="U73" i="1"/>
  <c r="V73" i="1" s="1"/>
  <c r="V72" i="1" s="1"/>
  <c r="Q84" i="1"/>
  <c r="Q83" i="1"/>
  <c r="Q82" i="1"/>
  <c r="Q81" i="1"/>
  <c r="Q80" i="1"/>
  <c r="Q79" i="1"/>
  <c r="Q78" i="1"/>
  <c r="Q77" i="1"/>
  <c r="Q76" i="1"/>
  <c r="Q75" i="1"/>
  <c r="Q74" i="1"/>
  <c r="Q73" i="1"/>
  <c r="F10" i="1"/>
  <c r="F11" i="1"/>
  <c r="F12" i="1"/>
  <c r="F13" i="1"/>
  <c r="F14" i="1"/>
  <c r="F15" i="1"/>
  <c r="F16" i="1"/>
  <c r="F17" i="1"/>
  <c r="F18" i="1"/>
  <c r="F19" i="1"/>
  <c r="F20" i="1"/>
  <c r="F9" i="1"/>
  <c r="J9" i="1"/>
  <c r="J20" i="1"/>
  <c r="J16" i="1"/>
  <c r="J10" i="1"/>
  <c r="J11" i="1"/>
  <c r="J12" i="1"/>
  <c r="L12" i="1" s="1"/>
  <c r="J13" i="1"/>
  <c r="J14" i="1"/>
  <c r="L9" i="1"/>
  <c r="I20" i="1"/>
  <c r="L11" i="1"/>
  <c r="L13" i="1"/>
  <c r="L10" i="1"/>
  <c r="L14" i="1"/>
  <c r="L16" i="1"/>
  <c r="L19" i="1"/>
  <c r="I10" i="1"/>
  <c r="I11" i="1"/>
  <c r="I12" i="1"/>
  <c r="I13" i="1"/>
  <c r="I14" i="1"/>
  <c r="I15" i="1"/>
  <c r="I16" i="1"/>
  <c r="I17" i="1"/>
  <c r="I18" i="1"/>
  <c r="I19" i="1"/>
  <c r="I9" i="1"/>
  <c r="L8" i="1" l="1"/>
</calcChain>
</file>

<file path=xl/sharedStrings.xml><?xml version="1.0" encoding="utf-8"?>
<sst xmlns="http://schemas.openxmlformats.org/spreadsheetml/2006/main" count="39" uniqueCount="27">
  <si>
    <t>aggrstab = ((S+0.15*C)/1.3)</t>
  </si>
  <si>
    <t>S</t>
  </si>
  <si>
    <t>C</t>
  </si>
  <si>
    <t>clay</t>
  </si>
  <si>
    <t>clay loam</t>
  </si>
  <si>
    <t>silt</t>
  </si>
  <si>
    <t>silt loam</t>
  </si>
  <si>
    <t>loam</t>
  </si>
  <si>
    <t>sandy loam</t>
  </si>
  <si>
    <t>loamy sand</t>
  </si>
  <si>
    <t>fine sand</t>
  </si>
  <si>
    <t>sand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</si>
  <si>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</si>
  <si>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</si>
  <si>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</si>
  <si>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</si>
  <si>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</si>
  <si>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</si>
  <si>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</si>
  <si>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</si>
  <si>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</si>
  <si>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</si>
  <si>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</si>
  <si>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</si>
  <si>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&lt;= use this one</t>
  </si>
  <si>
    <t>max(1.0, 4.316*ln(C+1.0) - 6.955))</t>
  </si>
  <si>
    <t>7.018*ln(C) + 13.312)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</si>
</sst>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trike/>
      <sz val="10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05096237970251"/>
                  <c:y val="-0.1278612569262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Sheet1!$G$9:$G$20</c:f>
              <c:numCache>
                <c:formatCode>0.00</c:formatCode>
                <c:ptCount val="12"/>
                <c:pt idx="0">
                  <c:v>0.88</c:v>
                </c:pt>
                <c:pt idx="1">
                  <c:v>0.8</c:v>
                </c:pt>
                <c:pt idx="2">
                  <c:v>0.65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0.6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0.5</c:v>
                </c:pt>
                <c:pt idx="11" formatCode="General">
                  <c:v>0.25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B-4EA4-A2DE-CAACE5D7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29071"/>
        <c:axId val="1886524079"/>
      </c:scatterChart>
      <c:valAx>
        <c:axId val="1886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079"/>
        <c:crosses val="autoZero"/>
        <c:crossBetween val="midCat"/>
      </c:valAx>
      <c:valAx>
        <c:axId val="18865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4792213473316"/>
                  <c:y val="-5.2454285755716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Sheet1!$J$9:$J$20</c:f>
              <c:numCache>
                <c:formatCode>General</c:formatCode>
                <c:ptCount val="12"/>
                <c:pt idx="0">
                  <c:v>3.4351932674489198</c:v>
                </c:pt>
                <c:pt idx="1">
                  <c:v>3.1329335274034213</c:v>
                </c:pt>
                <c:pt idx="2">
                  <c:v>2.6765326417665434</c:v>
                </c:pt>
                <c:pt idx="3">
                  <c:v>1.9526432080212244</c:v>
                </c:pt>
                <c:pt idx="4">
                  <c:v>1.0866577309590446</c:v>
                </c:pt>
                <c:pt idx="5">
                  <c:v>0.48816080200530609</c:v>
                </c:pt>
                <c:pt idx="7">
                  <c:v>1.9058269138096475</c:v>
                </c:pt>
                <c:pt idx="11">
                  <c:v>2.0479229571265081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0-4058-9BBC-CCB2A99B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39471"/>
        <c:axId val="1926815759"/>
      </c:scatterChart>
      <c:valAx>
        <c:axId val="19271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15759"/>
        <c:crosses val="autoZero"/>
        <c:crossBetween val="midCat"/>
      </c:valAx>
      <c:valAx>
        <c:axId val="1926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5088582677165358E-2"/>
                  <c:y val="-0.3206065908428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Sheet1!$F$9:$F$20</c:f>
              <c:numCache>
                <c:formatCode>0.00</c:formatCode>
                <c:ptCount val="12"/>
                <c:pt idx="0">
                  <c:v>6.9999999999999993E-2</c:v>
                </c:pt>
                <c:pt idx="1">
                  <c:v>0.14999999999999997</c:v>
                </c:pt>
                <c:pt idx="2">
                  <c:v>0.24999999999999997</c:v>
                </c:pt>
                <c:pt idx="3">
                  <c:v>0.39999999999999997</c:v>
                </c:pt>
                <c:pt idx="4">
                  <c:v>0.65</c:v>
                </c:pt>
                <c:pt idx="5">
                  <c:v>0.85</c:v>
                </c:pt>
                <c:pt idx="6">
                  <c:v>0.15000000000000002</c:v>
                </c:pt>
                <c:pt idx="7">
                  <c:v>0.35</c:v>
                </c:pt>
                <c:pt idx="8">
                  <c:v>0.55000000000000004</c:v>
                </c:pt>
                <c:pt idx="9">
                  <c:v>0.45</c:v>
                </c:pt>
                <c:pt idx="10">
                  <c:v>9.9999999999999978E-2</c:v>
                </c:pt>
                <c:pt idx="11">
                  <c:v>0.25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D57-89E4-26936AC1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3487"/>
        <c:axId val="1781160047"/>
      </c:scatterChart>
      <c:valAx>
        <c:axId val="919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60047"/>
        <c:crosses val="autoZero"/>
        <c:crossBetween val="midCat"/>
      </c:valAx>
      <c:valAx>
        <c:axId val="1781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35898950131233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Sheet1!$S$73:$S$84</c:f>
              <c:numCache>
                <c:formatCode>0.00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0.05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0.45</c:v>
                </c:pt>
                <c:pt idx="10">
                  <c:v>0.4</c:v>
                </c:pt>
                <c:pt idx="11" formatCode="General">
                  <c:v>0.5</c:v>
                </c:pt>
              </c:numCache>
            </c:numRef>
          </c:xVal>
          <c:yVal>
            <c:numRef>
              <c:f>Sheet1!$T$73:$T$84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7F0-BA36-58441468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8527"/>
        <c:axId val="92642271"/>
      </c:scatterChart>
      <c:valAx>
        <c:axId val="926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271"/>
        <c:crosses val="autoZero"/>
        <c:crossBetween val="midCat"/>
      </c:valAx>
      <c:valAx>
        <c:axId val="92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21</xdr:row>
      <xdr:rowOff>106680</xdr:rowOff>
    </xdr:from>
    <xdr:to>
      <xdr:col>8</xdr:col>
      <xdr:colOff>388620</xdr:colOff>
      <xdr:row>36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038C1-6D40-0E8F-9E75-6DB2BBB4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20</xdr:row>
      <xdr:rowOff>106680</xdr:rowOff>
    </xdr:from>
    <xdr:to>
      <xdr:col>16</xdr:col>
      <xdr:colOff>441960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49489-B0C1-E6B9-3FF8-215AA3D6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579120</xdr:colOff>
      <xdr:row>36</xdr:row>
      <xdr:rowOff>60960</xdr:rowOff>
    </xdr:from>
    <xdr:to>
      <xdr:col>24</xdr:col>
      <xdr:colOff>351764</xdr:colOff>
      <xdr:row>61</xdr:row>
      <xdr:rowOff>71124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C73F0F-27A8-AFC7-AE92-8D2E99BC9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5520" y="6812280"/>
          <a:ext cx="8916644" cy="4582164"/>
        </a:xfrm>
        <a:prstGeom prst="rect">
          <a:avLst/>
        </a:prstGeom>
      </xdr:spPr>
    </xdr:pic>
    <xdr:clientData/>
  </xdr:twoCellAnchor>
  <xdr:twoCellAnchor>
    <xdr:from>
      <xdr:col>1</xdr:col>
      <xdr:colOff>472440</xdr:colOff>
      <xdr:row>30</xdr:row>
      <xdr:rowOff>129540</xdr:rowOff>
    </xdr:from>
    <xdr:to>
      <xdr:col>7</xdr:col>
      <xdr:colOff>510540</xdr:colOff>
      <xdr:row>45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D7E11A-EADB-8BD1-C826-0872C516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68</xdr:row>
      <xdr:rowOff>167640</xdr:rowOff>
    </xdr:from>
    <xdr:to>
      <xdr:col>13</xdr:col>
      <xdr:colOff>334650</xdr:colOff>
      <xdr:row>96</xdr:row>
      <xdr:rowOff>17864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B653DC-B214-811B-60AA-D4F815F9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86360"/>
          <a:ext cx="9135750" cy="5153744"/>
        </a:xfrm>
        <a:prstGeom prst="rect">
          <a:avLst/>
        </a:prstGeom>
      </xdr:spPr>
    </xdr:pic>
    <xdr:clientData/>
  </xdr:twoCellAnchor>
  <xdr:twoCellAnchor>
    <xdr:from>
      <xdr:col>3</xdr:col>
      <xdr:colOff>121920</xdr:colOff>
      <xdr:row>58</xdr:row>
      <xdr:rowOff>68580</xdr:rowOff>
    </xdr:from>
    <xdr:to>
      <xdr:col>9</xdr:col>
      <xdr:colOff>160020</xdr:colOff>
      <xdr:row>73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D3D331-541A-23D6-1644-ADAA7A4A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0824-A41A-46DA-956B-5F28F18A83B9}">
  <dimension ref="D5:X84"/>
  <sheetViews>
    <sheetView tabSelected="1" topLeftCell="C61" workbookViewId="0">
      <selection activeCell="O85" sqref="O85"/>
    </sheetView>
  </sheetViews>
  <sheetFormatPr defaultRowHeight="14.4" x14ac:dyDescent="0.3"/>
  <cols>
    <col min="4" max="4" width="21.6640625" customWidth="1"/>
  </cols>
  <sheetData>
    <row r="5" spans="4:19" x14ac:dyDescent="0.3">
      <c r="D5" t="s">
        <v>0</v>
      </c>
    </row>
    <row r="7" spans="4:19" x14ac:dyDescent="0.3">
      <c r="J7">
        <v>0.58405993166975467</v>
      </c>
    </row>
    <row r="8" spans="4:19" x14ac:dyDescent="0.3">
      <c r="G8" t="s">
        <v>1</v>
      </c>
      <c r="H8" t="s">
        <v>2</v>
      </c>
      <c r="J8">
        <v>0.26467302588150732</v>
      </c>
      <c r="L8" s="4">
        <f>SUM(L9:L19)</f>
        <v>0.75219934973995817</v>
      </c>
    </row>
    <row r="9" spans="4:19" ht="15.6" x14ac:dyDescent="0.3">
      <c r="D9" s="5" t="s">
        <v>12</v>
      </c>
      <c r="E9" s="1"/>
      <c r="F9" s="2">
        <f>1-G9-H9</f>
        <v>6.9999999999999993E-2</v>
      </c>
      <c r="G9" s="2">
        <v>0.88</v>
      </c>
      <c r="H9" s="2">
        <v>0.05</v>
      </c>
      <c r="I9">
        <f>(G9+0.15*H9)/1.3</f>
        <v>0.6826923076923076</v>
      </c>
      <c r="J9">
        <f>(G9+H9*$J$7)/$J$8</f>
        <v>3.4351932674489198</v>
      </c>
      <c r="K9" s="3">
        <v>3.5</v>
      </c>
      <c r="L9" s="4">
        <f>(J9-K9)^2</f>
        <v>4.1999125839472327E-3</v>
      </c>
      <c r="O9" s="3" t="s">
        <v>3</v>
      </c>
      <c r="P9" s="3">
        <v>1.7</v>
      </c>
      <c r="R9" s="3">
        <v>2.4</v>
      </c>
    </row>
    <row r="10" spans="4:19" ht="15.6" x14ac:dyDescent="0.3">
      <c r="D10" s="5" t="s">
        <v>13</v>
      </c>
      <c r="E10" s="1"/>
      <c r="F10" s="2">
        <f t="shared" ref="F10:F20" si="0">1-G10-H10</f>
        <v>0.14999999999999997</v>
      </c>
      <c r="G10" s="2">
        <v>0.8</v>
      </c>
      <c r="H10" s="2">
        <v>0.05</v>
      </c>
      <c r="I10">
        <f t="shared" ref="I10:I20" si="1">(G10+0.15*H10)/1.3</f>
        <v>0.62115384615384617</v>
      </c>
      <c r="J10">
        <f t="shared" ref="J10:J16" si="2">(G10+H10*$J$7)/$J$8</f>
        <v>3.1329335274034213</v>
      </c>
      <c r="K10" s="3">
        <v>3</v>
      </c>
      <c r="L10" s="4">
        <f t="shared" ref="L10:L19" si="3">(J10-K10)^2</f>
        <v>1.7671322707916173E-2</v>
      </c>
      <c r="O10" s="3" t="s">
        <v>4</v>
      </c>
      <c r="P10" s="3">
        <v>1.4</v>
      </c>
      <c r="R10" s="3">
        <v>1.9</v>
      </c>
    </row>
    <row r="11" spans="4:19" ht="15.6" x14ac:dyDescent="0.3">
      <c r="D11" s="5" t="s">
        <v>14</v>
      </c>
      <c r="E11" s="1"/>
      <c r="F11" s="2">
        <f t="shared" si="0"/>
        <v>0.24999999999999997</v>
      </c>
      <c r="G11" s="2">
        <v>0.65</v>
      </c>
      <c r="H11" s="2">
        <v>0.1</v>
      </c>
      <c r="I11">
        <f t="shared" si="1"/>
        <v>0.5115384615384615</v>
      </c>
      <c r="J11">
        <f t="shared" si="2"/>
        <v>2.6765326417665434</v>
      </c>
      <c r="K11" s="3">
        <v>2.6</v>
      </c>
      <c r="L11" s="4">
        <f t="shared" si="3"/>
        <v>5.857245255766046E-3</v>
      </c>
      <c r="O11" s="3" t="s">
        <v>5</v>
      </c>
      <c r="P11" s="3">
        <v>0.8</v>
      </c>
      <c r="R11" s="3">
        <v>1.6</v>
      </c>
    </row>
    <row r="12" spans="4:19" ht="15.6" x14ac:dyDescent="0.3">
      <c r="D12" s="5" t="s">
        <v>15</v>
      </c>
      <c r="E12" s="1"/>
      <c r="F12" s="2">
        <f t="shared" si="0"/>
        <v>0.39999999999999997</v>
      </c>
      <c r="G12" s="2">
        <v>0.4</v>
      </c>
      <c r="H12" s="2">
        <v>0.2</v>
      </c>
      <c r="I12">
        <f t="shared" si="1"/>
        <v>0.33076923076923082</v>
      </c>
      <c r="J12">
        <f t="shared" si="2"/>
        <v>1.9526432080212244</v>
      </c>
      <c r="K12" s="3">
        <v>2</v>
      </c>
      <c r="L12" s="4">
        <f t="shared" si="3"/>
        <v>2.2426657465210273E-3</v>
      </c>
      <c r="O12" s="3" t="s">
        <v>6</v>
      </c>
      <c r="P12" s="3">
        <v>0.8</v>
      </c>
      <c r="R12" s="3">
        <v>2.2999999999999998</v>
      </c>
    </row>
    <row r="13" spans="4:19" ht="15.6" x14ac:dyDescent="0.3">
      <c r="D13" s="5" t="s">
        <v>16</v>
      </c>
      <c r="E13" s="1"/>
      <c r="F13" s="2">
        <f t="shared" si="0"/>
        <v>0.65</v>
      </c>
      <c r="G13" s="2">
        <v>0.2</v>
      </c>
      <c r="H13" s="2">
        <v>0.15</v>
      </c>
      <c r="I13">
        <f t="shared" si="1"/>
        <v>0.17115384615384616</v>
      </c>
      <c r="J13">
        <f t="shared" si="2"/>
        <v>1.0866577309590446</v>
      </c>
      <c r="K13" s="3">
        <v>1.5</v>
      </c>
      <c r="L13" s="4">
        <f t="shared" si="3"/>
        <v>0.17085183137592555</v>
      </c>
      <c r="O13" s="3" t="s">
        <v>7</v>
      </c>
      <c r="P13" s="3">
        <v>1</v>
      </c>
      <c r="R13" s="3">
        <v>2.7</v>
      </c>
    </row>
    <row r="14" spans="4:19" ht="15.6" x14ac:dyDescent="0.3">
      <c r="D14" s="5" t="s">
        <v>17</v>
      </c>
      <c r="E14" s="1"/>
      <c r="F14" s="2">
        <f t="shared" si="0"/>
        <v>0.85</v>
      </c>
      <c r="G14" s="2">
        <v>0.1</v>
      </c>
      <c r="H14" s="2">
        <v>0.05</v>
      </c>
      <c r="I14">
        <f t="shared" si="1"/>
        <v>8.2692307692307704E-2</v>
      </c>
      <c r="J14">
        <f t="shared" si="2"/>
        <v>0.48816080200530609</v>
      </c>
      <c r="K14" s="3">
        <v>1.2</v>
      </c>
      <c r="L14" s="4">
        <f t="shared" si="3"/>
        <v>0.50671504380172894</v>
      </c>
      <c r="O14" s="3" t="s">
        <v>8</v>
      </c>
      <c r="P14" s="3">
        <v>1.7</v>
      </c>
      <c r="R14" s="3">
        <v>3.1</v>
      </c>
    </row>
    <row r="15" spans="4:19" ht="15.6" x14ac:dyDescent="0.3">
      <c r="D15" s="5" t="s">
        <v>18</v>
      </c>
      <c r="E15" s="1"/>
      <c r="F15" s="2">
        <f t="shared" si="0"/>
        <v>0.15000000000000002</v>
      </c>
      <c r="G15" s="2">
        <v>0.6</v>
      </c>
      <c r="H15" s="2">
        <v>0.25</v>
      </c>
      <c r="I15">
        <f t="shared" si="1"/>
        <v>0.49038461538461531</v>
      </c>
      <c r="L15" s="4"/>
      <c r="O15" s="3" t="s">
        <v>9</v>
      </c>
      <c r="P15" s="3">
        <v>1.9</v>
      </c>
      <c r="R15" s="3">
        <v>4</v>
      </c>
    </row>
    <row r="16" spans="4:19" ht="15.6" x14ac:dyDescent="0.3">
      <c r="D16" s="5" t="s">
        <v>19</v>
      </c>
      <c r="E16" s="1"/>
      <c r="F16" s="2">
        <f t="shared" si="0"/>
        <v>0.35</v>
      </c>
      <c r="G16" s="2">
        <v>0.3</v>
      </c>
      <c r="H16" s="2">
        <v>0.35</v>
      </c>
      <c r="I16">
        <f t="shared" si="1"/>
        <v>0.27115384615384613</v>
      </c>
      <c r="J16">
        <f t="shared" si="2"/>
        <v>1.9058269138096475</v>
      </c>
      <c r="K16" s="3">
        <v>1.7</v>
      </c>
      <c r="L16" s="4">
        <f t="shared" si="3"/>
        <v>4.2364718448404087E-2</v>
      </c>
      <c r="O16" s="3" t="s">
        <v>10</v>
      </c>
      <c r="P16" s="3">
        <v>2</v>
      </c>
      <c r="Q16" s="3"/>
      <c r="R16" s="3">
        <v>6</v>
      </c>
      <c r="S16" t="s">
        <v>24</v>
      </c>
    </row>
    <row r="17" spans="4:18" ht="15.6" x14ac:dyDescent="0.3">
      <c r="D17" s="5" t="s">
        <v>20</v>
      </c>
      <c r="E17" s="1"/>
      <c r="F17" s="2">
        <f t="shared" si="0"/>
        <v>0.55000000000000004</v>
      </c>
      <c r="G17" s="2">
        <v>0.1</v>
      </c>
      <c r="H17" s="2">
        <v>0.35</v>
      </c>
      <c r="I17">
        <f t="shared" si="1"/>
        <v>0.11730769230769231</v>
      </c>
      <c r="L17" s="4"/>
      <c r="O17" s="6" t="s">
        <v>11</v>
      </c>
      <c r="P17" s="6">
        <v>1</v>
      </c>
      <c r="Q17" s="7"/>
      <c r="R17" s="6">
        <v>3</v>
      </c>
    </row>
    <row r="18" spans="4:18" ht="15.6" x14ac:dyDescent="0.3">
      <c r="D18" s="5" t="s">
        <v>21</v>
      </c>
      <c r="E18" s="1"/>
      <c r="F18" s="2">
        <f t="shared" si="0"/>
        <v>0.45</v>
      </c>
      <c r="G18" s="2">
        <v>0.1</v>
      </c>
      <c r="H18" s="2">
        <v>0.45</v>
      </c>
      <c r="I18">
        <f t="shared" si="1"/>
        <v>0.12884615384615386</v>
      </c>
      <c r="L18" s="4"/>
    </row>
    <row r="19" spans="4:18" ht="15.6" x14ac:dyDescent="0.3">
      <c r="D19" s="5" t="s">
        <v>22</v>
      </c>
      <c r="E19" s="1"/>
      <c r="F19" s="2">
        <f t="shared" si="0"/>
        <v>9.9999999999999978E-2</v>
      </c>
      <c r="G19" s="2">
        <v>0.5</v>
      </c>
      <c r="H19" s="2">
        <v>0.4</v>
      </c>
      <c r="I19">
        <f t="shared" si="1"/>
        <v>0.43076923076923079</v>
      </c>
      <c r="L19" s="4">
        <f>(J20-K20)^2</f>
        <v>2.2966098197491308E-3</v>
      </c>
    </row>
    <row r="20" spans="4:18" ht="15.6" x14ac:dyDescent="0.3">
      <c r="D20" s="5" t="s">
        <v>23</v>
      </c>
      <c r="F20" s="2">
        <f t="shared" si="0"/>
        <v>0.25</v>
      </c>
      <c r="G20">
        <v>0.25</v>
      </c>
      <c r="H20">
        <v>0.5</v>
      </c>
      <c r="I20">
        <f t="shared" si="1"/>
        <v>0.25</v>
      </c>
      <c r="J20">
        <f t="shared" ref="J20" si="4">(G20+H20*$J$7)/$J$8</f>
        <v>2.0479229571265081</v>
      </c>
      <c r="K20" s="3">
        <v>2</v>
      </c>
    </row>
    <row r="70" spans="15:24" x14ac:dyDescent="0.3">
      <c r="X70" t="s">
        <v>25</v>
      </c>
    </row>
    <row r="71" spans="15:24" x14ac:dyDescent="0.3">
      <c r="U71">
        <v>0.31835655019439835</v>
      </c>
      <c r="X71" t="s">
        <v>26</v>
      </c>
    </row>
    <row r="72" spans="15:24" x14ac:dyDescent="0.3">
      <c r="U72">
        <v>1</v>
      </c>
      <c r="V72">
        <f>SUM(V73:V84)</f>
        <v>471.95171635324505</v>
      </c>
    </row>
    <row r="73" spans="15:24" ht="15.6" x14ac:dyDescent="0.3">
      <c r="O73" s="5" t="s">
        <v>12</v>
      </c>
      <c r="P73" s="1"/>
      <c r="Q73" s="2">
        <f>1-R73-S73</f>
        <v>6.9999999999999993E-2</v>
      </c>
      <c r="R73" s="2">
        <v>0.88</v>
      </c>
      <c r="S73" s="2">
        <v>0.05</v>
      </c>
      <c r="T73">
        <v>2</v>
      </c>
      <c r="U73">
        <f>R73/$U$71+S73/$U$72</f>
        <v>2.8141963058798218</v>
      </c>
      <c r="V73">
        <f>(T73-U73)^2</f>
        <v>0.6629156245083484</v>
      </c>
      <c r="X73">
        <v>2</v>
      </c>
    </row>
    <row r="74" spans="15:24" ht="15.6" x14ac:dyDescent="0.3">
      <c r="O74" s="5" t="s">
        <v>13</v>
      </c>
      <c r="P74" s="1"/>
      <c r="Q74" s="2">
        <f t="shared" ref="Q74:Q84" si="5">1-R74-S74</f>
        <v>0.14999999999999997</v>
      </c>
      <c r="R74" s="2">
        <v>0.8</v>
      </c>
      <c r="S74" s="2">
        <v>0.05</v>
      </c>
      <c r="T74">
        <v>2</v>
      </c>
      <c r="U74">
        <f t="shared" ref="U74:U84" si="6">R74/$U$71+S74/$U$72</f>
        <v>2.5629057326180198</v>
      </c>
      <c r="V74">
        <f t="shared" ref="V74:V84" si="7">(T74-U74)^2</f>
        <v>0.31686286381422957</v>
      </c>
      <c r="X74">
        <v>2</v>
      </c>
    </row>
    <row r="75" spans="15:24" ht="15.6" x14ac:dyDescent="0.3">
      <c r="O75" s="5" t="s">
        <v>14</v>
      </c>
      <c r="P75" s="1"/>
      <c r="Q75" s="2">
        <f t="shared" si="5"/>
        <v>0.24999999999999997</v>
      </c>
      <c r="R75" s="2">
        <v>0.65</v>
      </c>
      <c r="S75" s="2">
        <v>0.1</v>
      </c>
      <c r="T75">
        <v>2.5</v>
      </c>
      <c r="U75">
        <f t="shared" si="6"/>
        <v>2.1417359077521412</v>
      </c>
      <c r="V75">
        <f t="shared" si="7"/>
        <v>0.1283531597941823</v>
      </c>
      <c r="X75">
        <v>2</v>
      </c>
    </row>
    <row r="76" spans="15:24" ht="15.6" x14ac:dyDescent="0.3">
      <c r="O76" s="5" t="s">
        <v>15</v>
      </c>
      <c r="P76" s="1"/>
      <c r="Q76" s="2">
        <f t="shared" si="5"/>
        <v>0.39999999999999997</v>
      </c>
      <c r="R76" s="2">
        <v>0.4</v>
      </c>
      <c r="S76" s="2">
        <v>0.2</v>
      </c>
      <c r="T76">
        <v>3</v>
      </c>
      <c r="U76">
        <f t="shared" si="6"/>
        <v>1.4564528663090099</v>
      </c>
      <c r="V76">
        <f t="shared" si="7"/>
        <v>2.3825377539256714</v>
      </c>
      <c r="X76">
        <f t="shared" ref="X74:X84" si="8">MAX(1,7.018*LN(S76)+13.312)</f>
        <v>2.0169647305374845</v>
      </c>
    </row>
    <row r="77" spans="15:24" ht="15.6" x14ac:dyDescent="0.3">
      <c r="O77" s="5" t="s">
        <v>16</v>
      </c>
      <c r="P77" s="1"/>
      <c r="Q77" s="2">
        <f t="shared" si="5"/>
        <v>0.65</v>
      </c>
      <c r="R77" s="2">
        <v>0.2</v>
      </c>
      <c r="S77" s="2">
        <v>0.15</v>
      </c>
      <c r="T77">
        <v>3</v>
      </c>
      <c r="U77">
        <f t="shared" si="6"/>
        <v>0.77822643315450502</v>
      </c>
      <c r="V77">
        <f t="shared" si="7"/>
        <v>4.9362777823333523</v>
      </c>
      <c r="X77">
        <v>2</v>
      </c>
    </row>
    <row r="78" spans="15:24" ht="15.6" x14ac:dyDescent="0.3">
      <c r="O78" s="5" t="s">
        <v>17</v>
      </c>
      <c r="P78" s="1"/>
      <c r="Q78" s="2">
        <f t="shared" si="5"/>
        <v>0.85</v>
      </c>
      <c r="R78" s="2">
        <v>0.1</v>
      </c>
      <c r="S78" s="2">
        <v>0.05</v>
      </c>
    </row>
    <row r="79" spans="15:24" ht="15.6" x14ac:dyDescent="0.3">
      <c r="O79" s="5" t="s">
        <v>18</v>
      </c>
      <c r="P79" s="1"/>
      <c r="Q79" s="2">
        <f t="shared" si="5"/>
        <v>0.15000000000000002</v>
      </c>
      <c r="R79" s="2">
        <v>0.6</v>
      </c>
      <c r="S79" s="2">
        <v>0.25</v>
      </c>
      <c r="T79">
        <v>3</v>
      </c>
      <c r="U79">
        <f t="shared" si="6"/>
        <v>2.1346792994635146</v>
      </c>
      <c r="V79">
        <f t="shared" si="7"/>
        <v>0.74877991477695371</v>
      </c>
      <c r="X79">
        <f t="shared" si="8"/>
        <v>3.5829861736606077</v>
      </c>
    </row>
    <row r="80" spans="15:24" ht="15.6" x14ac:dyDescent="0.3">
      <c r="O80" s="5" t="s">
        <v>19</v>
      </c>
      <c r="P80" s="1"/>
      <c r="Q80" s="2">
        <f t="shared" si="5"/>
        <v>0.35</v>
      </c>
      <c r="R80" s="2">
        <v>0.3</v>
      </c>
      <c r="S80" s="2">
        <v>0.35</v>
      </c>
      <c r="T80">
        <v>10</v>
      </c>
      <c r="U80">
        <f t="shared" si="6"/>
        <v>1.2923396497317574</v>
      </c>
      <c r="V80">
        <f t="shared" si="7"/>
        <v>75.823348775633633</v>
      </c>
      <c r="X80">
        <f t="shared" si="8"/>
        <v>5.9443483302682782</v>
      </c>
    </row>
    <row r="81" spans="15:24" ht="15.6" x14ac:dyDescent="0.3">
      <c r="O81" s="5" t="s">
        <v>20</v>
      </c>
      <c r="P81" s="1"/>
      <c r="Q81" s="2">
        <f t="shared" si="5"/>
        <v>0.55000000000000004</v>
      </c>
      <c r="R81" s="2">
        <v>0.1</v>
      </c>
      <c r="S81" s="2">
        <v>0.35</v>
      </c>
      <c r="T81">
        <v>9</v>
      </c>
      <c r="U81">
        <f t="shared" si="6"/>
        <v>0.66411321657725253</v>
      </c>
      <c r="V81">
        <f t="shared" si="7"/>
        <v>69.487008466042042</v>
      </c>
      <c r="X81">
        <f t="shared" si="8"/>
        <v>5.9443483302682782</v>
      </c>
    </row>
    <row r="82" spans="15:24" ht="15.6" x14ac:dyDescent="0.3">
      <c r="O82" s="5" t="s">
        <v>21</v>
      </c>
      <c r="P82" s="1"/>
      <c r="Q82" s="2">
        <f t="shared" si="5"/>
        <v>0.45</v>
      </c>
      <c r="R82" s="2">
        <v>0.1</v>
      </c>
      <c r="S82" s="2">
        <v>0.45</v>
      </c>
      <c r="T82">
        <v>15</v>
      </c>
      <c r="U82">
        <f t="shared" si="6"/>
        <v>0.76411321657725251</v>
      </c>
      <c r="V82">
        <f t="shared" si="7"/>
        <v>202.66047251043048</v>
      </c>
      <c r="X82">
        <f t="shared" si="8"/>
        <v>7.7080729879436785</v>
      </c>
    </row>
    <row r="83" spans="15:24" ht="15.6" x14ac:dyDescent="0.3">
      <c r="O83" s="5" t="s">
        <v>22</v>
      </c>
      <c r="P83" s="1"/>
      <c r="Q83" s="2">
        <f t="shared" si="5"/>
        <v>9.9999999999999978E-2</v>
      </c>
      <c r="R83" s="2">
        <v>0.5</v>
      </c>
      <c r="S83" s="2">
        <v>0.4</v>
      </c>
    </row>
    <row r="84" spans="15:24" ht="15.6" x14ac:dyDescent="0.3">
      <c r="O84" s="5" t="s">
        <v>23</v>
      </c>
      <c r="Q84" s="2">
        <f t="shared" si="5"/>
        <v>0.25</v>
      </c>
      <c r="R84">
        <v>0.25</v>
      </c>
      <c r="S84">
        <v>0.5</v>
      </c>
      <c r="T84">
        <v>12</v>
      </c>
      <c r="U84">
        <f t="shared" si="6"/>
        <v>1.2852830414431313</v>
      </c>
      <c r="V84">
        <f t="shared" si="7"/>
        <v>114.80515950198615</v>
      </c>
      <c r="X84">
        <f t="shared" si="8"/>
        <v>8.4474930868303026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2022-08-22T06:25:53Z</dcterms:created>
  <dcterms:modified xsi:type="dcterms:W3CDTF">2022-08-22T08:00:50Z</dcterms:modified>
</cp:coreProperties>
</file>