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" yWindow="528" windowWidth="22716" windowHeight="8940" activeTab="1"/>
  </bookViews>
  <sheets>
    <sheet name="Wordcount" sheetId="1" r:id="rId1"/>
    <sheet name="TPCH" sheetId="2" r:id="rId2"/>
    <sheet name="KMeans" sheetId="3" r:id="rId3"/>
    <sheet name="Pig" sheetId="4" r:id="rId4"/>
  </sheets>
  <calcPr calcId="145621"/>
</workbook>
</file>

<file path=xl/calcChain.xml><?xml version="1.0" encoding="utf-8"?>
<calcChain xmlns="http://schemas.openxmlformats.org/spreadsheetml/2006/main">
  <c r="G42" i="2" l="1"/>
  <c r="F42" i="2"/>
  <c r="E42" i="2"/>
  <c r="D42" i="2"/>
  <c r="G41" i="2"/>
  <c r="F41" i="2"/>
  <c r="E41" i="2"/>
  <c r="D41" i="2"/>
  <c r="F40" i="2"/>
  <c r="E40" i="2"/>
  <c r="D40" i="2"/>
  <c r="G40" i="2"/>
  <c r="G42" i="1"/>
  <c r="F42" i="1"/>
  <c r="E42" i="1"/>
  <c r="D42" i="1"/>
  <c r="G41" i="1"/>
  <c r="F41" i="1"/>
  <c r="E41" i="1"/>
  <c r="D41" i="1"/>
  <c r="F40" i="1"/>
  <c r="E40" i="1"/>
  <c r="D40" i="1"/>
  <c r="G40" i="1"/>
  <c r="H9" i="4"/>
  <c r="I30" i="2"/>
  <c r="I31" i="2"/>
  <c r="I32" i="2"/>
  <c r="D8" i="4"/>
  <c r="C8" i="4"/>
  <c r="I7" i="4"/>
  <c r="H7" i="4"/>
  <c r="D7" i="4"/>
  <c r="C7" i="4"/>
  <c r="C6" i="4"/>
  <c r="H6" i="4"/>
  <c r="I6" i="4"/>
  <c r="I5" i="4"/>
  <c r="H5" i="4"/>
  <c r="I37" i="1"/>
  <c r="I36" i="1"/>
  <c r="I35" i="1"/>
  <c r="I37" i="2"/>
  <c r="I36" i="2"/>
  <c r="I35" i="2"/>
  <c r="O22" i="1"/>
  <c r="G31" i="1"/>
  <c r="G36" i="1"/>
  <c r="K22" i="2"/>
  <c r="L22" i="1"/>
  <c r="M22" i="1"/>
  <c r="N22" i="1"/>
  <c r="M21" i="3" l="1"/>
  <c r="M22" i="3"/>
  <c r="L21" i="3"/>
  <c r="L22" i="3"/>
  <c r="K22" i="3"/>
  <c r="K21" i="3"/>
  <c r="S16" i="3"/>
  <c r="S15" i="3"/>
  <c r="S9" i="3"/>
  <c r="S8" i="3"/>
  <c r="L16" i="3"/>
  <c r="L15" i="3"/>
  <c r="L9" i="3"/>
  <c r="L8" i="3"/>
  <c r="D16" i="3"/>
  <c r="D15" i="3"/>
  <c r="D9" i="3"/>
  <c r="D8" i="3"/>
  <c r="B32" i="1" l="1"/>
  <c r="B31" i="1"/>
  <c r="B30" i="1"/>
  <c r="E31" i="2"/>
  <c r="E32" i="2"/>
  <c r="D32" i="2"/>
  <c r="D37" i="2" s="1"/>
  <c r="B32" i="2"/>
  <c r="B31" i="2"/>
  <c r="B30" i="2"/>
  <c r="E30" i="2"/>
  <c r="C22" i="1"/>
  <c r="C32" i="1" s="1"/>
  <c r="AA22" i="1"/>
  <c r="C4" i="4" s="1"/>
  <c r="AA23" i="1"/>
  <c r="AA22" i="2"/>
  <c r="D4" i="4" s="1"/>
  <c r="AA23" i="2"/>
  <c r="S22" i="1"/>
  <c r="C30" i="1" s="1"/>
  <c r="T22" i="1"/>
  <c r="D30" i="1" s="1"/>
  <c r="D35" i="1" s="1"/>
  <c r="U22" i="1"/>
  <c r="E30" i="1" s="1"/>
  <c r="V22" i="1"/>
  <c r="F30" i="1" s="1"/>
  <c r="W22" i="1"/>
  <c r="G30" i="1" s="1"/>
  <c r="C5" i="4" s="1"/>
  <c r="W23" i="1"/>
  <c r="S23" i="1"/>
  <c r="G23" i="1"/>
  <c r="C23" i="1"/>
  <c r="G22" i="1"/>
  <c r="G32" i="1" s="1"/>
  <c r="F22" i="1"/>
  <c r="F32" i="1" s="1"/>
  <c r="D22" i="1"/>
  <c r="D32" i="1" s="1"/>
  <c r="E22" i="1"/>
  <c r="E32" i="1" s="1"/>
  <c r="O23" i="1"/>
  <c r="N23" i="1"/>
  <c r="M23" i="1"/>
  <c r="L23" i="1"/>
  <c r="K23" i="1"/>
  <c r="V23" i="1"/>
  <c r="U23" i="1"/>
  <c r="T23" i="1"/>
  <c r="F23" i="1"/>
  <c r="E23" i="1"/>
  <c r="D23" i="1"/>
  <c r="F31" i="1"/>
  <c r="E31" i="1"/>
  <c r="D31" i="1"/>
  <c r="K22" i="1"/>
  <c r="C31" i="1" s="1"/>
  <c r="S23" i="2"/>
  <c r="W22" i="2"/>
  <c r="G30" i="2" s="1"/>
  <c r="D5" i="4" s="1"/>
  <c r="L23" i="2"/>
  <c r="M22" i="2"/>
  <c r="C22" i="2"/>
  <c r="C32" i="2" s="1"/>
  <c r="D22" i="2"/>
  <c r="E22" i="2"/>
  <c r="F22" i="2"/>
  <c r="F32" i="2" s="1"/>
  <c r="F37" i="2" s="1"/>
  <c r="G22" i="2"/>
  <c r="G32" i="2" s="1"/>
  <c r="G37" i="2" s="1"/>
  <c r="W23" i="2"/>
  <c r="V23" i="2"/>
  <c r="U23" i="2"/>
  <c r="T23" i="2"/>
  <c r="V22" i="2"/>
  <c r="F30" i="2" s="1"/>
  <c r="T22" i="2"/>
  <c r="D30" i="2" s="1"/>
  <c r="U22" i="2"/>
  <c r="S22" i="2"/>
  <c r="O22" i="2"/>
  <c r="G31" i="2" s="1"/>
  <c r="D6" i="4" s="1"/>
  <c r="N22" i="2"/>
  <c r="F31" i="2" s="1"/>
  <c r="L22" i="2"/>
  <c r="O23" i="2"/>
  <c r="N23" i="2"/>
  <c r="M23" i="2"/>
  <c r="K23" i="2"/>
  <c r="G23" i="2"/>
  <c r="F23" i="2"/>
  <c r="E23" i="2"/>
  <c r="C23" i="2"/>
  <c r="D23" i="2"/>
  <c r="E37" i="2" l="1"/>
  <c r="C30" i="2"/>
  <c r="E35" i="2" s="1"/>
  <c r="C31" i="2"/>
  <c r="D31" i="2"/>
  <c r="D37" i="1"/>
  <c r="G35" i="1"/>
  <c r="F35" i="1"/>
  <c r="E36" i="1"/>
  <c r="E35" i="1"/>
  <c r="D36" i="1"/>
  <c r="F37" i="1"/>
  <c r="F36" i="1"/>
  <c r="E37" i="1"/>
  <c r="G37" i="1"/>
  <c r="D36" i="2" l="1"/>
  <c r="F36" i="2"/>
  <c r="F35" i="2"/>
  <c r="G35" i="2"/>
  <c r="D35" i="2"/>
  <c r="G36" i="2"/>
  <c r="E36" i="2"/>
</calcChain>
</file>

<file path=xl/sharedStrings.xml><?xml version="1.0" encoding="utf-8"?>
<sst xmlns="http://schemas.openxmlformats.org/spreadsheetml/2006/main" count="189" uniqueCount="56">
  <si>
    <t>scoobi_4</t>
  </si>
  <si>
    <t>crunch_4</t>
  </si>
  <si>
    <t>4%</t>
  </si>
  <si>
    <t>scoobi_3</t>
  </si>
  <si>
    <t>crunch_3</t>
  </si>
  <si>
    <t>crunch_2</t>
  </si>
  <si>
    <t>crunch_1</t>
  </si>
  <si>
    <t>crunch_0</t>
  </si>
  <si>
    <t>scoobi_2</t>
  </si>
  <si>
    <t>scoobi_1</t>
  </si>
  <si>
    <t>scoobi_0</t>
  </si>
  <si>
    <t>pig</t>
  </si>
  <si>
    <t>Avg:</t>
  </si>
  <si>
    <t>Graph:</t>
  </si>
  <si>
    <t>Scoobi</t>
  </si>
  <si>
    <t>Crunch</t>
  </si>
  <si>
    <t>Spark</t>
  </si>
  <si>
    <t>KMeansApp</t>
  </si>
  <si>
    <t>13%</t>
  </si>
  <si>
    <t>22%</t>
  </si>
  <si>
    <t>11%</t>
  </si>
  <si>
    <t>SparkKMeans</t>
  </si>
  <si>
    <t>9%</t>
  </si>
  <si>
    <t>18%</t>
  </si>
  <si>
    <t>KMeansApp 132.63 5.48 10.50 6081664 12%</t>
  </si>
  <si>
    <t>SparkKMeans 219.94 1.78 8.34 1556176 4%</t>
  </si>
  <si>
    <t>21%</t>
  </si>
  <si>
    <t>KMeansApp 142.97 5.40 10.65 5948096 11%</t>
  </si>
  <si>
    <t>SparkKMeans 219.90 1.79 8.26 1561344 4%</t>
  </si>
  <si>
    <t>10%</t>
  </si>
  <si>
    <t>StdDev:</t>
  </si>
  <si>
    <t>Stdev:</t>
  </si>
  <si>
    <t>Hidden</t>
  </si>
  <si>
    <t xml:space="preserve">Wordcount </t>
  </si>
  <si>
    <t>Pig</t>
  </si>
  <si>
    <t>TPCH</t>
  </si>
  <si>
    <t>Word Count</t>
  </si>
  <si>
    <t>Comparison</t>
  </si>
  <si>
    <t>3) 2 + Opt. Split</t>
  </si>
  <si>
    <t>4) 3 + Opt. Automaton</t>
  </si>
  <si>
    <t xml:space="preserve">1) Fusion + Projection </t>
  </si>
  <si>
    <t>Original</t>
  </si>
  <si>
    <t xml:space="preserve">2) 1 + Code Motion  </t>
  </si>
  <si>
    <t>Opt. Split</t>
  </si>
  <si>
    <t>Projection</t>
  </si>
  <si>
    <t>Fusion</t>
  </si>
  <si>
    <t>Combined</t>
  </si>
  <si>
    <t>Residue</t>
  </si>
  <si>
    <t>StDev:</t>
  </si>
  <si>
    <t>Stivo</t>
  </si>
  <si>
    <t>b</t>
  </si>
  <si>
    <t>Improvement:</t>
  </si>
  <si>
    <t>TPCH Query 12</t>
  </si>
  <si>
    <t>TPCH Q12</t>
  </si>
  <si>
    <t>1 + 2 +3 - Combined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</si>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</sst>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6"/>
      <color theme="1"/>
      <name val="Arial"/>
      <family val="2"/>
    </font>
    <font>
      <sz val="2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5" fillId="0" borderId="0"/>
  </cellStyleXfs>
  <cellXfs count="7">
    <xf numFmtId="0" fontId="0" fillId="0" borderId="0" xfId="0"/>
    <xf numFmtId="49" fontId="0" fillId="0" borderId="0" xfId="0" applyNumberFormat="1"/>
    <xf numFmtId="10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5"/>
    <xf numFmtId="0" fontId="5" fillId="0" borderId="0" xfId="5"/>
  </cellXfs>
  <cellStyles count="6">
    <cellStyle name="Heading" xfId="1"/>
    <cellStyle name="Heading1" xfId="2"/>
    <cellStyle name="Normal" xfId="0" builtinId="0" customBuiltin="1"/>
    <cellStyle name="Normal 2" xfId="5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Wordcount!$C$34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>
                <c:manualLayout>
                  <c:x val="8.1940347427073099E-3"/>
                  <c:y val="-3.0985723056394458E-2"/>
                </c:manualLayout>
              </c:layout>
              <c:tx>
                <c:strRef>
                  <c:f>Wordcount!$I$35</c:f>
                  <c:strCache>
                    <c:ptCount val="1"/>
                    <c:pt idx="0">
                      <c:v>913 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3.0985723056394458E-2"/>
                </c:manualLayout>
              </c:layout>
              <c:tx>
                <c:strRef>
                  <c:f>Wordcount!$I$36</c:f>
                  <c:strCache>
                    <c:ptCount val="1"/>
                    <c:pt idx="0">
                      <c:v>512 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3166226640548988E-3"/>
                  <c:y val="-3.625307417409851E-2"/>
                </c:manualLayout>
              </c:layout>
              <c:tx>
                <c:strRef>
                  <c:f>Wordcount!$I$37</c:f>
                  <c:strCache>
                    <c:ptCount val="1"/>
                    <c:pt idx="0">
                      <c:v>220 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Wordcount!$B$35:$B$37</c:f>
              <c:strCache>
                <c:ptCount val="3"/>
                <c:pt idx="0">
                  <c:v>Scoobi</c:v>
                </c:pt>
                <c:pt idx="1">
                  <c:v>Crunch</c:v>
                </c:pt>
                <c:pt idx="2">
                  <c:v>Spark</c:v>
                </c:pt>
              </c:strCache>
            </c:strRef>
          </c:cat>
          <c:val>
            <c:numRef>
              <c:f>Wordcount!$C$35:$C$37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Wordcount!$D$34</c:f>
              <c:strCache>
                <c:ptCount val="1"/>
                <c:pt idx="0">
                  <c:v>1) Fusion + Projection 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Wordcount!$B$35:$B$37</c:f>
              <c:strCache>
                <c:ptCount val="3"/>
                <c:pt idx="0">
                  <c:v>Scoobi</c:v>
                </c:pt>
                <c:pt idx="1">
                  <c:v>Crunch</c:v>
                </c:pt>
                <c:pt idx="2">
                  <c:v>Spark</c:v>
                </c:pt>
              </c:strCache>
            </c:strRef>
          </c:cat>
          <c:val>
            <c:numRef>
              <c:f>Wordcount!$D$35:$D$37</c:f>
              <c:numCache>
                <c:formatCode>General</c:formatCode>
                <c:ptCount val="3"/>
                <c:pt idx="0">
                  <c:v>0.9116431101858955</c:v>
                </c:pt>
                <c:pt idx="1">
                  <c:v>0.98096516142481172</c:v>
                </c:pt>
                <c:pt idx="2">
                  <c:v>1.062631906591154</c:v>
                </c:pt>
              </c:numCache>
            </c:numRef>
          </c:val>
        </c:ser>
        <c:ser>
          <c:idx val="2"/>
          <c:order val="2"/>
          <c:tx>
            <c:strRef>
              <c:f>Wordcount!$E$34</c:f>
              <c:strCache>
                <c:ptCount val="1"/>
                <c:pt idx="0">
                  <c:v>2) 1 + Code Motion 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Wordcount!$B$35:$B$37</c:f>
              <c:strCache>
                <c:ptCount val="3"/>
                <c:pt idx="0">
                  <c:v>Scoobi</c:v>
                </c:pt>
                <c:pt idx="1">
                  <c:v>Crunch</c:v>
                </c:pt>
                <c:pt idx="2">
                  <c:v>Spark</c:v>
                </c:pt>
              </c:strCache>
            </c:strRef>
          </c:cat>
          <c:val>
            <c:numRef>
              <c:f>Wordcount!$E$35:$E$37</c:f>
              <c:numCache>
                <c:formatCode>General</c:formatCode>
                <c:ptCount val="3"/>
                <c:pt idx="0">
                  <c:v>0.83415141886709765</c:v>
                </c:pt>
                <c:pt idx="1">
                  <c:v>0.8522226854626469</c:v>
                </c:pt>
                <c:pt idx="2">
                  <c:v>0.75396668741743977</c:v>
                </c:pt>
              </c:numCache>
            </c:numRef>
          </c:val>
        </c:ser>
        <c:ser>
          <c:idx val="3"/>
          <c:order val="3"/>
          <c:tx>
            <c:strRef>
              <c:f>Wordcount!$F$34</c:f>
              <c:strCache>
                <c:ptCount val="1"/>
                <c:pt idx="0">
                  <c:v>3) 2 + Opt. Split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Wordcount!$B$35:$B$37</c:f>
              <c:strCache>
                <c:ptCount val="3"/>
                <c:pt idx="0">
                  <c:v>Scoobi</c:v>
                </c:pt>
                <c:pt idx="1">
                  <c:v>Crunch</c:v>
                </c:pt>
                <c:pt idx="2">
                  <c:v>Spark</c:v>
                </c:pt>
              </c:strCache>
            </c:strRef>
          </c:cat>
          <c:val>
            <c:numRef>
              <c:f>Wordcount!$F$35:$F$37</c:f>
              <c:numCache>
                <c:formatCode>General</c:formatCode>
                <c:ptCount val="3"/>
                <c:pt idx="0">
                  <c:v>0.80812972499178259</c:v>
                </c:pt>
                <c:pt idx="1">
                  <c:v>0.80888943898689325</c:v>
                </c:pt>
                <c:pt idx="2">
                  <c:v>0.69511547046051525</c:v>
                </c:pt>
              </c:numCache>
            </c:numRef>
          </c:val>
        </c:ser>
        <c:ser>
          <c:idx val="4"/>
          <c:order val="4"/>
          <c:tx>
            <c:strRef>
              <c:f>Wordcount!$G$34</c:f>
              <c:strCache>
                <c:ptCount val="1"/>
                <c:pt idx="0">
                  <c:v>4) 3 + Opt. Automaton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Wordcount!$B$35:$B$37</c:f>
              <c:strCache>
                <c:ptCount val="3"/>
                <c:pt idx="0">
                  <c:v>Scoobi</c:v>
                </c:pt>
                <c:pt idx="1">
                  <c:v>Crunch</c:v>
                </c:pt>
                <c:pt idx="2">
                  <c:v>Spark</c:v>
                </c:pt>
              </c:strCache>
            </c:strRef>
          </c:cat>
          <c:val>
            <c:numRef>
              <c:f>Wordcount!$G$35:$G$37</c:f>
              <c:numCache>
                <c:formatCode>General</c:formatCode>
                <c:ptCount val="3"/>
                <c:pt idx="0">
                  <c:v>0.7792776012563456</c:v>
                </c:pt>
                <c:pt idx="1">
                  <c:v>0.75108789118482422</c:v>
                </c:pt>
                <c:pt idx="2">
                  <c:v>0.55782633121270553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946944"/>
        <c:axId val="96091456"/>
      </c:barChart>
      <c:catAx>
        <c:axId val="1089469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96091456"/>
        <c:crosses val="autoZero"/>
        <c:auto val="1"/>
        <c:lblAlgn val="ctr"/>
        <c:lblOffset val="100"/>
        <c:noMultiLvlLbl val="0"/>
      </c:catAx>
      <c:valAx>
        <c:axId val="96091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Normalized Execution Time</a:t>
                </a:r>
                <a:endParaRPr lang="en-US" sz="1400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8946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734600376280405"/>
          <c:y val="0.29973724117818606"/>
          <c:w val="0.34036294412313506"/>
          <c:h val="0.4197212015164771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TPCH!$C$34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>
                <c:manualLayout>
                  <c:x val="8.1940347427073099E-3"/>
                  <c:y val="-3.0985723056394458E-2"/>
                </c:manualLayout>
              </c:layout>
              <c:tx>
                <c:strRef>
                  <c:f>TPCH!$I$35</c:f>
                  <c:strCache>
                    <c:ptCount val="1"/>
                    <c:pt idx="0">
                      <c:v>663 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"/>
                  <c:y val="-3.0985723056394458E-2"/>
                </c:manualLayout>
              </c:layout>
              <c:tx>
                <c:strRef>
                  <c:f>TPCH!$I$36</c:f>
                  <c:strCache>
                    <c:ptCount val="1"/>
                    <c:pt idx="0">
                      <c:v>508 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3166226640548988E-3"/>
                  <c:y val="-3.625307417409851E-2"/>
                </c:manualLayout>
              </c:layout>
              <c:tx>
                <c:strRef>
                  <c:f>TPCH!$I$37</c:f>
                  <c:strCache>
                    <c:ptCount val="1"/>
                    <c:pt idx="0">
                      <c:v>481 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TPCH!$B$35:$B$37</c:f>
              <c:strCache>
                <c:ptCount val="3"/>
                <c:pt idx="0">
                  <c:v>Scoobi</c:v>
                </c:pt>
                <c:pt idx="1">
                  <c:v>Crunch</c:v>
                </c:pt>
                <c:pt idx="2">
                  <c:v>Spark</c:v>
                </c:pt>
              </c:strCache>
            </c:strRef>
          </c:cat>
          <c:val>
            <c:numRef>
              <c:f>TPCH!$C$35:$C$37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TPCH!$D$34</c:f>
              <c:strCache>
                <c:ptCount val="1"/>
                <c:pt idx="0">
                  <c:v>Opt. Split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TPCH!$B$35:$B$37</c:f>
              <c:strCache>
                <c:ptCount val="3"/>
                <c:pt idx="0">
                  <c:v>Scoobi</c:v>
                </c:pt>
                <c:pt idx="1">
                  <c:v>Crunch</c:v>
                </c:pt>
                <c:pt idx="2">
                  <c:v>Spark</c:v>
                </c:pt>
              </c:strCache>
            </c:strRef>
          </c:cat>
          <c:val>
            <c:numRef>
              <c:f>TPCH!$D$35:$D$37</c:f>
              <c:numCache>
                <c:formatCode>General</c:formatCode>
                <c:ptCount val="3"/>
                <c:pt idx="0">
                  <c:v>0.93895386843402084</c:v>
                </c:pt>
                <c:pt idx="1">
                  <c:v>0.94294767087162734</c:v>
                </c:pt>
                <c:pt idx="2">
                  <c:v>0.90112657297057319</c:v>
                </c:pt>
              </c:numCache>
            </c:numRef>
          </c:val>
        </c:ser>
        <c:ser>
          <c:idx val="2"/>
          <c:order val="2"/>
          <c:tx>
            <c:strRef>
              <c:f>TPCH!$E$34</c:f>
              <c:strCache>
                <c:ptCount val="1"/>
                <c:pt idx="0">
                  <c:v>Projection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TPCH!$B$35:$B$37</c:f>
              <c:strCache>
                <c:ptCount val="3"/>
                <c:pt idx="0">
                  <c:v>Scoobi</c:v>
                </c:pt>
                <c:pt idx="1">
                  <c:v>Crunch</c:v>
                </c:pt>
                <c:pt idx="2">
                  <c:v>Spark</c:v>
                </c:pt>
              </c:strCache>
            </c:strRef>
          </c:cat>
          <c:val>
            <c:numRef>
              <c:f>TPCH!$E$35:$E$37</c:f>
              <c:numCache>
                <c:formatCode>General</c:formatCode>
                <c:ptCount val="3"/>
                <c:pt idx="0">
                  <c:v>0.90678647933784551</c:v>
                </c:pt>
                <c:pt idx="1">
                  <c:v>0.84356365497018482</c:v>
                </c:pt>
                <c:pt idx="2">
                  <c:v>0.58438891740777232</c:v>
                </c:pt>
              </c:numCache>
            </c:numRef>
          </c:val>
        </c:ser>
        <c:ser>
          <c:idx val="3"/>
          <c:order val="3"/>
          <c:tx>
            <c:strRef>
              <c:f>TPCH!$F$34</c:f>
              <c:strCache>
                <c:ptCount val="1"/>
                <c:pt idx="0">
                  <c:v>Fusion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TPCH!$B$35:$B$37</c:f>
              <c:strCache>
                <c:ptCount val="3"/>
                <c:pt idx="0">
                  <c:v>Scoobi</c:v>
                </c:pt>
                <c:pt idx="1">
                  <c:v>Crunch</c:v>
                </c:pt>
                <c:pt idx="2">
                  <c:v>Spark</c:v>
                </c:pt>
              </c:strCache>
            </c:strRef>
          </c:cat>
          <c:val>
            <c:numRef>
              <c:f>TPCH!$F$35:$F$37</c:f>
              <c:numCache>
                <c:formatCode>General</c:formatCode>
                <c:ptCount val="3"/>
                <c:pt idx="0">
                  <c:v>0.87961743083282218</c:v>
                </c:pt>
                <c:pt idx="1">
                  <c:v>0.86399149823863963</c:v>
                </c:pt>
                <c:pt idx="2">
                  <c:v>0.88593448672946995</c:v>
                </c:pt>
              </c:numCache>
            </c:numRef>
          </c:val>
        </c:ser>
        <c:ser>
          <c:idx val="4"/>
          <c:order val="4"/>
          <c:tx>
            <c:strRef>
              <c:f>TPCH!$G$34</c:f>
              <c:strCache>
                <c:ptCount val="1"/>
                <c:pt idx="0">
                  <c:v>Combined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TPCH!$B$35:$B$37</c:f>
              <c:strCache>
                <c:ptCount val="3"/>
                <c:pt idx="0">
                  <c:v>Scoobi</c:v>
                </c:pt>
                <c:pt idx="1">
                  <c:v>Crunch</c:v>
                </c:pt>
                <c:pt idx="2">
                  <c:v>Spark</c:v>
                </c:pt>
              </c:strCache>
            </c:strRef>
          </c:cat>
          <c:val>
            <c:numRef>
              <c:f>TPCH!$G$35:$G$37</c:f>
              <c:numCache>
                <c:formatCode>General</c:formatCode>
                <c:ptCount val="3"/>
                <c:pt idx="0">
                  <c:v>0.72314020496213527</c:v>
                </c:pt>
                <c:pt idx="1">
                  <c:v>0.62815946050551363</c:v>
                </c:pt>
                <c:pt idx="2">
                  <c:v>0.40350597277911121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42176"/>
        <c:axId val="108865216"/>
      </c:barChart>
      <c:catAx>
        <c:axId val="1202421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08865216"/>
        <c:crosses val="autoZero"/>
        <c:auto val="1"/>
        <c:lblAlgn val="ctr"/>
        <c:lblOffset val="100"/>
        <c:noMultiLvlLbl val="0"/>
      </c:catAx>
      <c:valAx>
        <c:axId val="108865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Normalized Execution</a:t>
                </a:r>
                <a:r>
                  <a:rPr lang="en-US" sz="1400" baseline="0"/>
                  <a:t>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20242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49082623286811"/>
          <c:y val="0.33859964937558334"/>
          <c:w val="0.27280059484423091"/>
          <c:h val="0.37350438990286849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KMeans!$J$21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KMeans!$K$20:$M$20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KMeans!$K$21:$M$21</c:f>
              <c:numCache>
                <c:formatCode>General</c:formatCode>
                <c:ptCount val="3"/>
                <c:pt idx="0">
                  <c:v>217.625</c:v>
                </c:pt>
                <c:pt idx="1">
                  <c:v>118.25999999999999</c:v>
                </c:pt>
                <c:pt idx="2">
                  <c:v>110.89333333333333</c:v>
                </c:pt>
              </c:numCache>
            </c:numRef>
          </c:val>
        </c:ser>
        <c:ser>
          <c:idx val="1"/>
          <c:order val="1"/>
          <c:tx>
            <c:strRef>
              <c:f>KMeans!$J$22</c:f>
              <c:strCache>
                <c:ptCount val="1"/>
                <c:pt idx="0">
                  <c:v>Stivo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numRef>
              <c:f>KMeans!$K$20:$M$20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KMeans!$K$22:$M$22</c:f>
              <c:numCache>
                <c:formatCode>General</c:formatCode>
                <c:ptCount val="3"/>
                <c:pt idx="0">
                  <c:v>139.54000000000002</c:v>
                </c:pt>
                <c:pt idx="1">
                  <c:v>115.24666666666667</c:v>
                </c:pt>
                <c:pt idx="2">
                  <c:v>115.42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29152"/>
        <c:axId val="108867520"/>
      </c:barChart>
      <c:catAx>
        <c:axId val="4132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0"/>
                  <a:t>Dimension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08867520"/>
        <c:crosses val="autoZero"/>
        <c:auto val="1"/>
        <c:lblAlgn val="ctr"/>
        <c:lblOffset val="100"/>
        <c:noMultiLvlLbl val="0"/>
      </c:catAx>
      <c:valAx>
        <c:axId val="1088675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Job Time</a:t>
                </a:r>
                <a:r>
                  <a:rPr lang="en-US" sz="1400" baseline="0"/>
                  <a:t>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132915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Pig!$G$4</c:f>
              <c:strCache>
                <c:ptCount val="1"/>
                <c:pt idx="0">
                  <c:v>Pig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>
                <c:manualLayout>
                  <c:x val="2.0485086856768275E-3"/>
                  <c:y val="-3.0985723056394458E-2"/>
                </c:manualLayout>
              </c:layout>
              <c:tx>
                <c:strRef>
                  <c:f>Pig!$C$8</c:f>
                  <c:strCache>
                    <c:ptCount val="1"/>
                    <c:pt idx="0">
                      <c:v>665 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8.1940347427073099E-3"/>
                  <c:y val="-3.0985723056394458E-2"/>
                </c:manualLayout>
              </c:layout>
              <c:tx>
                <c:strRef>
                  <c:f>Pig!$D$8</c:f>
                  <c:strCache>
                    <c:ptCount val="1"/>
                    <c:pt idx="0">
                      <c:v>437 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3166226640548988E-3"/>
                  <c:y val="-3.625307417409851E-2"/>
                </c:manualLayout>
              </c:layout>
              <c:tx>
                <c:strRef>
                  <c:f>Wordcount!$I$37</c:f>
                  <c:strCache>
                    <c:ptCount val="1"/>
                    <c:pt idx="0">
                      <c:v>220 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Pig!$H$3:$I$3</c:f>
              <c:strCache>
                <c:ptCount val="2"/>
                <c:pt idx="0">
                  <c:v>Word Count</c:v>
                </c:pt>
                <c:pt idx="1">
                  <c:v>TPCH Q12</c:v>
                </c:pt>
              </c:strCache>
            </c:strRef>
          </c:cat>
          <c:val>
            <c:numRef>
              <c:f>Pig!$H$4:$I$4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Pig!$G$5</c:f>
              <c:strCache>
                <c:ptCount val="1"/>
                <c:pt idx="0">
                  <c:v>Scoobi</c:v>
                </c:pt>
              </c:strCache>
            </c:strRef>
          </c:tx>
          <c:invertIfNegative val="0"/>
          <c:cat>
            <c:strRef>
              <c:f>Pig!$H$3:$I$3</c:f>
              <c:strCache>
                <c:ptCount val="2"/>
                <c:pt idx="0">
                  <c:v>Word Count</c:v>
                </c:pt>
                <c:pt idx="1">
                  <c:v>TPCH Q12</c:v>
                </c:pt>
              </c:strCache>
            </c:strRef>
          </c:cat>
          <c:val>
            <c:numRef>
              <c:f>Pig!$H$5:$I$5</c:f>
              <c:numCache>
                <c:formatCode>General</c:formatCode>
                <c:ptCount val="2"/>
                <c:pt idx="0">
                  <c:v>1.0699863352012737</c:v>
                </c:pt>
                <c:pt idx="1">
                  <c:v>1.0964318389752972</c:v>
                </c:pt>
              </c:numCache>
            </c:numRef>
          </c:val>
        </c:ser>
        <c:ser>
          <c:idx val="2"/>
          <c:order val="2"/>
          <c:tx>
            <c:strRef>
              <c:f>Pig!$G$6</c:f>
              <c:strCache>
                <c:ptCount val="1"/>
                <c:pt idx="0">
                  <c:v>Crunch</c:v>
                </c:pt>
              </c:strCache>
            </c:strRef>
          </c:tx>
          <c:invertIfNegative val="0"/>
          <c:cat>
            <c:strRef>
              <c:f>Pig!$H$3:$I$3</c:f>
              <c:strCache>
                <c:ptCount val="2"/>
                <c:pt idx="0">
                  <c:v>Word Count</c:v>
                </c:pt>
                <c:pt idx="1">
                  <c:v>TPCH Q12</c:v>
                </c:pt>
              </c:strCache>
            </c:strRef>
          </c:cat>
          <c:val>
            <c:numRef>
              <c:f>Pig!$H$6:$I$6</c:f>
              <c:numCache>
                <c:formatCode>General</c:formatCode>
                <c:ptCount val="2"/>
                <c:pt idx="0">
                  <c:v>0.57817393157571428</c:v>
                </c:pt>
                <c:pt idx="1">
                  <c:v>0.73007014333638298</c:v>
                </c:pt>
              </c:numCache>
            </c:numRef>
          </c:val>
        </c:ser>
        <c:ser>
          <c:idx val="3"/>
          <c:order val="3"/>
          <c:tx>
            <c:strRef>
              <c:f>Pig!$G$7</c:f>
              <c:strCache>
                <c:ptCount val="1"/>
                <c:pt idx="0">
                  <c:v>Spark</c:v>
                </c:pt>
              </c:strCache>
            </c:strRef>
          </c:tx>
          <c:invertIfNegative val="0"/>
          <c:cat>
            <c:strRef>
              <c:f>Pig!$H$3:$I$3</c:f>
              <c:strCache>
                <c:ptCount val="2"/>
                <c:pt idx="0">
                  <c:v>Word Count</c:v>
                </c:pt>
                <c:pt idx="1">
                  <c:v>TPCH Q12</c:v>
                </c:pt>
              </c:strCache>
            </c:strRef>
          </c:cat>
          <c:val>
            <c:numRef>
              <c:f>Pig!$H$7:$I$7</c:f>
              <c:numCache>
                <c:formatCode>General</c:formatCode>
                <c:ptCount val="2"/>
                <c:pt idx="0">
                  <c:v>0.18423157446061655</c:v>
                </c:pt>
                <c:pt idx="1">
                  <c:v>0.44348124428179314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43712"/>
        <c:axId val="108869824"/>
      </c:barChart>
      <c:catAx>
        <c:axId val="1202437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08869824"/>
        <c:crosses val="autoZero"/>
        <c:auto val="1"/>
        <c:lblAlgn val="ctr"/>
        <c:lblOffset val="100"/>
        <c:noMultiLvlLbl val="0"/>
      </c:catAx>
      <c:valAx>
        <c:axId val="108869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Normalized Execution Time</a:t>
                </a:r>
                <a:endParaRPr lang="en-US" sz="1400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20243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71178547371849"/>
          <c:y val="0.272976086322543"/>
          <c:w val="0.14780312766951328"/>
          <c:h val="0.29637328667249929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26</xdr:row>
      <xdr:rowOff>38099</xdr:rowOff>
    </xdr:from>
    <xdr:to>
      <xdr:col>18</xdr:col>
      <xdr:colOff>584140</xdr:colOff>
      <xdr:row>45</xdr:row>
      <xdr:rowOff>60511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563880</xdr:colOff>
      <xdr:row>26</xdr:row>
      <xdr:rowOff>45720</xdr:rowOff>
    </xdr:from>
    <xdr:to>
      <xdr:col>19</xdr:col>
      <xdr:colOff>210312</xdr:colOff>
      <xdr:row>45</xdr:row>
      <xdr:rowOff>144780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22</xdr:row>
      <xdr:rowOff>0</xdr:rowOff>
    </xdr:from>
    <xdr:to>
      <xdr:col>21</xdr:col>
      <xdr:colOff>309820</xdr:colOff>
      <xdr:row>41</xdr:row>
      <xdr:rowOff>22412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335280</xdr:colOff>
      <xdr:row>1</xdr:row>
      <xdr:rowOff>129540</xdr:rowOff>
    </xdr:from>
    <xdr:to>
      <xdr:col>18</xdr:col>
      <xdr:colOff>499872</xdr:colOff>
      <xdr:row>21</xdr:row>
      <xdr:rowOff>53340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topLeftCell="B24" zoomScale="85" zoomScaleNormal="85" workbookViewId="0">
      <selection activeCell="G42" sqref="G42"/>
    </sheetView>
  </sheetViews>
  <sheetFormatPr defaultRowHeight="13.8" x14ac:dyDescent="0.25"/>
  <cols>
    <col min="1" max="1" width="16" customWidth="1"/>
    <col min="2" max="22" width="8.59765625" customWidth="1"/>
  </cols>
  <sheetData>
    <row r="1" spans="1:34" ht="24.6" x14ac:dyDescent="0.4">
      <c r="A1" s="4" t="s">
        <v>33</v>
      </c>
    </row>
    <row r="2" spans="1:34" x14ac:dyDescent="0.25">
      <c r="B2" t="s">
        <v>16</v>
      </c>
      <c r="J2" t="s">
        <v>15</v>
      </c>
      <c r="R2" t="s">
        <v>14</v>
      </c>
    </row>
    <row r="3" spans="1:34" x14ac:dyDescent="0.25">
      <c r="B3">
        <v>0</v>
      </c>
      <c r="C3">
        <v>221.67</v>
      </c>
      <c r="D3">
        <v>1.19</v>
      </c>
      <c r="E3">
        <v>6.52</v>
      </c>
      <c r="F3">
        <v>829968</v>
      </c>
      <c r="G3" s="1"/>
      <c r="J3" t="s">
        <v>7</v>
      </c>
      <c r="K3">
        <v>511.23</v>
      </c>
      <c r="L3">
        <v>1.03</v>
      </c>
      <c r="M3">
        <v>5.01</v>
      </c>
      <c r="N3">
        <v>480224</v>
      </c>
      <c r="R3" t="s">
        <v>10</v>
      </c>
      <c r="S3">
        <v>919.52</v>
      </c>
      <c r="T3">
        <v>4.04</v>
      </c>
      <c r="U3">
        <v>13.56</v>
      </c>
      <c r="V3">
        <v>977472</v>
      </c>
      <c r="W3" s="1"/>
      <c r="Z3" t="s">
        <v>11</v>
      </c>
      <c r="AE3" s="5"/>
      <c r="AF3" s="5"/>
      <c r="AG3" s="5"/>
      <c r="AH3" s="5"/>
    </row>
    <row r="4" spans="1:34" x14ac:dyDescent="0.25">
      <c r="B4">
        <v>0</v>
      </c>
      <c r="C4">
        <v>218.95</v>
      </c>
      <c r="D4">
        <v>1.19</v>
      </c>
      <c r="E4">
        <v>6.53</v>
      </c>
      <c r="F4">
        <v>829888</v>
      </c>
      <c r="G4" s="1"/>
      <c r="J4" t="s">
        <v>7</v>
      </c>
      <c r="K4">
        <v>510.13</v>
      </c>
      <c r="L4">
        <v>0.82</v>
      </c>
      <c r="M4">
        <v>5.07</v>
      </c>
      <c r="N4">
        <v>571648</v>
      </c>
      <c r="R4" t="s">
        <v>10</v>
      </c>
      <c r="S4">
        <v>920.31</v>
      </c>
      <c r="T4">
        <v>4.18</v>
      </c>
      <c r="U4">
        <v>13.43</v>
      </c>
      <c r="V4">
        <v>942432</v>
      </c>
      <c r="W4" s="1"/>
      <c r="Z4" t="s">
        <v>11</v>
      </c>
      <c r="AA4">
        <v>665.79</v>
      </c>
      <c r="AD4" s="5"/>
      <c r="AE4" s="5"/>
      <c r="AF4" s="5"/>
      <c r="AG4" s="5"/>
      <c r="AH4" s="5"/>
    </row>
    <row r="5" spans="1:34" x14ac:dyDescent="0.25">
      <c r="B5">
        <v>0</v>
      </c>
      <c r="C5">
        <v>217.99</v>
      </c>
      <c r="D5">
        <v>1.1399999999999999</v>
      </c>
      <c r="E5">
        <v>6.44</v>
      </c>
      <c r="F5">
        <v>818624</v>
      </c>
      <c r="G5" s="1"/>
      <c r="J5" t="s">
        <v>7</v>
      </c>
      <c r="K5">
        <v>513.72</v>
      </c>
      <c r="L5">
        <v>0.77</v>
      </c>
      <c r="M5">
        <v>5.16</v>
      </c>
      <c r="N5">
        <v>471440</v>
      </c>
      <c r="R5" t="s">
        <v>10</v>
      </c>
      <c r="S5">
        <v>898.27</v>
      </c>
      <c r="T5">
        <v>4.04</v>
      </c>
      <c r="U5">
        <v>13.72</v>
      </c>
      <c r="V5">
        <v>1003840</v>
      </c>
      <c r="W5" s="1"/>
      <c r="Z5" t="s">
        <v>11</v>
      </c>
      <c r="AA5">
        <v>663.66</v>
      </c>
      <c r="AD5" s="5"/>
      <c r="AE5" s="5"/>
      <c r="AF5" s="5"/>
      <c r="AG5" s="5"/>
      <c r="AH5" s="5"/>
    </row>
    <row r="6" spans="1:34" x14ac:dyDescent="0.25">
      <c r="B6">
        <v>1</v>
      </c>
      <c r="C6">
        <v>233.18</v>
      </c>
      <c r="D6">
        <v>1.1100000000000001</v>
      </c>
      <c r="E6">
        <v>6.43</v>
      </c>
      <c r="F6">
        <v>801520</v>
      </c>
      <c r="G6" s="1"/>
      <c r="J6" t="s">
        <v>6</v>
      </c>
      <c r="K6">
        <v>496</v>
      </c>
      <c r="L6">
        <v>0.89</v>
      </c>
      <c r="M6">
        <v>5.17</v>
      </c>
      <c r="N6">
        <v>569264</v>
      </c>
      <c r="R6" t="s">
        <v>9</v>
      </c>
      <c r="S6">
        <v>831.02</v>
      </c>
      <c r="T6">
        <v>4.26</v>
      </c>
      <c r="U6">
        <v>13.3</v>
      </c>
      <c r="V6">
        <v>939760</v>
      </c>
      <c r="W6" s="1"/>
      <c r="Z6" t="s">
        <v>11</v>
      </c>
      <c r="AA6">
        <v>669.13</v>
      </c>
      <c r="AD6" s="5"/>
      <c r="AE6" s="5"/>
      <c r="AF6" s="5"/>
      <c r="AG6" s="5"/>
      <c r="AH6" s="5"/>
    </row>
    <row r="7" spans="1:34" x14ac:dyDescent="0.25">
      <c r="B7">
        <v>1</v>
      </c>
      <c r="C7">
        <v>232.6</v>
      </c>
      <c r="D7">
        <v>1.1499999999999999</v>
      </c>
      <c r="E7">
        <v>6.33</v>
      </c>
      <c r="F7">
        <v>823184</v>
      </c>
      <c r="G7" s="1"/>
      <c r="J7" t="s">
        <v>6</v>
      </c>
      <c r="K7">
        <v>504.31</v>
      </c>
      <c r="L7">
        <v>0.86</v>
      </c>
      <c r="M7">
        <v>5.05</v>
      </c>
      <c r="N7">
        <v>562512</v>
      </c>
      <c r="R7" t="s">
        <v>9</v>
      </c>
      <c r="S7">
        <v>824.84</v>
      </c>
      <c r="T7">
        <v>4.16</v>
      </c>
      <c r="U7">
        <v>12.89</v>
      </c>
      <c r="V7">
        <v>1120144</v>
      </c>
      <c r="W7" s="1"/>
      <c r="AD7" s="5"/>
      <c r="AE7" s="5"/>
      <c r="AF7" s="5"/>
      <c r="AG7" s="5"/>
      <c r="AH7" s="5"/>
    </row>
    <row r="8" spans="1:34" x14ac:dyDescent="0.25">
      <c r="B8">
        <v>1</v>
      </c>
      <c r="C8">
        <v>234.08</v>
      </c>
      <c r="D8">
        <v>1.1599999999999999</v>
      </c>
      <c r="E8">
        <v>6.32</v>
      </c>
      <c r="F8">
        <v>802384</v>
      </c>
      <c r="G8" s="1"/>
      <c r="J8" t="s">
        <v>6</v>
      </c>
      <c r="K8">
        <v>505.55</v>
      </c>
      <c r="L8">
        <v>0.92</v>
      </c>
      <c r="M8">
        <v>4.9400000000000004</v>
      </c>
      <c r="N8">
        <v>481808</v>
      </c>
      <c r="R8" t="s">
        <v>9</v>
      </c>
      <c r="S8">
        <v>840.31</v>
      </c>
      <c r="T8">
        <v>4.0999999999999996</v>
      </c>
      <c r="U8">
        <v>13.81</v>
      </c>
      <c r="V8">
        <v>1010032</v>
      </c>
      <c r="W8" s="1"/>
      <c r="AD8" s="5"/>
      <c r="AE8" s="5"/>
      <c r="AF8" s="5"/>
      <c r="AG8" s="5"/>
      <c r="AH8" s="5"/>
    </row>
    <row r="9" spans="1:34" x14ac:dyDescent="0.25">
      <c r="B9">
        <v>2</v>
      </c>
      <c r="C9">
        <v>166.3</v>
      </c>
      <c r="D9">
        <v>1.1499999999999999</v>
      </c>
      <c r="E9">
        <v>6.17</v>
      </c>
      <c r="F9">
        <v>810384</v>
      </c>
      <c r="G9" s="1"/>
      <c r="J9" t="s">
        <v>5</v>
      </c>
      <c r="K9">
        <v>434.49</v>
      </c>
      <c r="L9">
        <v>0.98</v>
      </c>
      <c r="M9">
        <v>5.0999999999999996</v>
      </c>
      <c r="N9">
        <v>476960</v>
      </c>
      <c r="R9" t="s">
        <v>8</v>
      </c>
      <c r="S9">
        <v>753.53</v>
      </c>
      <c r="T9">
        <v>4.0199999999999996</v>
      </c>
      <c r="U9">
        <v>12.91</v>
      </c>
      <c r="V9">
        <v>1109264</v>
      </c>
      <c r="W9" s="1"/>
      <c r="AD9" s="5"/>
      <c r="AE9" s="5"/>
      <c r="AF9" s="5"/>
      <c r="AG9" s="5"/>
      <c r="AH9" s="5"/>
    </row>
    <row r="10" spans="1:34" x14ac:dyDescent="0.25">
      <c r="B10">
        <v>2</v>
      </c>
      <c r="C10">
        <v>163.44</v>
      </c>
      <c r="D10">
        <v>1.17</v>
      </c>
      <c r="E10">
        <v>6.19</v>
      </c>
      <c r="F10">
        <v>807584</v>
      </c>
      <c r="G10" s="1"/>
      <c r="J10" t="s">
        <v>5</v>
      </c>
      <c r="K10">
        <v>435.56</v>
      </c>
      <c r="L10">
        <v>0.8</v>
      </c>
      <c r="M10">
        <v>4.97</v>
      </c>
      <c r="N10">
        <v>566528</v>
      </c>
      <c r="R10" t="s">
        <v>8</v>
      </c>
      <c r="S10">
        <v>757.74</v>
      </c>
      <c r="T10">
        <v>4.42</v>
      </c>
      <c r="U10">
        <v>13.14</v>
      </c>
      <c r="V10">
        <v>984080</v>
      </c>
      <c r="W10" s="1"/>
      <c r="AD10" s="5"/>
      <c r="AE10" s="5"/>
      <c r="AF10" s="5"/>
      <c r="AG10" s="5"/>
      <c r="AH10" s="5"/>
    </row>
    <row r="11" spans="1:34" x14ac:dyDescent="0.25">
      <c r="B11">
        <v>2</v>
      </c>
      <c r="C11">
        <v>166.83</v>
      </c>
      <c r="D11">
        <v>1.17</v>
      </c>
      <c r="E11">
        <v>6.25</v>
      </c>
      <c r="F11">
        <v>806832</v>
      </c>
      <c r="G11" s="1"/>
      <c r="J11" t="s">
        <v>5</v>
      </c>
      <c r="K11">
        <v>438.18</v>
      </c>
      <c r="L11">
        <v>0.83</v>
      </c>
      <c r="M11">
        <v>4.9800000000000004</v>
      </c>
      <c r="N11">
        <v>562944</v>
      </c>
      <c r="R11" t="s">
        <v>8</v>
      </c>
      <c r="S11">
        <v>772.72</v>
      </c>
      <c r="T11">
        <v>4.2300000000000004</v>
      </c>
      <c r="U11">
        <v>13.52</v>
      </c>
      <c r="V11">
        <v>1149712</v>
      </c>
      <c r="W11" s="1"/>
      <c r="AD11" s="5"/>
      <c r="AE11" s="5"/>
      <c r="AF11" s="5"/>
      <c r="AG11" s="5"/>
      <c r="AH11" s="5"/>
    </row>
    <row r="12" spans="1:34" x14ac:dyDescent="0.25">
      <c r="B12">
        <v>3</v>
      </c>
      <c r="C12">
        <v>149.84</v>
      </c>
      <c r="D12">
        <v>1.05</v>
      </c>
      <c r="E12">
        <v>6.14</v>
      </c>
      <c r="F12">
        <v>833296</v>
      </c>
      <c r="G12" s="1"/>
      <c r="J12" t="s">
        <v>4</v>
      </c>
      <c r="K12">
        <v>414.01</v>
      </c>
      <c r="L12">
        <v>0.79</v>
      </c>
      <c r="M12">
        <v>5.16</v>
      </c>
      <c r="N12">
        <v>498352</v>
      </c>
      <c r="R12" t="s">
        <v>3</v>
      </c>
      <c r="S12">
        <v>755.74</v>
      </c>
      <c r="T12">
        <v>4.3600000000000003</v>
      </c>
      <c r="U12">
        <v>13.48</v>
      </c>
      <c r="V12">
        <v>1089936</v>
      </c>
      <c r="W12" s="1"/>
      <c r="AD12" s="5"/>
      <c r="AE12" s="5"/>
      <c r="AF12" s="5"/>
      <c r="AG12" s="5"/>
      <c r="AH12" s="5"/>
    </row>
    <row r="13" spans="1:34" x14ac:dyDescent="0.25">
      <c r="B13">
        <v>3</v>
      </c>
      <c r="C13">
        <v>153.6</v>
      </c>
      <c r="D13">
        <v>1.1599999999999999</v>
      </c>
      <c r="E13">
        <v>6.2</v>
      </c>
      <c r="F13">
        <v>813904</v>
      </c>
      <c r="G13" s="1"/>
      <c r="J13" t="s">
        <v>4</v>
      </c>
      <c r="K13">
        <v>408.74</v>
      </c>
      <c r="L13">
        <v>0.82</v>
      </c>
      <c r="M13">
        <v>4.93</v>
      </c>
      <c r="N13">
        <v>571200</v>
      </c>
      <c r="R13" t="s">
        <v>3</v>
      </c>
      <c r="S13">
        <v>725.72</v>
      </c>
      <c r="T13">
        <v>4.17</v>
      </c>
      <c r="U13">
        <v>12.73</v>
      </c>
      <c r="V13">
        <v>962864</v>
      </c>
      <c r="W13" s="1"/>
      <c r="AD13" s="5"/>
      <c r="AE13" s="5"/>
      <c r="AF13" s="5"/>
      <c r="AG13" s="5"/>
      <c r="AH13" s="5"/>
    </row>
    <row r="14" spans="1:34" x14ac:dyDescent="0.25">
      <c r="B14">
        <v>3</v>
      </c>
      <c r="C14">
        <v>154.37</v>
      </c>
      <c r="D14">
        <v>1.1200000000000001</v>
      </c>
      <c r="E14">
        <v>6.07</v>
      </c>
      <c r="F14">
        <v>830704</v>
      </c>
      <c r="G14" s="1"/>
      <c r="J14" t="s">
        <v>4</v>
      </c>
      <c r="K14">
        <v>418.96</v>
      </c>
      <c r="L14">
        <v>0.84</v>
      </c>
      <c r="M14">
        <v>5.12</v>
      </c>
      <c r="N14">
        <v>475648</v>
      </c>
      <c r="R14" t="s">
        <v>3</v>
      </c>
      <c r="S14">
        <v>731.28</v>
      </c>
      <c r="T14">
        <v>4</v>
      </c>
      <c r="U14">
        <v>12.82</v>
      </c>
      <c r="V14">
        <v>1122320</v>
      </c>
      <c r="W14" s="1"/>
      <c r="AD14" s="5"/>
      <c r="AE14" s="5"/>
      <c r="AF14" s="5"/>
      <c r="AG14" s="5"/>
      <c r="AH14" s="5"/>
    </row>
    <row r="15" spans="1:34" x14ac:dyDescent="0.25">
      <c r="B15">
        <v>4</v>
      </c>
      <c r="C15">
        <v>122.78</v>
      </c>
      <c r="D15">
        <v>5.98</v>
      </c>
      <c r="E15">
        <v>12.09</v>
      </c>
      <c r="F15">
        <v>3239648</v>
      </c>
      <c r="G15" s="1"/>
      <c r="J15" t="s">
        <v>1</v>
      </c>
      <c r="K15">
        <v>379.22</v>
      </c>
      <c r="L15">
        <v>0.85</v>
      </c>
      <c r="M15">
        <v>5.72</v>
      </c>
      <c r="N15">
        <v>577264</v>
      </c>
      <c r="R15" t="s">
        <v>0</v>
      </c>
      <c r="S15">
        <v>722.51</v>
      </c>
      <c r="T15">
        <v>4.17</v>
      </c>
      <c r="U15">
        <v>12.96</v>
      </c>
      <c r="V15">
        <v>976896</v>
      </c>
      <c r="W15" s="1"/>
      <c r="AD15" s="5"/>
      <c r="AE15" s="5"/>
      <c r="AF15" s="5"/>
      <c r="AG15" s="5"/>
      <c r="AH15" s="5"/>
    </row>
    <row r="16" spans="1:34" x14ac:dyDescent="0.25">
      <c r="B16">
        <v>4</v>
      </c>
      <c r="C16">
        <v>122.64</v>
      </c>
      <c r="D16">
        <v>6.13</v>
      </c>
      <c r="E16">
        <v>12.54</v>
      </c>
      <c r="F16">
        <v>3248944</v>
      </c>
      <c r="G16" s="1"/>
      <c r="J16" t="s">
        <v>1</v>
      </c>
      <c r="K16">
        <v>378.59</v>
      </c>
      <c r="L16">
        <v>0.96</v>
      </c>
      <c r="M16">
        <v>6.08</v>
      </c>
      <c r="N16">
        <v>687440</v>
      </c>
      <c r="R16" t="s">
        <v>0</v>
      </c>
      <c r="S16">
        <v>705.44</v>
      </c>
      <c r="T16">
        <v>4.09</v>
      </c>
      <c r="U16">
        <v>12.81</v>
      </c>
      <c r="V16">
        <v>1098912</v>
      </c>
      <c r="W16" s="1"/>
      <c r="AD16" s="5"/>
      <c r="AE16" s="5"/>
      <c r="AF16" s="5"/>
      <c r="AG16" s="5"/>
      <c r="AH16" s="5"/>
    </row>
    <row r="17" spans="2:34" x14ac:dyDescent="0.25">
      <c r="B17">
        <v>4</v>
      </c>
      <c r="C17">
        <v>121.97</v>
      </c>
      <c r="D17">
        <v>5.87</v>
      </c>
      <c r="E17">
        <v>12.3</v>
      </c>
      <c r="F17">
        <v>3062784</v>
      </c>
      <c r="G17" s="1"/>
      <c r="J17" t="s">
        <v>1</v>
      </c>
      <c r="K17">
        <v>395.17</v>
      </c>
      <c r="L17">
        <v>0.83</v>
      </c>
      <c r="M17">
        <v>6.16</v>
      </c>
      <c r="N17">
        <v>500400</v>
      </c>
      <c r="R17" t="s">
        <v>0</v>
      </c>
      <c r="S17">
        <v>705.79</v>
      </c>
      <c r="T17">
        <v>4.1399999999999997</v>
      </c>
      <c r="U17">
        <v>13.27</v>
      </c>
      <c r="V17">
        <v>873888</v>
      </c>
      <c r="W17" s="1"/>
      <c r="AD17" s="5"/>
      <c r="AE17" s="5"/>
      <c r="AF17" s="5"/>
      <c r="AG17" s="5"/>
      <c r="AH17" s="5"/>
    </row>
    <row r="18" spans="2:34" x14ac:dyDescent="0.25">
      <c r="AD18" s="5"/>
      <c r="AE18" s="5"/>
      <c r="AF18" s="5"/>
      <c r="AG18" s="5"/>
      <c r="AH18" s="5"/>
    </row>
    <row r="19" spans="2:34" x14ac:dyDescent="0.25">
      <c r="N19" s="1"/>
      <c r="AD19" s="5"/>
      <c r="AE19" s="5"/>
      <c r="AF19" s="5"/>
      <c r="AG19" s="5"/>
      <c r="AH19" s="5"/>
    </row>
    <row r="21" spans="2:34" x14ac:dyDescent="0.25">
      <c r="C21">
        <v>0</v>
      </c>
      <c r="D21">
        <v>1</v>
      </c>
      <c r="E21">
        <v>2</v>
      </c>
      <c r="F21">
        <v>3</v>
      </c>
      <c r="G21">
        <v>4</v>
      </c>
      <c r="K21">
        <v>0</v>
      </c>
      <c r="L21">
        <v>1</v>
      </c>
      <c r="M21">
        <v>2</v>
      </c>
      <c r="N21">
        <v>3</v>
      </c>
      <c r="O21">
        <v>4</v>
      </c>
      <c r="S21">
        <v>0</v>
      </c>
      <c r="T21">
        <v>1</v>
      </c>
      <c r="U21">
        <v>2</v>
      </c>
      <c r="V21">
        <v>3</v>
      </c>
      <c r="W21">
        <v>4</v>
      </c>
    </row>
    <row r="22" spans="2:34" x14ac:dyDescent="0.25">
      <c r="B22" t="s">
        <v>12</v>
      </c>
      <c r="C22">
        <f>AVERAGE(C3:C5)</f>
        <v>219.53666666666666</v>
      </c>
      <c r="D22">
        <f>AVERAGE(C6:C8)</f>
        <v>233.28666666666666</v>
      </c>
      <c r="E22">
        <f>AVERAGE(C9:C11)</f>
        <v>165.52333333333334</v>
      </c>
      <c r="F22">
        <f>AVERAGE(C12:C14)</f>
        <v>152.60333333333332</v>
      </c>
      <c r="G22">
        <f>AVERAGE(C15:C17)</f>
        <v>122.46333333333332</v>
      </c>
      <c r="J22" t="s">
        <v>12</v>
      </c>
      <c r="K22">
        <f>AVERAGE(K3:K5)</f>
        <v>511.69333333333333</v>
      </c>
      <c r="L22">
        <f>AVERAGE(K6:K8)</f>
        <v>501.95333333333332</v>
      </c>
      <c r="M22">
        <f>AVERAGE(K9:K11)</f>
        <v>436.07666666666665</v>
      </c>
      <c r="N22">
        <f>AVERAGE(K12:K14)</f>
        <v>413.90333333333336</v>
      </c>
      <c r="O22">
        <f>AVERAGE(K15:K17)</f>
        <v>384.32666666666665</v>
      </c>
      <c r="R22" t="s">
        <v>12</v>
      </c>
      <c r="S22">
        <f>AVERAGE(S3:S5)</f>
        <v>912.69999999999993</v>
      </c>
      <c r="T22">
        <f>AVERAGE(S6:S8)</f>
        <v>832.05666666666673</v>
      </c>
      <c r="U22">
        <f>AVERAGE(S9:S11)</f>
        <v>761.32999999999993</v>
      </c>
      <c r="V22">
        <f>AVERAGE(S12:S14)</f>
        <v>737.57999999999993</v>
      </c>
      <c r="W22">
        <f>AVERAGE(S15:S17)</f>
        <v>711.24666666666656</v>
      </c>
      <c r="Z22" t="s">
        <v>12</v>
      </c>
      <c r="AA22">
        <f>AVERAGE(AA3:AA5)</f>
        <v>664.72499999999991</v>
      </c>
    </row>
    <row r="23" spans="2:34" x14ac:dyDescent="0.25">
      <c r="B23" t="s">
        <v>30</v>
      </c>
      <c r="C23">
        <f>STDEV(C3:C5)</f>
        <v>1.9088565512718079</v>
      </c>
      <c r="D23">
        <f>STDEV(C6:C8)</f>
        <v>0.74574347689627596</v>
      </c>
      <c r="E23">
        <f>STDEV(C9:C11)</f>
        <v>1.8235770708509589</v>
      </c>
      <c r="F23">
        <f>STDEV(C12:C14)</f>
        <v>2.4238880612217484</v>
      </c>
      <c r="G23">
        <f>STDEV(C15:C17)</f>
        <v>0.43293571501244194</v>
      </c>
      <c r="J23" t="s">
        <v>30</v>
      </c>
      <c r="K23">
        <f>STDEV(K3:K5)</f>
        <v>1.839302403992717</v>
      </c>
      <c r="L23">
        <f>STDEV(K6:K8)</f>
        <v>5.1928829500898033</v>
      </c>
      <c r="M23">
        <f>STDEV(K9:K11)</f>
        <v>1.8984818496191456</v>
      </c>
      <c r="N23">
        <f>STDEV(K12:K14)</f>
        <v>5.1108348959180026</v>
      </c>
      <c r="O23">
        <f>STDEV(K15:K17)</f>
        <v>9.3958838505663476</v>
      </c>
      <c r="R23" t="s">
        <v>30</v>
      </c>
      <c r="S23">
        <f>STDEV(S3:S5)</f>
        <v>12.502987642959571</v>
      </c>
      <c r="T23">
        <f>STDEV(S6:S8)</f>
        <v>7.786927078978759</v>
      </c>
      <c r="U23">
        <f>STDEV(S9:S11)</f>
        <v>10.086134046303394</v>
      </c>
      <c r="V23">
        <f>STDEV(S12:S14)</f>
        <v>15.970835920514618</v>
      </c>
      <c r="W23">
        <f>STDEV(S15:S17)</f>
        <v>9.7559024868708644</v>
      </c>
      <c r="Z23" t="s">
        <v>31</v>
      </c>
      <c r="AA23">
        <f>STDEV(AA3:AA5)</f>
        <v>1.5061374439273429</v>
      </c>
    </row>
    <row r="26" spans="2:34" x14ac:dyDescent="0.25">
      <c r="G26" s="1"/>
    </row>
    <row r="27" spans="2:34" x14ac:dyDescent="0.25">
      <c r="G27" s="1"/>
    </row>
    <row r="28" spans="2:34" x14ac:dyDescent="0.25">
      <c r="B28" t="s">
        <v>13</v>
      </c>
    </row>
    <row r="29" spans="2:34" x14ac:dyDescent="0.25">
      <c r="C29">
        <v>0</v>
      </c>
      <c r="D29">
        <v>1</v>
      </c>
      <c r="E29">
        <v>2</v>
      </c>
      <c r="F29">
        <v>3</v>
      </c>
      <c r="G29">
        <v>4</v>
      </c>
    </row>
    <row r="30" spans="2:34" x14ac:dyDescent="0.25">
      <c r="B30" t="str">
        <f>R2</f>
        <v>Scoobi</v>
      </c>
      <c r="C30">
        <f>S22</f>
        <v>912.69999999999993</v>
      </c>
      <c r="D30">
        <f>T22</f>
        <v>832.05666666666673</v>
      </c>
      <c r="E30">
        <f>U22</f>
        <v>761.32999999999993</v>
      </c>
      <c r="F30">
        <f>V22</f>
        <v>737.57999999999993</v>
      </c>
      <c r="G30">
        <f>W22</f>
        <v>711.24666666666656</v>
      </c>
    </row>
    <row r="31" spans="2:34" x14ac:dyDescent="0.25">
      <c r="B31" t="str">
        <f>J2</f>
        <v>Crunch</v>
      </c>
      <c r="C31">
        <f>K22</f>
        <v>511.69333333333333</v>
      </c>
      <c r="D31">
        <f>L22</f>
        <v>501.95333333333332</v>
      </c>
      <c r="E31">
        <f>M22</f>
        <v>436.07666666666665</v>
      </c>
      <c r="F31">
        <f>N22</f>
        <v>413.90333333333336</v>
      </c>
      <c r="G31">
        <f>O22</f>
        <v>384.32666666666665</v>
      </c>
    </row>
    <row r="32" spans="2:34" x14ac:dyDescent="0.25">
      <c r="B32" t="str">
        <f>B2</f>
        <v>Spark</v>
      </c>
      <c r="C32">
        <f>C22</f>
        <v>219.53666666666666</v>
      </c>
      <c r="D32">
        <f>D22</f>
        <v>233.28666666666666</v>
      </c>
      <c r="E32">
        <f>E22</f>
        <v>165.52333333333334</v>
      </c>
      <c r="F32">
        <f>F22</f>
        <v>152.60333333333332</v>
      </c>
      <c r="G32">
        <f>G22</f>
        <v>122.46333333333332</v>
      </c>
    </row>
    <row r="33" spans="2:15" x14ac:dyDescent="0.25">
      <c r="O33" s="1"/>
    </row>
    <row r="34" spans="2:15" x14ac:dyDescent="0.25">
      <c r="C34" t="s">
        <v>41</v>
      </c>
      <c r="D34" t="s">
        <v>40</v>
      </c>
      <c r="E34" t="s">
        <v>42</v>
      </c>
      <c r="F34" t="s">
        <v>38</v>
      </c>
      <c r="G34" t="s">
        <v>39</v>
      </c>
      <c r="I34" t="s">
        <v>32</v>
      </c>
    </row>
    <row r="35" spans="2:15" x14ac:dyDescent="0.25">
      <c r="B35" t="s">
        <v>14</v>
      </c>
      <c r="C35">
        <v>1</v>
      </c>
      <c r="D35">
        <f t="shared" ref="D35:G37" si="0">D30/$C30</f>
        <v>0.9116431101858955</v>
      </c>
      <c r="E35">
        <f t="shared" si="0"/>
        <v>0.83415141886709765</v>
      </c>
      <c r="F35">
        <f t="shared" si="0"/>
        <v>0.80812972499178259</v>
      </c>
      <c r="G35">
        <f t="shared" si="0"/>
        <v>0.7792776012563456</v>
      </c>
      <c r="I35" t="str">
        <f>CONCATENATE(ROUND(C30, 0), " s")</f>
        <v>913 s</v>
      </c>
      <c r="O35" s="1"/>
    </row>
    <row r="36" spans="2:15" x14ac:dyDescent="0.25">
      <c r="B36" t="s">
        <v>15</v>
      </c>
      <c r="C36">
        <v>1</v>
      </c>
      <c r="D36">
        <f t="shared" si="0"/>
        <v>0.98096516142481172</v>
      </c>
      <c r="E36">
        <f t="shared" si="0"/>
        <v>0.8522226854626469</v>
      </c>
      <c r="F36">
        <f t="shared" si="0"/>
        <v>0.80888943898689325</v>
      </c>
      <c r="G36">
        <f>G31/$C31</f>
        <v>0.75108789118482422</v>
      </c>
      <c r="I36" t="str">
        <f>CONCATENATE(ROUND(C31, 0), " s")</f>
        <v>512 s</v>
      </c>
    </row>
    <row r="37" spans="2:15" x14ac:dyDescent="0.25">
      <c r="B37" t="s">
        <v>16</v>
      </c>
      <c r="C37">
        <v>1</v>
      </c>
      <c r="D37">
        <f t="shared" si="0"/>
        <v>1.062631906591154</v>
      </c>
      <c r="E37">
        <f t="shared" si="0"/>
        <v>0.75396668741743977</v>
      </c>
      <c r="F37">
        <f t="shared" si="0"/>
        <v>0.69511547046051525</v>
      </c>
      <c r="G37">
        <f t="shared" si="0"/>
        <v>0.55782633121270553</v>
      </c>
      <c r="I37" t="str">
        <f>CONCATENATE(ROUND(C32, 0), " s")</f>
        <v>220 s</v>
      </c>
      <c r="O37" s="1"/>
    </row>
    <row r="39" spans="2:15" x14ac:dyDescent="0.25">
      <c r="B39" t="s">
        <v>51</v>
      </c>
    </row>
    <row r="40" spans="2:15" x14ac:dyDescent="0.25">
      <c r="D40">
        <f t="shared" ref="D40:F40" si="1">ROUND(($C35/D35)*100, 0)</f>
        <v>110</v>
      </c>
      <c r="E40">
        <f t="shared" si="1"/>
        <v>120</v>
      </c>
      <c r="F40">
        <f t="shared" si="1"/>
        <v>124</v>
      </c>
      <c r="G40">
        <f>ROUND(($C35/G35)*100, 0)</f>
        <v>128</v>
      </c>
    </row>
    <row r="41" spans="2:15" x14ac:dyDescent="0.25">
      <c r="D41">
        <f t="shared" ref="D41:G41" si="2">ROUND(($C36/D36)*100, 0)</f>
        <v>102</v>
      </c>
      <c r="E41">
        <f t="shared" si="2"/>
        <v>117</v>
      </c>
      <c r="F41">
        <f t="shared" si="2"/>
        <v>124</v>
      </c>
      <c r="G41">
        <f t="shared" si="2"/>
        <v>133</v>
      </c>
    </row>
    <row r="42" spans="2:15" x14ac:dyDescent="0.25">
      <c r="D42">
        <f t="shared" ref="D42:G42" si="3">ROUND(($C37/D37)*100, 0)</f>
        <v>94</v>
      </c>
      <c r="E42">
        <f t="shared" si="3"/>
        <v>133</v>
      </c>
      <c r="F42">
        <f t="shared" si="3"/>
        <v>144</v>
      </c>
      <c r="G42">
        <f t="shared" si="3"/>
        <v>179</v>
      </c>
    </row>
  </sheetData>
  <sortState ref="AD4:AI18">
    <sortCondition ref="AD3:AD19"/>
  </sortState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2"/>
  <sheetViews>
    <sheetView tabSelected="1" topLeftCell="A23" workbookViewId="0">
      <selection activeCell="G42" sqref="G42"/>
    </sheetView>
  </sheetViews>
  <sheetFormatPr defaultRowHeight="13.8" x14ac:dyDescent="0.25"/>
  <cols>
    <col min="1" max="1" width="8.59765625" customWidth="1"/>
    <col min="2" max="2" width="16.09765625" customWidth="1"/>
    <col min="3" max="28" width="8.59765625" customWidth="1"/>
  </cols>
  <sheetData>
    <row r="1" spans="1:39" x14ac:dyDescent="0.25">
      <c r="A1" t="s">
        <v>35</v>
      </c>
    </row>
    <row r="2" spans="1:39" x14ac:dyDescent="0.25">
      <c r="B2" t="s">
        <v>16</v>
      </c>
      <c r="J2" t="s">
        <v>15</v>
      </c>
      <c r="R2" t="s">
        <v>14</v>
      </c>
      <c r="Z2" t="s">
        <v>34</v>
      </c>
    </row>
    <row r="3" spans="1:39" x14ac:dyDescent="0.25">
      <c r="B3">
        <v>0</v>
      </c>
      <c r="C3">
        <v>495.68</v>
      </c>
      <c r="D3">
        <v>1.56</v>
      </c>
      <c r="E3">
        <v>8.9</v>
      </c>
      <c r="F3">
        <v>1179184</v>
      </c>
      <c r="G3" s="1"/>
      <c r="J3" t="s">
        <v>7</v>
      </c>
      <c r="K3">
        <v>520.36</v>
      </c>
      <c r="L3">
        <v>1</v>
      </c>
      <c r="M3">
        <v>5.92</v>
      </c>
      <c r="N3">
        <v>380880</v>
      </c>
      <c r="R3" t="s">
        <v>10</v>
      </c>
      <c r="S3">
        <v>657.44</v>
      </c>
      <c r="T3">
        <v>13.22</v>
      </c>
      <c r="U3">
        <v>21.77</v>
      </c>
      <c r="V3">
        <v>1273232</v>
      </c>
      <c r="Z3" t="s">
        <v>11</v>
      </c>
      <c r="AA3">
        <v>437.79</v>
      </c>
      <c r="AB3">
        <v>2.3199999999999998</v>
      </c>
      <c r="AC3">
        <v>11.1</v>
      </c>
      <c r="AD3">
        <v>741904</v>
      </c>
      <c r="AF3" s="1"/>
      <c r="AH3" s="6"/>
      <c r="AI3" s="6"/>
      <c r="AJ3" s="6"/>
      <c r="AK3" s="6"/>
      <c r="AL3" s="6"/>
      <c r="AM3" s="6"/>
    </row>
    <row r="4" spans="1:39" x14ac:dyDescent="0.25">
      <c r="B4">
        <v>0</v>
      </c>
      <c r="C4">
        <v>481.14</v>
      </c>
      <c r="D4">
        <v>1.52</v>
      </c>
      <c r="E4">
        <v>8.5399999999999991</v>
      </c>
      <c r="F4">
        <v>1169456</v>
      </c>
      <c r="G4" s="2"/>
      <c r="J4" t="s">
        <v>7</v>
      </c>
      <c r="K4">
        <v>499.33</v>
      </c>
      <c r="L4">
        <v>0.89</v>
      </c>
      <c r="M4">
        <v>6.14</v>
      </c>
      <c r="N4">
        <v>514352</v>
      </c>
      <c r="R4" t="s">
        <v>10</v>
      </c>
      <c r="S4">
        <v>661.45</v>
      </c>
      <c r="T4">
        <v>11.7</v>
      </c>
      <c r="U4">
        <v>20.93</v>
      </c>
      <c r="V4">
        <v>1160128</v>
      </c>
      <c r="Z4" t="s">
        <v>11</v>
      </c>
      <c r="AA4">
        <v>437.13</v>
      </c>
      <c r="AB4">
        <v>2.2599999999999998</v>
      </c>
      <c r="AC4">
        <v>11.32</v>
      </c>
      <c r="AD4">
        <v>734400</v>
      </c>
      <c r="AF4" s="1"/>
      <c r="AH4" s="6"/>
      <c r="AI4" s="6"/>
      <c r="AJ4" s="6"/>
      <c r="AK4" s="6"/>
      <c r="AL4" s="6"/>
      <c r="AM4" s="6"/>
    </row>
    <row r="5" spans="1:39" x14ac:dyDescent="0.25">
      <c r="B5">
        <v>0</v>
      </c>
      <c r="C5">
        <v>464.72</v>
      </c>
      <c r="D5">
        <v>1.45</v>
      </c>
      <c r="E5">
        <v>8.58</v>
      </c>
      <c r="F5">
        <v>1181376</v>
      </c>
      <c r="G5" s="2"/>
      <c r="J5" t="s">
        <v>7</v>
      </c>
      <c r="K5">
        <v>504.7</v>
      </c>
      <c r="L5">
        <v>0.98</v>
      </c>
      <c r="M5">
        <v>6.03</v>
      </c>
      <c r="N5">
        <v>672544</v>
      </c>
      <c r="R5" t="s">
        <v>10</v>
      </c>
      <c r="S5">
        <v>669.77</v>
      </c>
      <c r="T5">
        <v>11.12</v>
      </c>
      <c r="U5">
        <v>20.86</v>
      </c>
      <c r="V5">
        <v>1265200</v>
      </c>
      <c r="Z5" t="s">
        <v>11</v>
      </c>
      <c r="AA5">
        <v>436.68</v>
      </c>
      <c r="AB5">
        <v>2.5099999999999998</v>
      </c>
      <c r="AC5">
        <v>10.97</v>
      </c>
      <c r="AD5">
        <v>756224</v>
      </c>
      <c r="AF5" s="1"/>
      <c r="AH5" s="6"/>
      <c r="AI5" s="6"/>
      <c r="AJ5" s="6"/>
      <c r="AK5" s="6"/>
      <c r="AL5" s="6"/>
      <c r="AM5" s="6"/>
    </row>
    <row r="6" spans="1:39" x14ac:dyDescent="0.25">
      <c r="B6">
        <v>1</v>
      </c>
      <c r="C6">
        <v>441.38</v>
      </c>
      <c r="D6">
        <v>1.49</v>
      </c>
      <c r="E6">
        <v>8.64</v>
      </c>
      <c r="F6">
        <v>1190288</v>
      </c>
      <c r="G6" s="1"/>
      <c r="J6" t="s">
        <v>6</v>
      </c>
      <c r="K6">
        <v>473.68</v>
      </c>
      <c r="L6">
        <v>1</v>
      </c>
      <c r="M6">
        <v>5.96</v>
      </c>
      <c r="N6">
        <v>494832</v>
      </c>
      <c r="R6" t="s">
        <v>9</v>
      </c>
      <c r="S6">
        <v>625.71</v>
      </c>
      <c r="T6">
        <v>13.28</v>
      </c>
      <c r="U6">
        <v>21.48</v>
      </c>
      <c r="V6">
        <v>1194208</v>
      </c>
      <c r="AF6" s="1"/>
      <c r="AH6" s="6"/>
      <c r="AI6" s="6"/>
      <c r="AJ6" s="6"/>
      <c r="AK6" s="6"/>
      <c r="AL6" s="6"/>
      <c r="AM6" s="6"/>
    </row>
    <row r="7" spans="1:39" x14ac:dyDescent="0.25">
      <c r="B7">
        <v>1</v>
      </c>
      <c r="C7">
        <v>428.62</v>
      </c>
      <c r="D7">
        <v>1.42</v>
      </c>
      <c r="E7">
        <v>8.4700000000000006</v>
      </c>
      <c r="F7">
        <v>1181808</v>
      </c>
      <c r="G7" s="1"/>
      <c r="J7" t="s">
        <v>6</v>
      </c>
      <c r="K7">
        <v>494.98</v>
      </c>
      <c r="L7">
        <v>0.91</v>
      </c>
      <c r="M7">
        <v>5.92</v>
      </c>
      <c r="N7">
        <v>499408</v>
      </c>
      <c r="R7" t="s">
        <v>9</v>
      </c>
      <c r="S7">
        <v>618.1</v>
      </c>
      <c r="T7">
        <v>11.73</v>
      </c>
      <c r="U7">
        <v>20.58</v>
      </c>
      <c r="V7">
        <v>1160592</v>
      </c>
      <c r="AF7" s="1"/>
      <c r="AH7" s="6"/>
      <c r="AI7" s="6"/>
      <c r="AJ7" s="6"/>
      <c r="AK7" s="6"/>
      <c r="AL7" s="6"/>
      <c r="AM7" s="6"/>
    </row>
    <row r="8" spans="1:39" x14ac:dyDescent="0.25">
      <c r="B8">
        <v>1</v>
      </c>
      <c r="C8">
        <v>429.01</v>
      </c>
      <c r="D8">
        <v>1.55</v>
      </c>
      <c r="E8">
        <v>8.59</v>
      </c>
      <c r="F8">
        <v>1185904</v>
      </c>
      <c r="G8" s="1"/>
      <c r="J8" t="s">
        <v>6</v>
      </c>
      <c r="K8">
        <v>468.76</v>
      </c>
      <c r="L8">
        <v>1.1200000000000001</v>
      </c>
      <c r="M8">
        <v>6.03</v>
      </c>
      <c r="N8">
        <v>664624</v>
      </c>
      <c r="R8" t="s">
        <v>9</v>
      </c>
      <c r="S8">
        <v>623.45000000000005</v>
      </c>
      <c r="T8">
        <v>11.27</v>
      </c>
      <c r="U8">
        <v>20.92</v>
      </c>
      <c r="V8">
        <v>1242032</v>
      </c>
      <c r="AH8" s="6"/>
      <c r="AI8" s="6"/>
      <c r="AJ8" s="6"/>
      <c r="AK8" s="6"/>
      <c r="AL8" s="6"/>
      <c r="AM8" s="6"/>
    </row>
    <row r="9" spans="1:39" x14ac:dyDescent="0.25">
      <c r="B9">
        <v>2</v>
      </c>
      <c r="C9">
        <v>288.60000000000002</v>
      </c>
      <c r="D9">
        <v>1.41</v>
      </c>
      <c r="E9">
        <v>7.82</v>
      </c>
      <c r="F9">
        <v>1167600</v>
      </c>
      <c r="G9" s="1"/>
      <c r="J9" t="s">
        <v>5</v>
      </c>
      <c r="K9">
        <v>431.95</v>
      </c>
      <c r="L9">
        <v>0.92</v>
      </c>
      <c r="M9">
        <v>6.1</v>
      </c>
      <c r="N9">
        <v>665824</v>
      </c>
      <c r="R9" t="s">
        <v>8</v>
      </c>
      <c r="S9">
        <v>598.30999999999995</v>
      </c>
      <c r="T9">
        <v>11.95</v>
      </c>
      <c r="U9">
        <v>21.04</v>
      </c>
      <c r="V9">
        <v>1300032</v>
      </c>
      <c r="AF9" s="1"/>
      <c r="AH9" s="6"/>
      <c r="AI9" s="6"/>
      <c r="AJ9" s="6"/>
      <c r="AK9" s="6"/>
      <c r="AL9" s="6"/>
      <c r="AM9" s="6"/>
    </row>
    <row r="10" spans="1:39" x14ac:dyDescent="0.25">
      <c r="B10">
        <v>2</v>
      </c>
      <c r="C10">
        <v>274.20999999999998</v>
      </c>
      <c r="D10">
        <v>1.25</v>
      </c>
      <c r="E10">
        <v>7.8</v>
      </c>
      <c r="F10">
        <v>1151408</v>
      </c>
      <c r="G10" s="1"/>
      <c r="J10" t="s">
        <v>5</v>
      </c>
      <c r="K10">
        <v>426.82</v>
      </c>
      <c r="L10">
        <v>1.05</v>
      </c>
      <c r="M10">
        <v>5.85</v>
      </c>
      <c r="N10">
        <v>676432</v>
      </c>
      <c r="R10" t="s">
        <v>8</v>
      </c>
      <c r="S10">
        <v>610.42999999999995</v>
      </c>
      <c r="T10">
        <v>12.09</v>
      </c>
      <c r="U10">
        <v>21.94</v>
      </c>
      <c r="V10">
        <v>1274048</v>
      </c>
      <c r="AF10" s="1"/>
      <c r="AH10" s="6"/>
      <c r="AI10" s="6"/>
      <c r="AJ10" s="6"/>
      <c r="AK10" s="6"/>
      <c r="AL10" s="6"/>
      <c r="AM10" s="6"/>
    </row>
    <row r="11" spans="1:39" x14ac:dyDescent="0.25">
      <c r="B11">
        <v>2</v>
      </c>
      <c r="C11">
        <v>279.61</v>
      </c>
      <c r="D11">
        <v>1.32</v>
      </c>
      <c r="E11">
        <v>7.75</v>
      </c>
      <c r="F11">
        <v>1186800</v>
      </c>
      <c r="G11" s="1"/>
      <c r="J11" t="s">
        <v>5</v>
      </c>
      <c r="K11">
        <v>427.15</v>
      </c>
      <c r="L11">
        <v>1.05</v>
      </c>
      <c r="M11">
        <v>5.56</v>
      </c>
      <c r="N11">
        <v>679744</v>
      </c>
      <c r="R11" t="s">
        <v>8</v>
      </c>
      <c r="S11">
        <v>594.54999999999995</v>
      </c>
      <c r="T11">
        <v>12.22</v>
      </c>
      <c r="U11">
        <v>21.16</v>
      </c>
      <c r="V11">
        <v>1170176</v>
      </c>
      <c r="AF11" s="1"/>
      <c r="AH11" s="6"/>
      <c r="AI11" s="6"/>
      <c r="AJ11" s="6"/>
      <c r="AK11" s="6"/>
      <c r="AL11" s="6"/>
      <c r="AM11" s="6"/>
    </row>
    <row r="12" spans="1:39" x14ac:dyDescent="0.25">
      <c r="B12">
        <v>3</v>
      </c>
      <c r="C12">
        <v>440.49</v>
      </c>
      <c r="D12">
        <v>1.53</v>
      </c>
      <c r="E12">
        <v>9.3000000000000007</v>
      </c>
      <c r="F12">
        <v>1237312</v>
      </c>
      <c r="G12" s="1"/>
      <c r="J12" t="s">
        <v>4</v>
      </c>
      <c r="K12">
        <v>437.36</v>
      </c>
      <c r="L12">
        <v>0.9</v>
      </c>
      <c r="M12">
        <v>6.02</v>
      </c>
      <c r="N12">
        <v>481200</v>
      </c>
      <c r="R12" t="s">
        <v>3</v>
      </c>
      <c r="S12">
        <v>587.25</v>
      </c>
      <c r="T12">
        <v>11.78</v>
      </c>
      <c r="U12">
        <v>20.74</v>
      </c>
      <c r="V12">
        <v>1240064</v>
      </c>
      <c r="AF12" s="1"/>
      <c r="AH12" s="6"/>
      <c r="AI12" s="6"/>
      <c r="AJ12" s="6"/>
      <c r="AK12" s="6"/>
      <c r="AL12" s="6"/>
      <c r="AM12" s="6"/>
    </row>
    <row r="13" spans="1:39" x14ac:dyDescent="0.25">
      <c r="B13">
        <v>3</v>
      </c>
      <c r="C13">
        <v>411.02</v>
      </c>
      <c r="D13">
        <v>1.47</v>
      </c>
      <c r="E13">
        <v>9.0500000000000007</v>
      </c>
      <c r="F13">
        <v>1180032</v>
      </c>
      <c r="G13" s="1"/>
      <c r="J13" t="s">
        <v>4</v>
      </c>
      <c r="K13">
        <v>437.39</v>
      </c>
      <c r="L13">
        <v>0.98</v>
      </c>
      <c r="M13">
        <v>6.06</v>
      </c>
      <c r="N13">
        <v>485296</v>
      </c>
      <c r="R13" t="s">
        <v>3</v>
      </c>
      <c r="S13">
        <v>579.75</v>
      </c>
      <c r="T13">
        <v>12.62</v>
      </c>
      <c r="U13">
        <v>21.22</v>
      </c>
      <c r="V13">
        <v>1176784</v>
      </c>
      <c r="AF13" s="1"/>
      <c r="AH13" s="6"/>
      <c r="AI13" s="6"/>
      <c r="AJ13" s="6"/>
      <c r="AK13" s="6"/>
      <c r="AL13" s="6"/>
      <c r="AM13" s="6"/>
    </row>
    <row r="14" spans="1:39" x14ac:dyDescent="0.25">
      <c r="B14">
        <v>3</v>
      </c>
      <c r="C14">
        <v>425.6</v>
      </c>
      <c r="D14">
        <v>1.48</v>
      </c>
      <c r="E14">
        <v>9.08</v>
      </c>
      <c r="F14">
        <v>1263168</v>
      </c>
      <c r="G14" s="1"/>
      <c r="J14" t="s">
        <v>4</v>
      </c>
      <c r="K14">
        <v>442.31</v>
      </c>
      <c r="L14">
        <v>0.85</v>
      </c>
      <c r="M14">
        <v>6.31</v>
      </c>
      <c r="N14">
        <v>498080</v>
      </c>
      <c r="R14" t="s">
        <v>3</v>
      </c>
      <c r="S14">
        <v>582.26</v>
      </c>
      <c r="T14">
        <v>11.52</v>
      </c>
      <c r="U14">
        <v>20.96</v>
      </c>
      <c r="V14">
        <v>925056</v>
      </c>
      <c r="AF14" s="1"/>
      <c r="AH14" s="6"/>
      <c r="AI14" s="6"/>
      <c r="AJ14" s="6"/>
      <c r="AK14" s="6"/>
      <c r="AL14" s="6"/>
      <c r="AM14" s="6"/>
    </row>
    <row r="15" spans="1:39" x14ac:dyDescent="0.25">
      <c r="B15">
        <v>4</v>
      </c>
      <c r="C15">
        <v>193.95</v>
      </c>
      <c r="D15">
        <v>1.3</v>
      </c>
      <c r="E15">
        <v>8.2799999999999994</v>
      </c>
      <c r="F15">
        <v>1192208</v>
      </c>
      <c r="G15" s="1"/>
      <c r="J15" t="s">
        <v>1</v>
      </c>
      <c r="K15">
        <v>322.55</v>
      </c>
      <c r="L15">
        <v>0.9</v>
      </c>
      <c r="M15">
        <v>6.02</v>
      </c>
      <c r="N15">
        <v>487488</v>
      </c>
      <c r="R15" t="s">
        <v>0</v>
      </c>
      <c r="S15">
        <v>474.16</v>
      </c>
      <c r="T15">
        <v>11.89</v>
      </c>
      <c r="U15">
        <v>21.56</v>
      </c>
      <c r="V15">
        <v>1287072</v>
      </c>
      <c r="AF15" s="1"/>
      <c r="AH15" s="6"/>
      <c r="AI15" s="6"/>
      <c r="AJ15" s="6"/>
      <c r="AK15" s="6"/>
      <c r="AL15" s="6"/>
      <c r="AM15" s="6"/>
    </row>
    <row r="16" spans="1:39" x14ac:dyDescent="0.25">
      <c r="B16">
        <v>4</v>
      </c>
      <c r="C16">
        <v>196.94</v>
      </c>
      <c r="D16">
        <v>1.31</v>
      </c>
      <c r="E16">
        <v>8.25</v>
      </c>
      <c r="F16">
        <v>1226144</v>
      </c>
      <c r="G16" s="2"/>
      <c r="J16" t="s">
        <v>1</v>
      </c>
      <c r="K16">
        <v>317.33</v>
      </c>
      <c r="L16">
        <v>0.94</v>
      </c>
      <c r="M16">
        <v>5.83</v>
      </c>
      <c r="N16">
        <v>662752</v>
      </c>
      <c r="R16" t="s">
        <v>0</v>
      </c>
      <c r="S16">
        <v>479.58</v>
      </c>
      <c r="T16">
        <v>13.53</v>
      </c>
      <c r="U16">
        <v>23.85</v>
      </c>
      <c r="V16">
        <v>1191472</v>
      </c>
      <c r="AF16" s="1"/>
      <c r="AH16" s="6"/>
      <c r="AI16" s="6"/>
      <c r="AJ16" s="6"/>
      <c r="AK16" s="6"/>
      <c r="AL16" s="6"/>
      <c r="AM16" s="6"/>
    </row>
    <row r="17" spans="2:39" x14ac:dyDescent="0.25">
      <c r="B17">
        <v>4</v>
      </c>
      <c r="C17">
        <v>190.78</v>
      </c>
      <c r="D17">
        <v>1.3</v>
      </c>
      <c r="E17">
        <v>8.1</v>
      </c>
      <c r="F17">
        <v>1217008</v>
      </c>
      <c r="G17" s="2"/>
      <c r="J17" t="s">
        <v>1</v>
      </c>
      <c r="K17">
        <v>317.68</v>
      </c>
      <c r="L17">
        <v>1.01</v>
      </c>
      <c r="M17">
        <v>5.64</v>
      </c>
      <c r="N17">
        <v>663120</v>
      </c>
      <c r="R17" t="s">
        <v>0</v>
      </c>
      <c r="S17">
        <v>484.34</v>
      </c>
      <c r="T17">
        <v>11.37</v>
      </c>
      <c r="U17">
        <v>20.41</v>
      </c>
      <c r="V17">
        <v>1158304</v>
      </c>
      <c r="AF17" s="1"/>
      <c r="AH17" s="6"/>
      <c r="AI17" s="6"/>
      <c r="AJ17" s="6"/>
      <c r="AK17" s="6"/>
      <c r="AL17" s="6"/>
      <c r="AM17" s="6"/>
    </row>
    <row r="18" spans="2:39" x14ac:dyDescent="0.25">
      <c r="AF18" s="1"/>
    </row>
    <row r="21" spans="2:39" x14ac:dyDescent="0.25">
      <c r="C21">
        <v>0</v>
      </c>
      <c r="D21">
        <v>1</v>
      </c>
      <c r="E21">
        <v>2</v>
      </c>
      <c r="F21">
        <v>3</v>
      </c>
      <c r="G21">
        <v>4</v>
      </c>
      <c r="K21">
        <v>0</v>
      </c>
      <c r="L21">
        <v>1</v>
      </c>
      <c r="M21">
        <v>2</v>
      </c>
      <c r="N21">
        <v>3</v>
      </c>
      <c r="O21">
        <v>4</v>
      </c>
      <c r="S21">
        <v>0</v>
      </c>
      <c r="T21">
        <v>1</v>
      </c>
      <c r="U21">
        <v>2</v>
      </c>
      <c r="V21">
        <v>3</v>
      </c>
      <c r="W21">
        <v>4</v>
      </c>
    </row>
    <row r="22" spans="2:39" x14ac:dyDescent="0.25">
      <c r="B22" t="s">
        <v>12</v>
      </c>
      <c r="C22">
        <f>AVERAGE(C3:C5)</f>
        <v>480.51333333333332</v>
      </c>
      <c r="D22">
        <f>AVERAGE(C6:C8)</f>
        <v>433.00333333333333</v>
      </c>
      <c r="E22">
        <f>AVERAGE(C9:C11)</f>
        <v>280.80666666666667</v>
      </c>
      <c r="F22">
        <f>AVERAGE(C12:C14)</f>
        <v>425.70333333333338</v>
      </c>
      <c r="G22">
        <f>AVERAGE(C15:C17)</f>
        <v>193.89</v>
      </c>
      <c r="J22" t="s">
        <v>12</v>
      </c>
      <c r="K22">
        <f>AVERAGE(K3:K5)</f>
        <v>508.13000000000005</v>
      </c>
      <c r="L22">
        <f>AVERAGE(K6:K8)</f>
        <v>479.14000000000004</v>
      </c>
      <c r="M22">
        <f>AVERAGE(K9:K11)</f>
        <v>428.64000000000004</v>
      </c>
      <c r="N22">
        <f>AVERAGE(K12:K14)</f>
        <v>439.02</v>
      </c>
      <c r="O22">
        <f>AVERAGE(K15:K17)</f>
        <v>319.18666666666667</v>
      </c>
      <c r="R22" t="s">
        <v>12</v>
      </c>
      <c r="S22">
        <f>AVERAGE(S3:S5)</f>
        <v>662.88666666666666</v>
      </c>
      <c r="T22">
        <f>AVERAGE(S6:S8)</f>
        <v>622.41999999999996</v>
      </c>
      <c r="U22">
        <f>AVERAGE(S9:S11)</f>
        <v>601.09666666666658</v>
      </c>
      <c r="V22">
        <f>AVERAGE(S12:S14)</f>
        <v>583.0866666666667</v>
      </c>
      <c r="W22">
        <f>AVERAGE(S15:S17)</f>
        <v>479.35999999999996</v>
      </c>
      <c r="Z22" t="s">
        <v>12</v>
      </c>
      <c r="AA22">
        <f>AVERAGE(AA3:AA5)</f>
        <v>437.20000000000005</v>
      </c>
    </row>
    <row r="23" spans="2:39" x14ac:dyDescent="0.25">
      <c r="B23" t="s">
        <v>30</v>
      </c>
      <c r="C23">
        <f>STDEV(C3:C5)</f>
        <v>15.489510429104369</v>
      </c>
      <c r="D23">
        <f>STDEV(C6:C8)</f>
        <v>7.257026480131743</v>
      </c>
      <c r="E23">
        <f>STDEV(C9:C11)</f>
        <v>7.2692525979865108</v>
      </c>
      <c r="F23">
        <f>STDEV(C12:C14)</f>
        <v>14.735271742771959</v>
      </c>
      <c r="G23">
        <f>STDEV(C15:C17)</f>
        <v>3.0804382805049006</v>
      </c>
      <c r="J23" t="s">
        <v>30</v>
      </c>
      <c r="K23">
        <f>STDEV(K3:K5)</f>
        <v>10.926522777169339</v>
      </c>
      <c r="L23">
        <f>STDEV(K6:K8)</f>
        <v>13.936671051581879</v>
      </c>
      <c r="M23">
        <f>STDEV(K9:K11)</f>
        <v>2.871288909183471</v>
      </c>
      <c r="N23">
        <f>STDEV(K12:K14)</f>
        <v>2.8492630626181232</v>
      </c>
      <c r="O23">
        <f>STDEV(K15:K17)</f>
        <v>2.9179844642035691</v>
      </c>
      <c r="R23" t="s">
        <v>30</v>
      </c>
      <c r="S23">
        <f>STDEV(S3:S5)</f>
        <v>6.2892951380367617</v>
      </c>
      <c r="T23">
        <f>STDEV(S6:S8)</f>
        <v>3.9081581339551845</v>
      </c>
      <c r="U23">
        <f>STDEV(S9:S11)</f>
        <v>8.2986585261313959</v>
      </c>
      <c r="V23">
        <f>STDEV(S12:S14)</f>
        <v>3.8177261993670184</v>
      </c>
      <c r="W23">
        <f>STDEV(S15:S17)</f>
        <v>5.093564567176875</v>
      </c>
      <c r="Z23" t="s">
        <v>31</v>
      </c>
      <c r="AA23">
        <f>STDEV(AA3:AA5)</f>
        <v>0.55830099408832223</v>
      </c>
    </row>
    <row r="27" spans="2:39" x14ac:dyDescent="0.25">
      <c r="I27" t="s">
        <v>55</v>
      </c>
    </row>
    <row r="28" spans="2:39" x14ac:dyDescent="0.25">
      <c r="B28" t="s">
        <v>13</v>
      </c>
    </row>
    <row r="29" spans="2:39" x14ac:dyDescent="0.25">
      <c r="C29">
        <v>0</v>
      </c>
      <c r="D29">
        <v>1</v>
      </c>
      <c r="E29">
        <v>2</v>
      </c>
      <c r="F29">
        <v>3</v>
      </c>
      <c r="G29">
        <v>4</v>
      </c>
      <c r="I29" t="s">
        <v>54</v>
      </c>
    </row>
    <row r="30" spans="2:39" x14ac:dyDescent="0.25">
      <c r="B30" t="str">
        <f>R2</f>
        <v>Scoobi</v>
      </c>
      <c r="C30">
        <f>S22</f>
        <v>662.88666666666666</v>
      </c>
      <c r="D30">
        <f>T22</f>
        <v>622.41999999999996</v>
      </c>
      <c r="E30">
        <f>U22</f>
        <v>601.09666666666658</v>
      </c>
      <c r="F30">
        <f>V22</f>
        <v>583.0866666666667</v>
      </c>
      <c r="G30">
        <f>W22</f>
        <v>479.35999999999996</v>
      </c>
      <c r="I30">
        <f>((3*C30)-(D30+E30+F30)) - (C30 -G30)</f>
        <v>-1.4699999999998568</v>
      </c>
    </row>
    <row r="31" spans="2:39" x14ac:dyDescent="0.25">
      <c r="B31" t="str">
        <f>J2</f>
        <v>Crunch</v>
      </c>
      <c r="C31">
        <f>K22</f>
        <v>508.13000000000005</v>
      </c>
      <c r="D31">
        <f>L22</f>
        <v>479.14000000000004</v>
      </c>
      <c r="E31">
        <f>M22</f>
        <v>428.64000000000004</v>
      </c>
      <c r="F31">
        <f>N22</f>
        <v>439.02</v>
      </c>
      <c r="G31">
        <f>O22</f>
        <v>319.18666666666667</v>
      </c>
      <c r="I31">
        <f>((3*C31)-(D31+E31+F31)) - (C31 -G31)</f>
        <v>-11.353333333333467</v>
      </c>
    </row>
    <row r="32" spans="2:39" x14ac:dyDescent="0.25">
      <c r="B32" t="str">
        <f>B2</f>
        <v>Spark</v>
      </c>
      <c r="C32">
        <f>C22</f>
        <v>480.51333333333332</v>
      </c>
      <c r="D32">
        <f>D22</f>
        <v>433.00333333333333</v>
      </c>
      <c r="E32">
        <f>E22</f>
        <v>280.80666666666667</v>
      </c>
      <c r="F32">
        <f>F22</f>
        <v>425.70333333333338</v>
      </c>
      <c r="G32">
        <f>G22</f>
        <v>193.89</v>
      </c>
      <c r="I32">
        <f>((3*C32)-(D32+E32+F32)) - (C32 -G32)</f>
        <v>15.403333333333308</v>
      </c>
    </row>
    <row r="34" spans="2:9" x14ac:dyDescent="0.25">
      <c r="C34" t="s">
        <v>41</v>
      </c>
      <c r="D34" t="s">
        <v>43</v>
      </c>
      <c r="E34" t="s">
        <v>44</v>
      </c>
      <c r="F34" t="s">
        <v>45</v>
      </c>
      <c r="G34" t="s">
        <v>46</v>
      </c>
      <c r="I34" t="s">
        <v>32</v>
      </c>
    </row>
    <row r="35" spans="2:9" x14ac:dyDescent="0.25">
      <c r="B35" t="s">
        <v>14</v>
      </c>
      <c r="C35">
        <v>1</v>
      </c>
      <c r="D35">
        <f t="shared" ref="D35:G37" si="0">D30/$C30</f>
        <v>0.93895386843402084</v>
      </c>
      <c r="E35">
        <f t="shared" si="0"/>
        <v>0.90678647933784551</v>
      </c>
      <c r="F35">
        <f t="shared" si="0"/>
        <v>0.87961743083282218</v>
      </c>
      <c r="G35">
        <f t="shared" si="0"/>
        <v>0.72314020496213527</v>
      </c>
      <c r="I35" t="str">
        <f>CONCATENATE(ROUND(C30, 0), " s")</f>
        <v>663 s</v>
      </c>
    </row>
    <row r="36" spans="2:9" x14ac:dyDescent="0.25">
      <c r="B36" t="s">
        <v>15</v>
      </c>
      <c r="C36">
        <v>1</v>
      </c>
      <c r="D36">
        <f t="shared" si="0"/>
        <v>0.94294767087162734</v>
      </c>
      <c r="E36">
        <f t="shared" si="0"/>
        <v>0.84356365497018482</v>
      </c>
      <c r="F36">
        <f t="shared" si="0"/>
        <v>0.86399149823863963</v>
      </c>
      <c r="G36">
        <f t="shared" si="0"/>
        <v>0.62815946050551363</v>
      </c>
      <c r="I36" t="str">
        <f>CONCATENATE(ROUND(C31, 0), " s")</f>
        <v>508 s</v>
      </c>
    </row>
    <row r="37" spans="2:9" x14ac:dyDescent="0.25">
      <c r="B37" t="s">
        <v>16</v>
      </c>
      <c r="C37">
        <v>1</v>
      </c>
      <c r="D37">
        <f t="shared" si="0"/>
        <v>0.90112657297057319</v>
      </c>
      <c r="E37">
        <f t="shared" si="0"/>
        <v>0.58438891740777232</v>
      </c>
      <c r="F37">
        <f t="shared" si="0"/>
        <v>0.88593448672946995</v>
      </c>
      <c r="G37">
        <f t="shared" si="0"/>
        <v>0.40350597277911121</v>
      </c>
      <c r="I37" t="str">
        <f>CONCATENATE(ROUND(C32, 0), " s")</f>
        <v>481 s</v>
      </c>
    </row>
    <row r="39" spans="2:9" x14ac:dyDescent="0.25">
      <c r="B39" t="s">
        <v>51</v>
      </c>
    </row>
    <row r="40" spans="2:9" x14ac:dyDescent="0.25">
      <c r="D40">
        <f t="shared" ref="D40:F40" si="1">ROUND(($C35/D35)*100, 0)</f>
        <v>107</v>
      </c>
      <c r="E40">
        <f t="shared" si="1"/>
        <v>110</v>
      </c>
      <c r="F40">
        <f t="shared" si="1"/>
        <v>114</v>
      </c>
      <c r="G40">
        <f>ROUND(($C35/G35)*100, 0)</f>
        <v>138</v>
      </c>
    </row>
    <row r="41" spans="2:9" x14ac:dyDescent="0.25">
      <c r="D41">
        <f t="shared" ref="D41:G41" si="2">ROUND(($C36/D36)*100, 0)</f>
        <v>106</v>
      </c>
      <c r="E41">
        <f t="shared" si="2"/>
        <v>119</v>
      </c>
      <c r="F41">
        <f t="shared" si="2"/>
        <v>116</v>
      </c>
      <c r="G41">
        <f t="shared" si="2"/>
        <v>159</v>
      </c>
    </row>
    <row r="42" spans="2:9" x14ac:dyDescent="0.25">
      <c r="D42">
        <f t="shared" ref="D42:G42" si="3">ROUND(($C37/D37)*100, 0)</f>
        <v>111</v>
      </c>
      <c r="E42">
        <f t="shared" si="3"/>
        <v>171</v>
      </c>
      <c r="F42">
        <f t="shared" si="3"/>
        <v>113</v>
      </c>
      <c r="G42">
        <f t="shared" si="3"/>
        <v>248</v>
      </c>
    </row>
  </sheetData>
  <sortState ref="AH3:AM17">
    <sortCondition ref="AH3:AH17"/>
  </sortState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8"/>
  <sheetViews>
    <sheetView topLeftCell="B12" zoomScale="85" zoomScaleNormal="85" workbookViewId="0">
      <selection activeCell="K40" sqref="K40"/>
    </sheetView>
  </sheetViews>
  <sheetFormatPr defaultRowHeight="13.8" x14ac:dyDescent="0.25"/>
  <cols>
    <col min="1" max="23" width="8.59765625" customWidth="1"/>
  </cols>
  <sheetData>
    <row r="2" spans="1:23" ht="21" x14ac:dyDescent="0.4">
      <c r="B2" s="3">
        <v>10</v>
      </c>
      <c r="J2" s="3">
        <v>100</v>
      </c>
      <c r="R2" s="3">
        <v>1000</v>
      </c>
    </row>
    <row r="4" spans="1:23" x14ac:dyDescent="0.25">
      <c r="C4" t="s">
        <v>17</v>
      </c>
      <c r="D4">
        <v>138.96</v>
      </c>
      <c r="E4">
        <v>5.44</v>
      </c>
      <c r="F4">
        <v>10.57</v>
      </c>
      <c r="G4">
        <v>6106224</v>
      </c>
      <c r="H4" s="1" t="s">
        <v>20</v>
      </c>
      <c r="K4" t="s">
        <v>17</v>
      </c>
      <c r="L4">
        <v>115.62</v>
      </c>
      <c r="M4">
        <v>4.57</v>
      </c>
      <c r="N4">
        <v>10.5</v>
      </c>
      <c r="O4">
        <v>2631264</v>
      </c>
      <c r="P4" s="1" t="s">
        <v>18</v>
      </c>
      <c r="R4" t="s">
        <v>17</v>
      </c>
      <c r="S4">
        <v>115.97</v>
      </c>
      <c r="T4">
        <v>9.7799999999999994</v>
      </c>
      <c r="U4">
        <v>15.79</v>
      </c>
      <c r="V4">
        <v>2704448</v>
      </c>
      <c r="W4" s="1" t="s">
        <v>19</v>
      </c>
    </row>
    <row r="5" spans="1:23" x14ac:dyDescent="0.25">
      <c r="C5" t="s">
        <v>17</v>
      </c>
      <c r="D5">
        <v>140.12</v>
      </c>
      <c r="E5">
        <v>5.32</v>
      </c>
      <c r="F5">
        <v>10.65</v>
      </c>
      <c r="G5">
        <v>5670608</v>
      </c>
      <c r="H5" s="1" t="s">
        <v>20</v>
      </c>
      <c r="K5" t="s">
        <v>17</v>
      </c>
      <c r="L5">
        <v>115.65</v>
      </c>
      <c r="M5">
        <v>4.72</v>
      </c>
      <c r="N5">
        <v>10.59</v>
      </c>
      <c r="O5">
        <v>2568224</v>
      </c>
      <c r="P5" s="1" t="s">
        <v>18</v>
      </c>
      <c r="R5" t="s">
        <v>17</v>
      </c>
      <c r="S5">
        <v>116.06</v>
      </c>
      <c r="T5">
        <v>10</v>
      </c>
      <c r="U5">
        <v>15.75</v>
      </c>
      <c r="V5">
        <v>2701536</v>
      </c>
      <c r="W5" s="1" t="s">
        <v>19</v>
      </c>
    </row>
    <row r="6" spans="1:23" x14ac:dyDescent="0.25">
      <c r="C6" t="s">
        <v>24</v>
      </c>
      <c r="K6" t="s">
        <v>17</v>
      </c>
      <c r="L6">
        <v>114.47</v>
      </c>
      <c r="M6">
        <v>4.72</v>
      </c>
      <c r="N6">
        <v>10.49</v>
      </c>
      <c r="O6">
        <v>2591008</v>
      </c>
      <c r="P6" s="1" t="s">
        <v>18</v>
      </c>
      <c r="R6" t="s">
        <v>17</v>
      </c>
      <c r="S6">
        <v>114.23</v>
      </c>
      <c r="T6">
        <v>9.17</v>
      </c>
      <c r="U6">
        <v>15.69</v>
      </c>
      <c r="V6">
        <v>2709632</v>
      </c>
      <c r="W6" s="1" t="s">
        <v>26</v>
      </c>
    </row>
    <row r="8" spans="1:23" x14ac:dyDescent="0.25">
      <c r="C8" t="s">
        <v>12</v>
      </c>
      <c r="D8">
        <f>AVERAGE(D4:D6)</f>
        <v>139.54000000000002</v>
      </c>
      <c r="K8" t="s">
        <v>12</v>
      </c>
      <c r="L8">
        <f>AVERAGE(L4:L6)</f>
        <v>115.24666666666667</v>
      </c>
      <c r="R8" t="s">
        <v>12</v>
      </c>
      <c r="S8">
        <f>AVERAGE(S4:S6)</f>
        <v>115.42</v>
      </c>
    </row>
    <row r="9" spans="1:23" x14ac:dyDescent="0.25">
      <c r="C9" t="s">
        <v>48</v>
      </c>
      <c r="D9">
        <f>STDEV(D4:D6)</f>
        <v>0.82024386617639278</v>
      </c>
      <c r="K9" t="s">
        <v>48</v>
      </c>
      <c r="L9">
        <f>STDEV(L4:L6)</f>
        <v>0.67278030094031305</v>
      </c>
      <c r="R9" t="s">
        <v>48</v>
      </c>
      <c r="S9">
        <f>STDEV(S4:S6)</f>
        <v>1.0315522284402259</v>
      </c>
    </row>
    <row r="11" spans="1:23" x14ac:dyDescent="0.25">
      <c r="C11" t="s">
        <v>21</v>
      </c>
      <c r="D11">
        <v>218.32</v>
      </c>
      <c r="E11">
        <v>1.8</v>
      </c>
      <c r="F11">
        <v>8.27</v>
      </c>
      <c r="G11">
        <v>1567760</v>
      </c>
      <c r="H11" s="1" t="s">
        <v>2</v>
      </c>
      <c r="K11" t="s">
        <v>21</v>
      </c>
      <c r="L11">
        <v>116.58</v>
      </c>
      <c r="M11">
        <v>2.36</v>
      </c>
      <c r="N11">
        <v>8.3699999999999992</v>
      </c>
      <c r="O11">
        <v>2023248</v>
      </c>
      <c r="P11" s="1" t="s">
        <v>22</v>
      </c>
      <c r="R11" t="s">
        <v>21</v>
      </c>
      <c r="S11">
        <v>109.26</v>
      </c>
      <c r="T11">
        <v>6.4</v>
      </c>
      <c r="U11">
        <v>13.68</v>
      </c>
      <c r="V11">
        <v>2757808</v>
      </c>
      <c r="W11" s="1" t="s">
        <v>23</v>
      </c>
    </row>
    <row r="12" spans="1:23" x14ac:dyDescent="0.25">
      <c r="C12" t="s">
        <v>21</v>
      </c>
      <c r="D12">
        <v>216.93</v>
      </c>
      <c r="E12">
        <v>1.76</v>
      </c>
      <c r="F12">
        <v>8.2200000000000006</v>
      </c>
      <c r="G12">
        <v>1561072</v>
      </c>
      <c r="H12" s="1" t="s">
        <v>2</v>
      </c>
      <c r="K12" t="s">
        <v>21</v>
      </c>
      <c r="L12">
        <v>117.94</v>
      </c>
      <c r="M12">
        <v>2.39</v>
      </c>
      <c r="N12">
        <v>8.3800000000000008</v>
      </c>
      <c r="O12">
        <v>2034288</v>
      </c>
      <c r="P12" s="1" t="s">
        <v>22</v>
      </c>
      <c r="R12" t="s">
        <v>21</v>
      </c>
      <c r="S12">
        <v>109.26</v>
      </c>
      <c r="T12">
        <v>6.4</v>
      </c>
      <c r="U12">
        <v>13.68</v>
      </c>
      <c r="V12">
        <v>2757808</v>
      </c>
      <c r="W12" s="1" t="s">
        <v>23</v>
      </c>
    </row>
    <row r="13" spans="1:23" x14ac:dyDescent="0.25">
      <c r="C13" t="s">
        <v>28</v>
      </c>
      <c r="K13" t="s">
        <v>21</v>
      </c>
      <c r="L13">
        <v>120.26</v>
      </c>
      <c r="M13">
        <v>2.33</v>
      </c>
      <c r="N13">
        <v>8.52</v>
      </c>
      <c r="O13">
        <v>2032512</v>
      </c>
      <c r="P13" s="1" t="s">
        <v>22</v>
      </c>
      <c r="R13" t="s">
        <v>21</v>
      </c>
      <c r="S13">
        <v>114.16</v>
      </c>
      <c r="T13">
        <v>6.18</v>
      </c>
      <c r="U13">
        <v>14.58</v>
      </c>
      <c r="V13">
        <v>2872592</v>
      </c>
      <c r="W13" s="1" t="s">
        <v>23</v>
      </c>
    </row>
    <row r="15" spans="1:23" x14ac:dyDescent="0.25">
      <c r="C15" t="s">
        <v>12</v>
      </c>
      <c r="D15">
        <f>AVERAGE(D11:D13)</f>
        <v>217.625</v>
      </c>
      <c r="K15" t="s">
        <v>12</v>
      </c>
      <c r="L15">
        <f>AVERAGE(L11:L13)</f>
        <v>118.25999999999999</v>
      </c>
      <c r="R15" t="s">
        <v>12</v>
      </c>
      <c r="S15">
        <f>AVERAGE(S11:S13)</f>
        <v>110.89333333333333</v>
      </c>
    </row>
    <row r="16" spans="1:23" x14ac:dyDescent="0.25">
      <c r="A16" t="s">
        <v>50</v>
      </c>
      <c r="C16" t="s">
        <v>48</v>
      </c>
      <c r="D16">
        <f>STDEV(D11:D13)</f>
        <v>0.98287842584929141</v>
      </c>
      <c r="K16" t="s">
        <v>48</v>
      </c>
      <c r="L16">
        <f>STDEV(L11:L13)</f>
        <v>1.860752535938085</v>
      </c>
      <c r="R16" t="s">
        <v>48</v>
      </c>
      <c r="S16">
        <f>STDEV(S11:S13)</f>
        <v>2.8290163190291615</v>
      </c>
    </row>
    <row r="17" spans="3:23" x14ac:dyDescent="0.25">
      <c r="W17" s="1"/>
    </row>
    <row r="18" spans="3:23" x14ac:dyDescent="0.25">
      <c r="W18" s="1"/>
    </row>
    <row r="20" spans="3:23" x14ac:dyDescent="0.25">
      <c r="K20">
        <v>10</v>
      </c>
      <c r="L20">
        <v>100</v>
      </c>
      <c r="M20">
        <v>1000</v>
      </c>
    </row>
    <row r="21" spans="3:23" x14ac:dyDescent="0.25">
      <c r="J21" t="s">
        <v>16</v>
      </c>
      <c r="K21">
        <f>D15</f>
        <v>217.625</v>
      </c>
      <c r="L21">
        <f>L15</f>
        <v>118.25999999999999</v>
      </c>
      <c r="M21">
        <f>S15</f>
        <v>110.89333333333333</v>
      </c>
    </row>
    <row r="22" spans="3:23" x14ac:dyDescent="0.25">
      <c r="J22" t="s">
        <v>49</v>
      </c>
      <c r="K22">
        <f>D8</f>
        <v>139.54000000000002</v>
      </c>
      <c r="L22">
        <f>L8</f>
        <v>115.24666666666667</v>
      </c>
      <c r="M22">
        <f>S8</f>
        <v>115.42</v>
      </c>
    </row>
    <row r="23" spans="3:23" x14ac:dyDescent="0.25">
      <c r="C23" t="s">
        <v>47</v>
      </c>
    </row>
    <row r="24" spans="3:23" x14ac:dyDescent="0.25">
      <c r="C24" t="s">
        <v>17</v>
      </c>
      <c r="D24">
        <v>144.61000000000001</v>
      </c>
      <c r="E24">
        <v>5.33</v>
      </c>
      <c r="F24">
        <v>10.55</v>
      </c>
      <c r="G24">
        <v>5741296</v>
      </c>
      <c r="H24" s="1" t="s">
        <v>29</v>
      </c>
      <c r="W24" s="1"/>
    </row>
    <row r="25" spans="3:23" x14ac:dyDescent="0.25">
      <c r="C25" t="s">
        <v>27</v>
      </c>
      <c r="W25" s="1"/>
    </row>
    <row r="26" spans="3:23" x14ac:dyDescent="0.25">
      <c r="C26" t="s">
        <v>17</v>
      </c>
      <c r="D26">
        <v>141.68</v>
      </c>
      <c r="E26">
        <v>5.32</v>
      </c>
      <c r="F26">
        <v>10.88</v>
      </c>
      <c r="G26">
        <v>5754432</v>
      </c>
      <c r="H26" s="1" t="s">
        <v>20</v>
      </c>
    </row>
    <row r="29" spans="3:23" x14ac:dyDescent="0.25">
      <c r="C29" t="s">
        <v>21</v>
      </c>
      <c r="D29">
        <v>250.21</v>
      </c>
      <c r="E29">
        <v>1.85</v>
      </c>
      <c r="F29">
        <v>8.48</v>
      </c>
      <c r="G29">
        <v>1593776</v>
      </c>
      <c r="H29" s="1" t="s">
        <v>2</v>
      </c>
    </row>
    <row r="30" spans="3:23" x14ac:dyDescent="0.25">
      <c r="C30" t="s">
        <v>21</v>
      </c>
      <c r="D30">
        <v>232.09</v>
      </c>
      <c r="E30">
        <v>1.79</v>
      </c>
      <c r="F30">
        <v>8.42</v>
      </c>
      <c r="G30">
        <v>1543968</v>
      </c>
      <c r="H30" s="1" t="s">
        <v>2</v>
      </c>
    </row>
    <row r="31" spans="3:23" x14ac:dyDescent="0.25">
      <c r="C31" t="s">
        <v>25</v>
      </c>
    </row>
    <row r="32" spans="3:23" x14ac:dyDescent="0.25">
      <c r="W32" s="1"/>
    </row>
    <row r="33" spans="23:23" x14ac:dyDescent="0.25">
      <c r="W33" s="1"/>
    </row>
    <row r="39" spans="23:23" x14ac:dyDescent="0.25">
      <c r="W39" s="1"/>
    </row>
    <row r="40" spans="23:23" x14ac:dyDescent="0.25">
      <c r="W40" s="1"/>
    </row>
    <row r="47" spans="23:23" x14ac:dyDescent="0.25">
      <c r="W47" s="1"/>
    </row>
    <row r="48" spans="23:23" x14ac:dyDescent="0.25">
      <c r="W48" s="1"/>
    </row>
  </sheetData>
  <sortState ref="R4:W59">
    <sortCondition ref="R4:R59"/>
  </sortState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B3" sqref="B3"/>
    </sheetView>
  </sheetViews>
  <sheetFormatPr defaultRowHeight="13.8" x14ac:dyDescent="0.25"/>
  <sheetData>
    <row r="1" spans="1:9" x14ac:dyDescent="0.25">
      <c r="A1" t="s">
        <v>37</v>
      </c>
    </row>
    <row r="3" spans="1:9" x14ac:dyDescent="0.25">
      <c r="C3" t="s">
        <v>36</v>
      </c>
      <c r="D3" t="s">
        <v>52</v>
      </c>
      <c r="H3" t="s">
        <v>36</v>
      </c>
      <c r="I3" t="s">
        <v>53</v>
      </c>
    </row>
    <row r="4" spans="1:9" x14ac:dyDescent="0.25">
      <c r="B4" t="s">
        <v>34</v>
      </c>
      <c r="C4">
        <f>Wordcount!$AA$22</f>
        <v>664.72499999999991</v>
      </c>
      <c r="D4">
        <f>TPCH!$AA$22</f>
        <v>437.20000000000005</v>
      </c>
      <c r="G4" t="s">
        <v>34</v>
      </c>
      <c r="H4">
        <v>1</v>
      </c>
      <c r="I4">
        <v>1</v>
      </c>
    </row>
    <row r="5" spans="1:9" x14ac:dyDescent="0.25">
      <c r="B5" t="s">
        <v>14</v>
      </c>
      <c r="C5">
        <f>Wordcount!G30</f>
        <v>711.24666666666656</v>
      </c>
      <c r="D5">
        <f>TPCH!G30</f>
        <v>479.35999999999996</v>
      </c>
      <c r="G5" t="s">
        <v>14</v>
      </c>
      <c r="H5">
        <f t="shared" ref="H5:I7" si="0">C5/C$4</f>
        <v>1.0699863352012737</v>
      </c>
      <c r="I5">
        <f t="shared" si="0"/>
        <v>1.0964318389752972</v>
      </c>
    </row>
    <row r="6" spans="1:9" x14ac:dyDescent="0.25">
      <c r="B6" t="s">
        <v>15</v>
      </c>
      <c r="C6">
        <f>Wordcount!G31</f>
        <v>384.32666666666665</v>
      </c>
      <c r="D6">
        <f>TPCH!G31</f>
        <v>319.18666666666667</v>
      </c>
      <c r="G6" t="s">
        <v>15</v>
      </c>
      <c r="H6">
        <f t="shared" si="0"/>
        <v>0.57817393157571428</v>
      </c>
      <c r="I6">
        <f t="shared" si="0"/>
        <v>0.73007014333638298</v>
      </c>
    </row>
    <row r="7" spans="1:9" x14ac:dyDescent="0.25">
      <c r="B7" t="s">
        <v>16</v>
      </c>
      <c r="C7">
        <f>Wordcount!G32</f>
        <v>122.46333333333332</v>
      </c>
      <c r="D7">
        <f>TPCH!G32</f>
        <v>193.89</v>
      </c>
      <c r="G7" t="s">
        <v>16</v>
      </c>
      <c r="H7">
        <f t="shared" si="0"/>
        <v>0.18423157446061655</v>
      </c>
      <c r="I7">
        <f t="shared" si="0"/>
        <v>0.44348124428179314</v>
      </c>
    </row>
    <row r="8" spans="1:9" x14ac:dyDescent="0.25">
      <c r="C8" t="str">
        <f>CONCATENATE(ROUND(C4,0), " s")</f>
        <v>665 s</v>
      </c>
      <c r="D8" t="str">
        <f>CONCATENATE(ROUND(D4,0), " s")</f>
        <v>437 s</v>
      </c>
    </row>
    <row r="9" spans="1:9" x14ac:dyDescent="0.25">
      <c r="H9">
        <f>1/H6</f>
        <v>1.7295833405609811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Wordcount</vt:lpstr>
      <vt:lpstr>TPCH</vt:lpstr>
      <vt:lpstr>KMeans</vt:lpstr>
      <vt:lpstr>Pig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Ackermann</dc:creator>
  <cp:lastModifiedBy>vjovanovic</cp:lastModifiedBy>
  <cp:revision>8</cp:revision>
  <cp:lastPrinted>2012-06-10T18:43:07Z</cp:lastPrinted>
  <dcterms:created xsi:type="dcterms:W3CDTF">2012-06-08T15:41:47Z</dcterms:created>
  <dcterms:modified xsi:type="dcterms:W3CDTF">2012-07-01T14:48:05Z</dcterms:modified>
</cp:coreProperties>
</file>