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528" windowWidth="22716" windowHeight="8940" activeTab="3"/>
  </bookViews>
  <sheets>
    <sheet name="Wordcount" sheetId="1" r:id="rId1"/>
    <sheet name="TPCH" sheetId="2" r:id="rId2"/>
    <sheet name="KMeans" sheetId="3" r:id="rId3"/>
    <sheet name="Pig" sheetId="4" r:id="rId4"/>
  </sheets>
  <calcPr calcId="145621"/>
</workbook>
</file>

<file path=xl/calcChain.xml><?xml version="1.0" encoding="utf-8"?>
<calcChain xmlns="http://schemas.openxmlformats.org/spreadsheetml/2006/main">
  <c r="I15" i="4" l="1"/>
  <c r="H15" i="4"/>
  <c r="H14" i="4"/>
  <c r="I14" i="4"/>
  <c r="H40" i="1"/>
  <c r="H41" i="1"/>
  <c r="D6" i="4" l="1"/>
  <c r="I6" i="4" s="1"/>
  <c r="D5" i="4"/>
  <c r="I5" i="4"/>
  <c r="C7" i="4"/>
  <c r="C6" i="4"/>
  <c r="G30" i="1"/>
  <c r="D7" i="4"/>
  <c r="I7" i="4" s="1"/>
  <c r="H5" i="4"/>
  <c r="H6" i="4"/>
  <c r="H7" i="4"/>
  <c r="I4" i="4"/>
  <c r="D8" i="4"/>
  <c r="C8" i="4"/>
  <c r="D4" i="4"/>
  <c r="C4" i="4"/>
  <c r="C5" i="4"/>
  <c r="G41" i="1"/>
  <c r="F41" i="1"/>
  <c r="E41" i="1"/>
  <c r="G40" i="1"/>
  <c r="F40" i="1"/>
  <c r="E40" i="1"/>
  <c r="E35" i="1"/>
  <c r="D35" i="1"/>
  <c r="F35" i="1"/>
  <c r="G35" i="1"/>
  <c r="H35" i="1"/>
  <c r="H36" i="1"/>
  <c r="H31" i="1"/>
  <c r="H30" i="1"/>
  <c r="P23" i="1"/>
  <c r="P22" i="1"/>
  <c r="H23" i="1"/>
  <c r="H22" i="1"/>
  <c r="H44" i="2"/>
  <c r="G44" i="2"/>
  <c r="F44" i="2"/>
  <c r="E44" i="2"/>
  <c r="D44" i="2"/>
  <c r="H43" i="2"/>
  <c r="G43" i="2"/>
  <c r="F43" i="2"/>
  <c r="E43" i="2"/>
  <c r="D43" i="2"/>
  <c r="I35" i="2"/>
  <c r="I34" i="2"/>
  <c r="C35" i="2"/>
  <c r="H35" i="2"/>
  <c r="H40" i="2"/>
  <c r="H26" i="2"/>
  <c r="H25" i="2"/>
  <c r="H39" i="2"/>
  <c r="H34" i="2"/>
  <c r="G34" i="2"/>
  <c r="P26" i="2"/>
  <c r="P25" i="2"/>
  <c r="O25" i="2"/>
  <c r="L25" i="2"/>
  <c r="K25" i="2"/>
  <c r="O22" i="1" l="1"/>
  <c r="L22" i="1"/>
  <c r="M22" i="1"/>
  <c r="N22" i="1"/>
  <c r="M21" i="3" l="1"/>
  <c r="M22" i="3"/>
  <c r="L21" i="3"/>
  <c r="L22" i="3"/>
  <c r="K22" i="3"/>
  <c r="K21" i="3"/>
  <c r="S16" i="3"/>
  <c r="S15" i="3"/>
  <c r="S9" i="3"/>
  <c r="S8" i="3"/>
  <c r="L16" i="3"/>
  <c r="L15" i="3"/>
  <c r="L9" i="3"/>
  <c r="L8" i="3"/>
  <c r="D16" i="3"/>
  <c r="D15" i="3"/>
  <c r="D9" i="3"/>
  <c r="D8" i="3"/>
  <c r="B31" i="1" l="1"/>
  <c r="B30" i="1"/>
  <c r="B35" i="2"/>
  <c r="B34" i="2"/>
  <c r="C22" i="1"/>
  <c r="C31" i="1" s="1"/>
  <c r="I36" i="1" s="1"/>
  <c r="AA22" i="1"/>
  <c r="AA23" i="1"/>
  <c r="AA22" i="2"/>
  <c r="AA23" i="2"/>
  <c r="G23" i="1"/>
  <c r="C23" i="1"/>
  <c r="G22" i="1"/>
  <c r="G31" i="1" s="1"/>
  <c r="F22" i="1"/>
  <c r="F31" i="1" s="1"/>
  <c r="D22" i="1"/>
  <c r="D31" i="1" s="1"/>
  <c r="E22" i="1"/>
  <c r="E31" i="1" s="1"/>
  <c r="O23" i="1"/>
  <c r="N23" i="1"/>
  <c r="M23" i="1"/>
  <c r="L23" i="1"/>
  <c r="K23" i="1"/>
  <c r="F23" i="1"/>
  <c r="E23" i="1"/>
  <c r="D23" i="1"/>
  <c r="F30" i="1"/>
  <c r="E30" i="1"/>
  <c r="D30" i="1"/>
  <c r="K22" i="1"/>
  <c r="C30" i="1" s="1"/>
  <c r="L26" i="2"/>
  <c r="M25" i="2"/>
  <c r="E34" i="2" s="1"/>
  <c r="C25" i="2"/>
  <c r="D25" i="2"/>
  <c r="D35" i="2" s="1"/>
  <c r="E25" i="2"/>
  <c r="E35" i="2" s="1"/>
  <c r="F25" i="2"/>
  <c r="F35" i="2" s="1"/>
  <c r="F40" i="2" s="1"/>
  <c r="G25" i="2"/>
  <c r="G35" i="2" s="1"/>
  <c r="N25" i="2"/>
  <c r="F34" i="2" s="1"/>
  <c r="O26" i="2"/>
  <c r="N26" i="2"/>
  <c r="M26" i="2"/>
  <c r="K26" i="2"/>
  <c r="G26" i="2"/>
  <c r="F26" i="2"/>
  <c r="E26" i="2"/>
  <c r="C26" i="2"/>
  <c r="D26" i="2"/>
  <c r="I35" i="1" l="1"/>
  <c r="I40" i="2"/>
  <c r="D40" i="2"/>
  <c r="G40" i="2"/>
  <c r="E40" i="2"/>
  <c r="C34" i="2"/>
  <c r="D34" i="2"/>
  <c r="D36" i="1"/>
  <c r="F36" i="1"/>
  <c r="E36" i="1"/>
  <c r="G36" i="1"/>
  <c r="I39" i="2" l="1"/>
  <c r="D39" i="2"/>
  <c r="F39" i="2"/>
  <c r="G39" i="2"/>
  <c r="E39" i="2"/>
</calcChain>
</file>

<file path=xl/sharedStrings.xml><?xml version="1.0" encoding="utf-8"?>
<sst xmlns="http://schemas.openxmlformats.org/spreadsheetml/2006/main" count="292" uniqueCount="71">
  <si>
    <t>4%</t>
  </si>
  <si>
    <t>pig</t>
  </si>
  <si>
    <t>Avg:</t>
  </si>
  <si>
    <t>Graph:</t>
  </si>
  <si>
    <t>Crunch</t>
  </si>
  <si>
    <t>Spark</t>
  </si>
  <si>
    <t>KMeansApp</t>
  </si>
  <si>
    <t>13%</t>
  </si>
  <si>
    <t>22%</t>
  </si>
  <si>
    <t>11%</t>
  </si>
  <si>
    <t>SparkKMeans</t>
  </si>
  <si>
    <t>9%</t>
  </si>
  <si>
    <t>18%</t>
  </si>
  <si>
    <t>KMeansApp 132.63 5.48 10.50 6081664 12%</t>
  </si>
  <si>
    <t>SparkKMeans 219.94 1.78 8.34 1556176 4%</t>
  </si>
  <si>
    <t>21%</t>
  </si>
  <si>
    <t>KMeansApp 142.97 5.40 10.65 5948096 11%</t>
  </si>
  <si>
    <t>SparkKMeans 219.90 1.79 8.26 1561344 4%</t>
  </si>
  <si>
    <t>10%</t>
  </si>
  <si>
    <t>StdDev:</t>
  </si>
  <si>
    <t>Stdev:</t>
  </si>
  <si>
    <t>Hidden</t>
  </si>
  <si>
    <t xml:space="preserve">Wordcount </t>
  </si>
  <si>
    <t>Pig</t>
  </si>
  <si>
    <t>TPCH</t>
  </si>
  <si>
    <t>Word Count</t>
  </si>
  <si>
    <t>Comparison</t>
  </si>
  <si>
    <t>3) 2 + Opt. Split</t>
  </si>
  <si>
    <t>4) 3 + Opt. Automaton</t>
  </si>
  <si>
    <t xml:space="preserve">1) Fusion + Projection </t>
  </si>
  <si>
    <t xml:space="preserve">2) 1 + Code Motion  </t>
  </si>
  <si>
    <t>Opt. Split</t>
  </si>
  <si>
    <t>Projection</t>
  </si>
  <si>
    <t>Fusion</t>
  </si>
  <si>
    <t>Combined</t>
  </si>
  <si>
    <t>Residue</t>
  </si>
  <si>
    <t>StDev:</t>
  </si>
  <si>
    <t>Stivo</t>
  </si>
  <si>
    <t>b</t>
  </si>
  <si>
    <t>Improvement:</t>
  </si>
  <si>
    <t>TPCH Query 12</t>
  </si>
  <si>
    <t>TPCH Q12</t>
  </si>
  <si>
    <t>1 + 2 +3 - Combined</t>
  </si>
  <si>
    <t>crunch</t>
  </si>
  <si>
    <t>spark</t>
  </si>
  <si>
    <t>######### offical tpch runs:</t>
  </si>
  <si>
    <t xml:space="preserve"> 12  21398</t>
  </si>
  <si>
    <t xml:space="preserve"> 14  16587</t>
  </si>
  <si>
    <t xml:space="preserve"> 16  17875</t>
  </si>
  <si>
    <t xml:space="preserve"> 18  14347</t>
  </si>
  <si>
    <t xml:space="preserve"> 20   7150</t>
  </si>
  <si>
    <t xml:space="preserve"> 22  21474</t>
  </si>
  <si>
    <t xml:space="preserve"> 24  16624</t>
  </si>
  <si>
    <t xml:space="preserve"> 26  17853</t>
  </si>
  <si>
    <t xml:space="preserve"> 28  14341</t>
  </si>
  <si>
    <t xml:space="preserve"> 30   7175</t>
  </si>
  <si>
    <t xml:space="preserve"> 32  21453</t>
  </si>
  <si>
    <t xml:space="preserve"> 34  16617</t>
  </si>
  <si>
    <t xml:space="preserve"> 36  17960</t>
  </si>
  <si>
    <t xml:space="preserve"> 38  14317</t>
  </si>
  <si>
    <t xml:space="preserve"> 40   7173</t>
  </si>
  <si>
    <t xml:space="preserve"> 42  11700</t>
  </si>
  <si>
    <t xml:space="preserve"> 44  11762</t>
  </si>
  <si>
    <t xml:space="preserve"> 46  11719</t>
  </si>
  <si>
    <t>manual</t>
  </si>
  <si>
    <t xml:space="preserve"> 52   7161</t>
  </si>
  <si>
    <t xml:space="preserve"> 54   7158</t>
  </si>
  <si>
    <t xml:space="preserve"> 56   7100</t>
  </si>
  <si>
    <t>##### real data</t>
  </si>
  <si>
    <t>Naïve</t>
  </si>
  <si>
    <t>Hand Opt.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</si>
</sst>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6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6"/>
      <color theme="1"/>
      <name val="Arial"/>
      <family val="2"/>
    </font>
    <font>
      <sz val="2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5" fillId="0" borderId="0"/>
  </cellStyleXfs>
  <cellXfs count="8">
    <xf numFmtId="0" fontId="0" fillId="0" borderId="0" xfId="0"/>
    <xf numFmtId="49" fontId="0" fillId="0" borderId="0" xfId="0" applyNumberFormat="1"/>
    <xf numFmtId="10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5"/>
    <xf numFmtId="0" fontId="5" fillId="0" borderId="0" xfId="5"/>
    <xf numFmtId="9" fontId="0" fillId="0" borderId="0" xfId="0" applyNumberFormat="1"/>
  </cellXfs>
  <cellStyles count="6">
    <cellStyle name="Heading" xfId="1"/>
    <cellStyle name="Heading1" xfId="2"/>
    <cellStyle name="Normal" xfId="0" builtinId="0" customBuiltin="1"/>
    <cellStyle name="Normal 2" xfId="5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Wordcount!$C$34</c:f>
              <c:strCache>
                <c:ptCount val="1"/>
                <c:pt idx="0">
                  <c:v>Hand Opt.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>
                <c:manualLayout>
                  <c:x val="-1.2286031863653223E-2"/>
                  <c:y val="6.0512738519104695E-3"/>
                </c:manualLayout>
              </c:layout>
              <c:tx>
                <c:strRef>
                  <c:f>Wordcount!$I$35</c:f>
                  <c:strCache>
                    <c:ptCount val="1"/>
                    <c:pt idx="0">
                      <c:v>487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4339560799737791E-2"/>
                  <c:y val="-8.7634878973461647E-3"/>
                </c:manualLayout>
              </c:layout>
              <c:tx>
                <c:strRef>
                  <c:f>Wordcount!$I$36</c:f>
                  <c:strCache>
                    <c:ptCount val="1"/>
                    <c:pt idx="0">
                      <c:v>187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3166226640548988E-3"/>
                  <c:y val="-3.625307417409851E-2"/>
                </c:manualLayout>
              </c:layout>
              <c:tx>
                <c:strRef>
                  <c:f>Wordcount!$I$36</c:f>
                  <c:strCache>
                    <c:ptCount val="1"/>
                    <c:pt idx="0">
                      <c:v>187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Wordcount!$B$35:$B$36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Wordcount!$C$35:$C$36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Wordcount!$D$34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Wordcount!$B$35:$B$36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Wordcount!$D$35:$D$36</c:f>
              <c:numCache>
                <c:formatCode>General</c:formatCode>
                <c:ptCount val="2"/>
                <c:pt idx="0">
                  <c:v>2.0285125268824569</c:v>
                </c:pt>
                <c:pt idx="1">
                  <c:v>2.4270630829870337</c:v>
                </c:pt>
              </c:numCache>
            </c:numRef>
          </c:val>
        </c:ser>
        <c:ser>
          <c:idx val="2"/>
          <c:order val="2"/>
          <c:tx>
            <c:strRef>
              <c:f>Wordcount!$E$34</c:f>
              <c:strCache>
                <c:ptCount val="1"/>
                <c:pt idx="0">
                  <c:v>1) Fusion + Projection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Wordcount!$B$35:$B$36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Wordcount!$E$35:$E$36</c:f>
              <c:numCache>
                <c:formatCode>General</c:formatCode>
                <c:ptCount val="2"/>
                <c:pt idx="0">
                  <c:v>2.0416010300946534</c:v>
                </c:pt>
                <c:pt idx="1">
                  <c:v>2.2667784337156003</c:v>
                </c:pt>
              </c:numCache>
            </c:numRef>
          </c:val>
        </c:ser>
        <c:ser>
          <c:idx val="3"/>
          <c:order val="3"/>
          <c:tx>
            <c:strRef>
              <c:f>Wordcount!$F$34</c:f>
              <c:strCache>
                <c:ptCount val="1"/>
                <c:pt idx="0">
                  <c:v>2) 1 + Code Motion  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Wordcount!$B$35:$B$36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Wordcount!$F$35:$F$36</c:f>
              <c:numCache>
                <c:formatCode>General</c:formatCode>
                <c:ptCount val="2"/>
                <c:pt idx="0">
                  <c:v>1.6985603331369943</c:v>
                </c:pt>
                <c:pt idx="1">
                  <c:v>1.5031479070431075</c:v>
                </c:pt>
              </c:numCache>
            </c:numRef>
          </c:val>
        </c:ser>
        <c:ser>
          <c:idx val="4"/>
          <c:order val="4"/>
          <c:tx>
            <c:strRef>
              <c:f>Wordcount!$G$34</c:f>
              <c:strCache>
                <c:ptCount val="1"/>
                <c:pt idx="0">
                  <c:v>3) 2 + Opt. Split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Wordcount!$B$35:$B$36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Wordcount!$G$35:$G$36</c:f>
              <c:numCache>
                <c:formatCode>General</c:formatCode>
                <c:ptCount val="2"/>
                <c:pt idx="0">
                  <c:v>1.5396627535854692</c:v>
                </c:pt>
                <c:pt idx="1">
                  <c:v>1.3111701653320014</c:v>
                </c:pt>
              </c:numCache>
            </c:numRef>
          </c:val>
        </c:ser>
        <c:ser>
          <c:idx val="5"/>
          <c:order val="5"/>
          <c:tx>
            <c:strRef>
              <c:f>Wordcount!$H$34</c:f>
              <c:strCache>
                <c:ptCount val="1"/>
                <c:pt idx="0">
                  <c:v>4) 3 + Opt. Automaton</c:v>
                </c:pt>
              </c:strCache>
            </c:strRef>
          </c:tx>
          <c:invertIfNegative val="0"/>
          <c:cat>
            <c:strRef>
              <c:f>Wordcount!$B$35:$B$36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Wordcount!$H$35:$H$36</c:f>
              <c:numCache>
                <c:formatCode>General</c:formatCode>
                <c:ptCount val="2"/>
                <c:pt idx="0">
                  <c:v>1.4534402695779625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093440"/>
        <c:axId val="89025344"/>
      </c:barChart>
      <c:catAx>
        <c:axId val="10809344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89025344"/>
        <c:crosses val="autoZero"/>
        <c:auto val="1"/>
        <c:lblAlgn val="ctr"/>
        <c:lblOffset val="100"/>
        <c:noMultiLvlLbl val="0"/>
      </c:catAx>
      <c:valAx>
        <c:axId val="890253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Normalized Execution Time</a:t>
                </a:r>
                <a:endParaRPr lang="en-US" sz="140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8093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657825819338955"/>
          <c:y val="0.23307057451151938"/>
          <c:w val="0.30514119561190139"/>
          <c:h val="0.5209554366605893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TPCH!$C$38</c:f>
              <c:strCache>
                <c:ptCount val="1"/>
                <c:pt idx="0">
                  <c:v>Hand Opt.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>
                <c:manualLayout>
                  <c:x val="-1.2291052114060964E-2"/>
                  <c:y val="-1.3560804899387577E-3"/>
                </c:manualLayout>
              </c:layout>
              <c:tx>
                <c:strRef>
                  <c:f>TPCH!$I$39</c:f>
                  <c:strCache>
                    <c:ptCount val="1"/>
                    <c:pt idx="0">
                      <c:v>354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2291052114060964E-2"/>
                  <c:y val="2.3476232137649459E-3"/>
                </c:manualLayout>
              </c:layout>
              <c:tx>
                <c:strRef>
                  <c:f>TPCH!$I$40</c:f>
                  <c:strCache>
                    <c:ptCount val="1"/>
                    <c:pt idx="0">
                      <c:v>533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3166226640548988E-3"/>
                  <c:y val="-3.625307417409851E-2"/>
                </c:manualLayout>
              </c:layout>
              <c:tx>
                <c:strRef>
                  <c:f>TPCH!$I$40</c:f>
                  <c:strCache>
                    <c:ptCount val="1"/>
                    <c:pt idx="0">
                      <c:v>533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TPCH!$B$39:$B$40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TPCH!$C$39:$C$40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TPCH!$D$38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TPCH!$B$39:$B$40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TPCH!$D$39:$D$40</c:f>
              <c:numCache>
                <c:formatCode>General</c:formatCode>
                <c:ptCount val="2"/>
                <c:pt idx="0">
                  <c:v>2.3722693032015063</c:v>
                </c:pt>
                <c:pt idx="1">
                  <c:v>1.7475194254326145</c:v>
                </c:pt>
              </c:numCache>
            </c:numRef>
          </c:val>
        </c:ser>
        <c:ser>
          <c:idx val="2"/>
          <c:order val="2"/>
          <c:tx>
            <c:strRef>
              <c:f>TPCH!$E$38</c:f>
              <c:strCache>
                <c:ptCount val="1"/>
                <c:pt idx="0">
                  <c:v>Opt. Split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TPCH!$B$39:$B$40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TPCH!$E$39:$E$40</c:f>
              <c:numCache>
                <c:formatCode>General</c:formatCode>
                <c:ptCount val="2"/>
                <c:pt idx="0">
                  <c:v>1.971553672316384</c:v>
                </c:pt>
                <c:pt idx="1">
                  <c:v>1.5885749677806833</c:v>
                </c:pt>
              </c:numCache>
            </c:numRef>
          </c:val>
        </c:ser>
        <c:ser>
          <c:idx val="3"/>
          <c:order val="3"/>
          <c:tx>
            <c:strRef>
              <c:f>TPCH!$F$38</c:f>
              <c:strCache>
                <c:ptCount val="1"/>
                <c:pt idx="0">
                  <c:v>Projection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strRef>
              <c:f>TPCH!$B$39:$B$40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TPCH!$F$39:$F$40</c:f>
              <c:numCache>
                <c:formatCode>General</c:formatCode>
                <c:ptCount val="2"/>
                <c:pt idx="0">
                  <c:v>1.8223634651600753</c:v>
                </c:pt>
                <c:pt idx="1">
                  <c:v>1.2918757272806896</c:v>
                </c:pt>
              </c:numCache>
            </c:numRef>
          </c:val>
        </c:ser>
        <c:ser>
          <c:idx val="4"/>
          <c:order val="4"/>
          <c:tx>
            <c:strRef>
              <c:f>TPCH!$G$38</c:f>
              <c:strCache>
                <c:ptCount val="1"/>
                <c:pt idx="0">
                  <c:v>Fusion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TPCH!$B$39:$B$40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TPCH!$G$39:$G$40</c:f>
              <c:numCache>
                <c:formatCode>General</c:formatCode>
                <c:ptCount val="2"/>
                <c:pt idx="0">
                  <c:v>1.796111111111111</c:v>
                </c:pt>
                <c:pt idx="1">
                  <c:v>1.5354037111647751</c:v>
                </c:pt>
              </c:numCache>
            </c:numRef>
          </c:val>
        </c:ser>
        <c:ser>
          <c:idx val="5"/>
          <c:order val="5"/>
          <c:tx>
            <c:strRef>
              <c:f>TPCH!$H$38</c:f>
              <c:strCache>
                <c:ptCount val="1"/>
                <c:pt idx="0">
                  <c:v>Combined</c:v>
                </c:pt>
              </c:strCache>
            </c:strRef>
          </c:tx>
          <c:invertIfNegative val="0"/>
          <c:cat>
            <c:strRef>
              <c:f>TPCH!$B$39:$B$40</c:f>
              <c:strCache>
                <c:ptCount val="2"/>
                <c:pt idx="0">
                  <c:v>Crunch</c:v>
                </c:pt>
                <c:pt idx="1">
                  <c:v>Spark</c:v>
                </c:pt>
              </c:strCache>
            </c:strRef>
          </c:cat>
          <c:val>
            <c:numRef>
              <c:f>TPCH!$H$39:$H$40</c:f>
              <c:numCache>
                <c:formatCode>General</c:formatCode>
                <c:ptCount val="2"/>
                <c:pt idx="0">
                  <c:v>1.0492278719397363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132864"/>
        <c:axId val="98929472"/>
      </c:barChart>
      <c:catAx>
        <c:axId val="10813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8929472"/>
        <c:crosses val="autoZero"/>
        <c:auto val="1"/>
        <c:lblAlgn val="ctr"/>
        <c:lblOffset val="100"/>
        <c:noMultiLvlLbl val="0"/>
      </c:catAx>
      <c:valAx>
        <c:axId val="98929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Normalized Execution</a:t>
                </a:r>
                <a:r>
                  <a:rPr lang="en-US" sz="1400" baseline="0"/>
                  <a:t> 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08132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12095685679404"/>
          <c:y val="0.14971070282881307"/>
          <c:w val="0.1849642043269665"/>
          <c:h val="0.56299212598425197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KMeans!$J$21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numRef>
              <c:f>KMeans!$K$20:$M$20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KMeans!$K$21:$M$21</c:f>
              <c:numCache>
                <c:formatCode>General</c:formatCode>
                <c:ptCount val="3"/>
                <c:pt idx="0">
                  <c:v>217.625</c:v>
                </c:pt>
                <c:pt idx="1">
                  <c:v>118.25999999999999</c:v>
                </c:pt>
                <c:pt idx="2">
                  <c:v>110.89333333333333</c:v>
                </c:pt>
              </c:numCache>
            </c:numRef>
          </c:val>
        </c:ser>
        <c:ser>
          <c:idx val="1"/>
          <c:order val="1"/>
          <c:tx>
            <c:strRef>
              <c:f>KMeans!$J$22</c:f>
              <c:strCache>
                <c:ptCount val="1"/>
                <c:pt idx="0">
                  <c:v>Stivo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numRef>
              <c:f>KMeans!$K$20:$M$20</c:f>
              <c:numCache>
                <c:formatCode>General</c:formatCod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numCache>
            </c:numRef>
          </c:cat>
          <c:val>
            <c:numRef>
              <c:f>KMeans!$K$22:$M$22</c:f>
              <c:numCache>
                <c:formatCode>General</c:formatCode>
                <c:ptCount val="3"/>
                <c:pt idx="0">
                  <c:v>139.54000000000002</c:v>
                </c:pt>
                <c:pt idx="1">
                  <c:v>115.24666666666667</c:v>
                </c:pt>
                <c:pt idx="2">
                  <c:v>115.42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13280"/>
        <c:axId val="98932352"/>
      </c:barChart>
      <c:catAx>
        <c:axId val="5731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 baseline="0"/>
                  <a:t>Dimension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98932352"/>
        <c:crosses val="autoZero"/>
        <c:auto val="1"/>
        <c:lblAlgn val="ctr"/>
        <c:lblOffset val="100"/>
        <c:noMultiLvlLbl val="0"/>
      </c:catAx>
      <c:valAx>
        <c:axId val="98932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Job Time</a:t>
                </a:r>
                <a:r>
                  <a:rPr lang="en-US" sz="1400" baseline="0"/>
                  <a:t>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73132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Pig!$G$4</c:f>
              <c:strCache>
                <c:ptCount val="1"/>
                <c:pt idx="0">
                  <c:v>Hand Opt.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0"/>
              <c:layout>
                <c:manualLayout>
                  <c:x val="-6.145526057030482E-3"/>
                  <c:y val="-1.3566637503646057E-3"/>
                </c:manualLayout>
              </c:layout>
              <c:tx>
                <c:strRef>
                  <c:f>Pig!$C$8</c:f>
                  <c:strCache>
                    <c:ptCount val="1"/>
                    <c:pt idx="0">
                      <c:v>487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1455260570305566E-3"/>
                  <c:y val="2.347623213765014E-3"/>
                </c:manualLayout>
              </c:layout>
              <c:tx>
                <c:strRef>
                  <c:f>Pig!$D$8</c:f>
                  <c:strCache>
                    <c:ptCount val="1"/>
                    <c:pt idx="0">
                      <c:v>354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3166226640548988E-3"/>
                  <c:y val="-3.625307417409851E-2"/>
                </c:manualLayout>
              </c:layout>
              <c:tx>
                <c:strRef>
                  <c:f>Wordcount!$I$36</c:f>
                  <c:strCache>
                    <c:ptCount val="1"/>
                    <c:pt idx="0">
                      <c:v>187 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Pig!$H$3:$I$3</c:f>
              <c:strCache>
                <c:ptCount val="2"/>
                <c:pt idx="0">
                  <c:v>Word Count</c:v>
                </c:pt>
                <c:pt idx="1">
                  <c:v>TPCH Q12</c:v>
                </c:pt>
              </c:strCache>
            </c:strRef>
          </c:cat>
          <c:val>
            <c:numRef>
              <c:f>Pig!$H$4:$I$4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Pig!$G$5</c:f>
              <c:strCache>
                <c:ptCount val="1"/>
                <c:pt idx="0">
                  <c:v>Pig</c:v>
                </c:pt>
              </c:strCache>
            </c:strRef>
          </c:tx>
          <c:invertIfNegative val="0"/>
          <c:cat>
            <c:strRef>
              <c:f>Pig!$H$3:$I$3</c:f>
              <c:strCache>
                <c:ptCount val="2"/>
                <c:pt idx="0">
                  <c:v>Word Count</c:v>
                </c:pt>
                <c:pt idx="1">
                  <c:v>TPCH Q12</c:v>
                </c:pt>
              </c:strCache>
            </c:strRef>
          </c:cat>
          <c:val>
            <c:numRef>
              <c:f>Pig!$H$5:$I$5</c:f>
              <c:numCache>
                <c:formatCode>General</c:formatCode>
                <c:ptCount val="2"/>
                <c:pt idx="0">
                  <c:v>2.3964802816322619</c:v>
                </c:pt>
                <c:pt idx="1">
                  <c:v>1.6062241054613937</c:v>
                </c:pt>
              </c:numCache>
            </c:numRef>
          </c:val>
        </c:ser>
        <c:ser>
          <c:idx val="2"/>
          <c:order val="2"/>
          <c:tx>
            <c:strRef>
              <c:f>Pig!$G$6</c:f>
              <c:strCache>
                <c:ptCount val="1"/>
                <c:pt idx="0">
                  <c:v>Crunch</c:v>
                </c:pt>
              </c:strCache>
            </c:strRef>
          </c:tx>
          <c:invertIfNegative val="0"/>
          <c:cat>
            <c:strRef>
              <c:f>Pig!$H$3:$I$3</c:f>
              <c:strCache>
                <c:ptCount val="2"/>
                <c:pt idx="0">
                  <c:v>Word Count</c:v>
                </c:pt>
                <c:pt idx="1">
                  <c:v>TPCH Q12</c:v>
                </c:pt>
              </c:strCache>
            </c:strRef>
          </c:cat>
          <c:val>
            <c:numRef>
              <c:f>Pig!$H$6:$I$6</c:f>
              <c:numCache>
                <c:formatCode>General</c:formatCode>
                <c:ptCount val="2"/>
                <c:pt idx="0">
                  <c:v>1.4534402695779625</c:v>
                </c:pt>
                <c:pt idx="1">
                  <c:v>1.0492278719397363</c:v>
                </c:pt>
              </c:numCache>
            </c:numRef>
          </c:val>
        </c:ser>
        <c:ser>
          <c:idx val="3"/>
          <c:order val="3"/>
          <c:tx>
            <c:strRef>
              <c:f>Pig!$G$7</c:f>
              <c:strCache>
                <c:ptCount val="1"/>
                <c:pt idx="0">
                  <c:v>Spark</c:v>
                </c:pt>
              </c:strCache>
            </c:strRef>
          </c:tx>
          <c:invertIfNegative val="0"/>
          <c:cat>
            <c:strRef>
              <c:f>Pig!$H$3:$I$3</c:f>
              <c:strCache>
                <c:ptCount val="2"/>
                <c:pt idx="0">
                  <c:v>Word Count</c:v>
                </c:pt>
                <c:pt idx="1">
                  <c:v>TPCH Q12</c:v>
                </c:pt>
              </c:strCache>
            </c:strRef>
          </c:cat>
          <c:val>
            <c:numRef>
              <c:f>Pig!$H$7:$I$7</c:f>
              <c:numCache>
                <c:formatCode>General</c:formatCode>
                <c:ptCount val="2"/>
                <c:pt idx="0">
                  <c:v>0.3840184649945893</c:v>
                </c:pt>
                <c:pt idx="1">
                  <c:v>1.5051035781544257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133376"/>
        <c:axId val="111657536"/>
      </c:barChart>
      <c:catAx>
        <c:axId val="1081333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11657536"/>
        <c:crosses val="autoZero"/>
        <c:auto val="1"/>
        <c:lblAlgn val="ctr"/>
        <c:lblOffset val="100"/>
        <c:noMultiLvlLbl val="0"/>
      </c:catAx>
      <c:valAx>
        <c:axId val="111657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Normalized Execution Time</a:t>
                </a:r>
                <a:endParaRPr lang="en-US" sz="1400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1081333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351775073101108"/>
          <c:y val="0.272976086322543"/>
          <c:w val="0.17648224926898887"/>
          <c:h val="0.37532808398950129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26</xdr:row>
      <xdr:rowOff>38099</xdr:rowOff>
    </xdr:from>
    <xdr:to>
      <xdr:col>18</xdr:col>
      <xdr:colOff>584140</xdr:colOff>
      <xdr:row>45</xdr:row>
      <xdr:rowOff>60511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28</xdr:row>
      <xdr:rowOff>7620</xdr:rowOff>
    </xdr:from>
    <xdr:to>
      <xdr:col>19</xdr:col>
      <xdr:colOff>309372</xdr:colOff>
      <xdr:row>47</xdr:row>
      <xdr:rowOff>106680</xdr:rowOff>
    </xdr:to>
    <xdr:graphicFrame macro="">
      <xdr:nvGraphicFramePr>
        <xdr:cNvPr id="4" name="Chart 3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22</xdr:row>
      <xdr:rowOff>0</xdr:rowOff>
    </xdr:from>
    <xdr:to>
      <xdr:col>21</xdr:col>
      <xdr:colOff>309820</xdr:colOff>
      <xdr:row>41</xdr:row>
      <xdr:rowOff>22412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335280</xdr:colOff>
      <xdr:row>1</xdr:row>
      <xdr:rowOff>129540</xdr:rowOff>
    </xdr:from>
    <xdr:to>
      <xdr:col>18</xdr:col>
      <xdr:colOff>499872</xdr:colOff>
      <xdr:row>21</xdr:row>
      <xdr:rowOff>53340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8"/>
  <sheetViews>
    <sheetView topLeftCell="A20" zoomScaleNormal="100" workbookViewId="0">
      <selection activeCell="H40" sqref="H40"/>
    </sheetView>
  </sheetViews>
  <sheetFormatPr defaultRowHeight="13.8" x14ac:dyDescent="0.25"/>
  <cols>
    <col min="1" max="1" width="16" customWidth="1"/>
    <col min="2" max="4" width="8.59765625" customWidth="1"/>
    <col min="5" max="5" width="19.19921875" bestFit="1" customWidth="1"/>
    <col min="6" max="6" width="17.5" bestFit="1" customWidth="1"/>
    <col min="7" max="7" width="13.59765625" bestFit="1" customWidth="1"/>
    <col min="8" max="8" width="18.69921875" bestFit="1" customWidth="1"/>
    <col min="9" max="9" width="6.69921875" bestFit="1" customWidth="1"/>
    <col min="10" max="22" width="8.59765625" customWidth="1"/>
  </cols>
  <sheetData>
    <row r="1" spans="1:34" ht="24.6" x14ac:dyDescent="0.4">
      <c r="A1" s="4" t="s">
        <v>22</v>
      </c>
    </row>
    <row r="2" spans="1:34" x14ac:dyDescent="0.25">
      <c r="B2" t="s">
        <v>5</v>
      </c>
      <c r="J2" t="s">
        <v>4</v>
      </c>
    </row>
    <row r="3" spans="1:34" x14ac:dyDescent="0.25">
      <c r="A3" t="s">
        <v>44</v>
      </c>
      <c r="B3">
        <v>0</v>
      </c>
      <c r="C3">
        <v>186.91</v>
      </c>
      <c r="D3">
        <v>59</v>
      </c>
      <c r="E3">
        <v>5.67</v>
      </c>
      <c r="F3">
        <v>25.05</v>
      </c>
      <c r="G3">
        <v>8139952</v>
      </c>
      <c r="H3" s="7">
        <v>0.16</v>
      </c>
      <c r="I3" t="s">
        <v>64</v>
      </c>
      <c r="J3">
        <v>0</v>
      </c>
      <c r="K3">
        <v>487.26</v>
      </c>
      <c r="L3">
        <v>20</v>
      </c>
      <c r="M3">
        <v>0.75</v>
      </c>
      <c r="N3">
        <v>5.01</v>
      </c>
      <c r="O3">
        <v>392400</v>
      </c>
      <c r="P3" s="7">
        <v>0.01</v>
      </c>
      <c r="W3" s="1"/>
      <c r="Z3" t="s">
        <v>1</v>
      </c>
      <c r="AE3" s="5"/>
      <c r="AF3" s="5"/>
      <c r="AG3" s="5"/>
      <c r="AH3" s="5"/>
    </row>
    <row r="4" spans="1:34" x14ac:dyDescent="0.25">
      <c r="A4" t="s">
        <v>44</v>
      </c>
      <c r="B4">
        <v>0</v>
      </c>
      <c r="C4">
        <v>184.53</v>
      </c>
      <c r="D4">
        <v>64</v>
      </c>
      <c r="E4">
        <v>5.64</v>
      </c>
      <c r="F4">
        <v>24.93</v>
      </c>
      <c r="G4">
        <v>8000512</v>
      </c>
      <c r="H4" s="7">
        <v>0.16</v>
      </c>
      <c r="I4" t="s">
        <v>64</v>
      </c>
      <c r="J4">
        <v>0</v>
      </c>
      <c r="K4">
        <v>486.54</v>
      </c>
      <c r="L4">
        <v>21</v>
      </c>
      <c r="M4">
        <v>0.67</v>
      </c>
      <c r="N4">
        <v>5.24</v>
      </c>
      <c r="O4">
        <v>473408</v>
      </c>
      <c r="P4" s="7">
        <v>0.01</v>
      </c>
      <c r="W4" s="1"/>
      <c r="Z4" t="s">
        <v>1</v>
      </c>
      <c r="AA4">
        <v>1166.42</v>
      </c>
      <c r="AB4">
        <v>23</v>
      </c>
      <c r="AC4">
        <v>2.0099999999999998</v>
      </c>
      <c r="AD4">
        <v>12.01</v>
      </c>
      <c r="AE4">
        <v>797824</v>
      </c>
      <c r="AF4" s="7">
        <v>0.01</v>
      </c>
      <c r="AG4" s="5"/>
      <c r="AH4" s="5"/>
    </row>
    <row r="5" spans="1:34" x14ac:dyDescent="0.25">
      <c r="A5" t="s">
        <v>44</v>
      </c>
      <c r="B5">
        <v>0</v>
      </c>
      <c r="C5">
        <v>189.25</v>
      </c>
      <c r="D5">
        <v>69</v>
      </c>
      <c r="E5">
        <v>5.76</v>
      </c>
      <c r="F5">
        <v>24.82</v>
      </c>
      <c r="G5">
        <v>8150960</v>
      </c>
      <c r="H5" s="7">
        <v>0.16</v>
      </c>
      <c r="I5" t="s">
        <v>64</v>
      </c>
      <c r="J5">
        <v>0</v>
      </c>
      <c r="K5">
        <v>486.26</v>
      </c>
      <c r="L5">
        <v>22</v>
      </c>
      <c r="M5">
        <v>0.66</v>
      </c>
      <c r="N5">
        <v>4.97</v>
      </c>
      <c r="O5">
        <v>465072</v>
      </c>
      <c r="P5" s="7">
        <v>0.01</v>
      </c>
      <c r="W5" s="1"/>
      <c r="Z5" t="s">
        <v>1</v>
      </c>
      <c r="AA5">
        <v>1166.25</v>
      </c>
      <c r="AB5">
        <v>24</v>
      </c>
      <c r="AC5">
        <v>1.65</v>
      </c>
      <c r="AD5">
        <v>12.35</v>
      </c>
      <c r="AE5">
        <v>801760</v>
      </c>
      <c r="AF5" s="7">
        <v>0.01</v>
      </c>
      <c r="AG5" s="5"/>
      <c r="AH5" s="5"/>
    </row>
    <row r="6" spans="1:34" x14ac:dyDescent="0.25">
      <c r="A6" t="s">
        <v>44</v>
      </c>
      <c r="B6">
        <v>1</v>
      </c>
      <c r="C6">
        <v>458.18</v>
      </c>
      <c r="D6">
        <v>55</v>
      </c>
      <c r="E6">
        <v>2.1</v>
      </c>
      <c r="F6">
        <v>11.84</v>
      </c>
      <c r="G6">
        <v>1429776</v>
      </c>
      <c r="H6" s="7">
        <v>0.03</v>
      </c>
      <c r="I6" t="s">
        <v>43</v>
      </c>
      <c r="J6">
        <v>1</v>
      </c>
      <c r="K6">
        <v>928.45</v>
      </c>
      <c r="L6">
        <v>5</v>
      </c>
      <c r="M6">
        <v>1.1299999999999999</v>
      </c>
      <c r="N6">
        <v>5.82</v>
      </c>
      <c r="O6">
        <v>476752</v>
      </c>
      <c r="P6" s="7">
        <v>0</v>
      </c>
      <c r="W6" s="1"/>
      <c r="Z6" t="s">
        <v>1</v>
      </c>
      <c r="AA6">
        <v>1103.76</v>
      </c>
      <c r="AB6">
        <v>58</v>
      </c>
      <c r="AC6">
        <v>1.73</v>
      </c>
      <c r="AD6">
        <v>11.18</v>
      </c>
      <c r="AE6">
        <v>615904</v>
      </c>
      <c r="AF6" s="7">
        <v>0.01</v>
      </c>
      <c r="AG6" s="5"/>
      <c r="AH6" s="5"/>
    </row>
    <row r="7" spans="1:34" x14ac:dyDescent="0.25">
      <c r="A7" t="s">
        <v>44</v>
      </c>
      <c r="B7">
        <v>1</v>
      </c>
      <c r="C7">
        <v>449.52</v>
      </c>
      <c r="D7">
        <v>60</v>
      </c>
      <c r="E7">
        <v>2.0099999999999998</v>
      </c>
      <c r="F7">
        <v>11.83</v>
      </c>
      <c r="G7">
        <v>1448112</v>
      </c>
      <c r="H7" s="7">
        <v>0.03</v>
      </c>
      <c r="I7" t="s">
        <v>43</v>
      </c>
      <c r="J7">
        <v>1</v>
      </c>
      <c r="K7">
        <v>994.82</v>
      </c>
      <c r="L7">
        <v>10</v>
      </c>
      <c r="M7">
        <v>1.23</v>
      </c>
      <c r="N7">
        <v>6.21</v>
      </c>
      <c r="O7">
        <v>359408</v>
      </c>
      <c r="P7" s="7">
        <v>0</v>
      </c>
      <c r="W7" s="1"/>
      <c r="AD7" s="5"/>
      <c r="AE7" s="5"/>
      <c r="AF7" s="5"/>
      <c r="AG7" s="5"/>
      <c r="AH7" s="5"/>
    </row>
    <row r="8" spans="1:34" x14ac:dyDescent="0.25">
      <c r="A8" t="s">
        <v>44</v>
      </c>
      <c r="B8">
        <v>1</v>
      </c>
      <c r="C8">
        <v>453.13</v>
      </c>
      <c r="D8">
        <v>65</v>
      </c>
      <c r="E8">
        <v>2.06</v>
      </c>
      <c r="F8">
        <v>11.64</v>
      </c>
      <c r="G8">
        <v>1437520</v>
      </c>
      <c r="H8" s="7">
        <v>0.03</v>
      </c>
      <c r="I8" t="s">
        <v>43</v>
      </c>
      <c r="J8">
        <v>1</v>
      </c>
      <c r="K8">
        <v>1038.48</v>
      </c>
      <c r="L8">
        <v>15</v>
      </c>
      <c r="M8">
        <v>1.22</v>
      </c>
      <c r="N8">
        <v>6.48</v>
      </c>
      <c r="O8">
        <v>478384</v>
      </c>
      <c r="P8" s="7">
        <v>0</v>
      </c>
      <c r="W8" s="1"/>
      <c r="AD8" s="5"/>
      <c r="AE8" s="5"/>
      <c r="AF8" s="5"/>
      <c r="AG8" s="5"/>
      <c r="AH8" s="5"/>
    </row>
    <row r="9" spans="1:34" x14ac:dyDescent="0.25">
      <c r="A9" t="s">
        <v>44</v>
      </c>
      <c r="B9">
        <v>2</v>
      </c>
      <c r="C9">
        <v>423.19</v>
      </c>
      <c r="D9">
        <v>56</v>
      </c>
      <c r="E9">
        <v>2.0499999999999998</v>
      </c>
      <c r="F9">
        <v>11.29</v>
      </c>
      <c r="G9">
        <v>1326112</v>
      </c>
      <c r="H9" s="7">
        <v>0.03</v>
      </c>
      <c r="I9" t="s">
        <v>43</v>
      </c>
      <c r="J9">
        <v>2</v>
      </c>
      <c r="K9">
        <v>960.91</v>
      </c>
      <c r="L9">
        <v>6</v>
      </c>
      <c r="M9">
        <v>1.1399999999999999</v>
      </c>
      <c r="N9">
        <v>6.12</v>
      </c>
      <c r="O9">
        <v>459392</v>
      </c>
      <c r="P9" s="7">
        <v>0</v>
      </c>
      <c r="W9" s="1"/>
      <c r="AD9" s="5"/>
      <c r="AE9" s="5"/>
      <c r="AF9" s="5"/>
      <c r="AG9" s="5"/>
      <c r="AH9" s="5"/>
    </row>
    <row r="10" spans="1:34" x14ac:dyDescent="0.25">
      <c r="A10" t="s">
        <v>44</v>
      </c>
      <c r="B10">
        <v>2</v>
      </c>
      <c r="C10">
        <v>422.08</v>
      </c>
      <c r="D10">
        <v>61</v>
      </c>
      <c r="E10">
        <v>2.09</v>
      </c>
      <c r="F10">
        <v>11.4</v>
      </c>
      <c r="G10">
        <v>1335424</v>
      </c>
      <c r="H10" s="7">
        <v>0.03</v>
      </c>
      <c r="I10" t="s">
        <v>43</v>
      </c>
      <c r="J10">
        <v>2</v>
      </c>
      <c r="K10">
        <v>985.64</v>
      </c>
      <c r="L10">
        <v>11</v>
      </c>
      <c r="M10">
        <v>1.06</v>
      </c>
      <c r="N10">
        <v>6.55</v>
      </c>
      <c r="O10">
        <v>372640</v>
      </c>
      <c r="P10" s="7">
        <v>0</v>
      </c>
      <c r="W10" s="1"/>
      <c r="AD10" s="5"/>
      <c r="AE10" s="5"/>
      <c r="AF10" s="5"/>
      <c r="AG10" s="5"/>
      <c r="AH10" s="5"/>
    </row>
    <row r="11" spans="1:34" x14ac:dyDescent="0.25">
      <c r="A11" t="s">
        <v>44</v>
      </c>
      <c r="B11">
        <v>2</v>
      </c>
      <c r="C11">
        <v>425.69</v>
      </c>
      <c r="D11">
        <v>66</v>
      </c>
      <c r="E11">
        <v>1.98</v>
      </c>
      <c r="F11">
        <v>11.33</v>
      </c>
      <c r="G11">
        <v>1228992</v>
      </c>
      <c r="H11" s="7">
        <v>0.03</v>
      </c>
      <c r="I11" t="s">
        <v>43</v>
      </c>
      <c r="J11">
        <v>2</v>
      </c>
      <c r="K11">
        <v>1034.31</v>
      </c>
      <c r="L11">
        <v>16</v>
      </c>
      <c r="M11">
        <v>1.23</v>
      </c>
      <c r="N11">
        <v>6.28</v>
      </c>
      <c r="O11">
        <v>466800</v>
      </c>
      <c r="P11" s="7">
        <v>0</v>
      </c>
      <c r="W11" s="1"/>
      <c r="AD11" s="5"/>
      <c r="AE11" s="5"/>
      <c r="AF11" s="5"/>
      <c r="AG11" s="5"/>
      <c r="AH11" s="5"/>
    </row>
    <row r="12" spans="1:34" x14ac:dyDescent="0.25">
      <c r="A12" t="s">
        <v>44</v>
      </c>
      <c r="B12">
        <v>3</v>
      </c>
      <c r="C12">
        <v>285.36</v>
      </c>
      <c r="D12">
        <v>57</v>
      </c>
      <c r="E12">
        <v>1.84</v>
      </c>
      <c r="F12">
        <v>10.63</v>
      </c>
      <c r="G12">
        <v>1397520</v>
      </c>
      <c r="H12" s="7">
        <v>0.04</v>
      </c>
      <c r="I12" t="s">
        <v>43</v>
      </c>
      <c r="J12">
        <v>3</v>
      </c>
      <c r="K12">
        <v>805.29</v>
      </c>
      <c r="L12">
        <v>7</v>
      </c>
      <c r="M12">
        <v>1.05</v>
      </c>
      <c r="N12">
        <v>6.19</v>
      </c>
      <c r="O12">
        <v>476928</v>
      </c>
      <c r="P12" s="7">
        <v>0</v>
      </c>
      <c r="W12" s="1"/>
      <c r="AD12" s="5"/>
      <c r="AE12" s="5"/>
      <c r="AF12" s="5"/>
      <c r="AG12" s="5"/>
      <c r="AH12" s="5"/>
    </row>
    <row r="13" spans="1:34" x14ac:dyDescent="0.25">
      <c r="A13" t="s">
        <v>44</v>
      </c>
      <c r="B13">
        <v>3</v>
      </c>
      <c r="C13">
        <v>276.05</v>
      </c>
      <c r="D13">
        <v>62</v>
      </c>
      <c r="E13">
        <v>1.81</v>
      </c>
      <c r="F13">
        <v>10.63</v>
      </c>
      <c r="G13">
        <v>1407632</v>
      </c>
      <c r="H13" s="7">
        <v>0.04</v>
      </c>
      <c r="I13" t="s">
        <v>43</v>
      </c>
      <c r="J13">
        <v>3</v>
      </c>
      <c r="K13">
        <v>816.43</v>
      </c>
      <c r="L13">
        <v>12</v>
      </c>
      <c r="M13">
        <v>1.08</v>
      </c>
      <c r="N13">
        <v>6.28</v>
      </c>
      <c r="O13">
        <v>361120</v>
      </c>
      <c r="P13" s="7">
        <v>0</v>
      </c>
      <c r="W13" s="1"/>
      <c r="AD13" s="5"/>
      <c r="AE13" s="5"/>
      <c r="AF13" s="5"/>
      <c r="AG13" s="5"/>
      <c r="AH13" s="5"/>
    </row>
    <row r="14" spans="1:34" x14ac:dyDescent="0.25">
      <c r="A14" t="s">
        <v>44</v>
      </c>
      <c r="B14">
        <v>3</v>
      </c>
      <c r="C14">
        <v>281.39</v>
      </c>
      <c r="D14">
        <v>67</v>
      </c>
      <c r="E14">
        <v>1.84</v>
      </c>
      <c r="F14">
        <v>10.7</v>
      </c>
      <c r="G14">
        <v>1395408</v>
      </c>
      <c r="H14" s="7">
        <v>0.04</v>
      </c>
      <c r="I14" t="s">
        <v>43</v>
      </c>
      <c r="J14">
        <v>3</v>
      </c>
      <c r="K14">
        <v>858.28</v>
      </c>
      <c r="L14">
        <v>17</v>
      </c>
      <c r="M14">
        <v>1.21</v>
      </c>
      <c r="N14">
        <v>6.35</v>
      </c>
      <c r="O14">
        <v>579440</v>
      </c>
      <c r="P14" s="7">
        <v>0</v>
      </c>
      <c r="W14" s="1"/>
      <c r="AD14" s="5"/>
      <c r="AE14" s="5"/>
      <c r="AF14" s="5"/>
      <c r="AG14" s="5"/>
      <c r="AH14" s="5"/>
    </row>
    <row r="15" spans="1:34" x14ac:dyDescent="0.25">
      <c r="A15" t="s">
        <v>44</v>
      </c>
      <c r="B15">
        <v>4</v>
      </c>
      <c r="C15">
        <v>245.14</v>
      </c>
      <c r="D15">
        <v>58</v>
      </c>
      <c r="E15">
        <v>1.92</v>
      </c>
      <c r="F15">
        <v>10.33</v>
      </c>
      <c r="G15">
        <v>1377344</v>
      </c>
      <c r="H15" s="7">
        <v>0.05</v>
      </c>
      <c r="I15" t="s">
        <v>43</v>
      </c>
      <c r="J15">
        <v>4</v>
      </c>
      <c r="K15">
        <v>763.55</v>
      </c>
      <c r="L15">
        <v>8</v>
      </c>
      <c r="M15">
        <v>1.05</v>
      </c>
      <c r="N15">
        <v>5.92</v>
      </c>
      <c r="O15">
        <v>596864</v>
      </c>
      <c r="P15" s="7">
        <v>0</v>
      </c>
      <c r="W15" s="1"/>
      <c r="AD15" s="5"/>
      <c r="AE15" s="5"/>
      <c r="AF15" s="5"/>
      <c r="AG15" s="5"/>
      <c r="AH15" s="5"/>
    </row>
    <row r="16" spans="1:34" x14ac:dyDescent="0.25">
      <c r="A16" t="s">
        <v>44</v>
      </c>
      <c r="B16">
        <v>4</v>
      </c>
      <c r="C16">
        <v>245.56</v>
      </c>
      <c r="D16">
        <v>63</v>
      </c>
      <c r="E16">
        <v>1.88</v>
      </c>
      <c r="F16">
        <v>10.5</v>
      </c>
      <c r="G16">
        <v>1388512</v>
      </c>
      <c r="H16" s="7">
        <v>0.05</v>
      </c>
      <c r="I16" t="s">
        <v>43</v>
      </c>
      <c r="J16">
        <v>4</v>
      </c>
      <c r="K16">
        <v>710.99</v>
      </c>
      <c r="L16">
        <v>13</v>
      </c>
      <c r="M16">
        <v>1.02</v>
      </c>
      <c r="N16">
        <v>5.98</v>
      </c>
      <c r="O16">
        <v>475680</v>
      </c>
      <c r="P16" s="7">
        <v>0</v>
      </c>
      <c r="W16" s="1"/>
      <c r="AD16" s="5"/>
      <c r="AE16" s="5"/>
      <c r="AF16" s="5"/>
      <c r="AG16" s="5"/>
      <c r="AH16" s="5"/>
    </row>
    <row r="17" spans="1:34" x14ac:dyDescent="0.25">
      <c r="A17" t="s">
        <v>44</v>
      </c>
      <c r="B17">
        <v>4</v>
      </c>
      <c r="C17">
        <v>244.46</v>
      </c>
      <c r="D17">
        <v>68</v>
      </c>
      <c r="E17">
        <v>1.89</v>
      </c>
      <c r="F17">
        <v>10.75</v>
      </c>
      <c r="G17">
        <v>1412784</v>
      </c>
      <c r="H17" s="7">
        <v>0.05</v>
      </c>
      <c r="I17" t="s">
        <v>43</v>
      </c>
      <c r="J17">
        <v>4</v>
      </c>
      <c r="K17">
        <v>773.46</v>
      </c>
      <c r="L17">
        <v>18</v>
      </c>
      <c r="M17">
        <v>1.02</v>
      </c>
      <c r="N17">
        <v>5.98</v>
      </c>
      <c r="O17">
        <v>473296</v>
      </c>
      <c r="P17" s="7">
        <v>0</v>
      </c>
      <c r="W17" s="1"/>
      <c r="AD17" s="5"/>
      <c r="AE17" s="5"/>
      <c r="AF17" s="5"/>
      <c r="AG17" s="5"/>
      <c r="AH17" s="5"/>
    </row>
    <row r="18" spans="1:34" x14ac:dyDescent="0.25">
      <c r="A18" t="s">
        <v>44</v>
      </c>
      <c r="B18">
        <v>5</v>
      </c>
      <c r="C18">
        <v>186.91</v>
      </c>
      <c r="D18">
        <v>59</v>
      </c>
      <c r="E18">
        <v>5.67</v>
      </c>
      <c r="F18">
        <v>25.05</v>
      </c>
      <c r="G18">
        <v>8139952</v>
      </c>
      <c r="H18" s="7">
        <v>0.16</v>
      </c>
      <c r="I18" t="s">
        <v>43</v>
      </c>
      <c r="J18">
        <v>5</v>
      </c>
      <c r="K18">
        <v>711.5</v>
      </c>
      <c r="L18">
        <v>9</v>
      </c>
      <c r="M18">
        <v>1.04</v>
      </c>
      <c r="N18">
        <v>7.48</v>
      </c>
      <c r="O18">
        <v>567264</v>
      </c>
      <c r="P18" s="7">
        <v>0.01</v>
      </c>
      <c r="AD18" s="5"/>
      <c r="AE18" s="5"/>
      <c r="AF18" s="5"/>
      <c r="AG18" s="5"/>
      <c r="AH18" s="5"/>
    </row>
    <row r="19" spans="1:34" x14ac:dyDescent="0.25">
      <c r="A19" t="s">
        <v>44</v>
      </c>
      <c r="B19">
        <v>5</v>
      </c>
      <c r="C19">
        <v>184.53</v>
      </c>
      <c r="D19">
        <v>64</v>
      </c>
      <c r="E19">
        <v>5.64</v>
      </c>
      <c r="F19">
        <v>24.93</v>
      </c>
      <c r="G19">
        <v>8000512</v>
      </c>
      <c r="H19" s="7">
        <v>0.16</v>
      </c>
      <c r="I19" t="s">
        <v>43</v>
      </c>
      <c r="J19">
        <v>5</v>
      </c>
      <c r="K19">
        <v>680.28</v>
      </c>
      <c r="L19">
        <v>14</v>
      </c>
      <c r="M19">
        <v>1.1399999999999999</v>
      </c>
      <c r="N19">
        <v>7.28</v>
      </c>
      <c r="O19">
        <v>618592</v>
      </c>
      <c r="P19" s="7">
        <v>0.01</v>
      </c>
      <c r="AD19" s="5"/>
      <c r="AE19" s="5"/>
      <c r="AF19" s="5"/>
      <c r="AG19" s="5"/>
      <c r="AH19" s="5"/>
    </row>
    <row r="20" spans="1:34" x14ac:dyDescent="0.25">
      <c r="A20" t="s">
        <v>44</v>
      </c>
      <c r="B20">
        <v>5</v>
      </c>
      <c r="C20">
        <v>189.25</v>
      </c>
      <c r="D20">
        <v>69</v>
      </c>
      <c r="E20">
        <v>5.76</v>
      </c>
      <c r="F20">
        <v>24.82</v>
      </c>
      <c r="G20">
        <v>8150960</v>
      </c>
      <c r="H20" s="7">
        <v>0.16</v>
      </c>
      <c r="I20" t="s">
        <v>43</v>
      </c>
      <c r="J20">
        <v>5</v>
      </c>
      <c r="K20">
        <v>730.33</v>
      </c>
      <c r="L20">
        <v>19</v>
      </c>
      <c r="M20">
        <v>1.05</v>
      </c>
      <c r="N20">
        <v>7.08</v>
      </c>
      <c r="O20">
        <v>648576</v>
      </c>
      <c r="P20" s="7">
        <v>0.01</v>
      </c>
    </row>
    <row r="21" spans="1:34" x14ac:dyDescent="0.25">
      <c r="C21">
        <v>0</v>
      </c>
      <c r="D21">
        <v>1</v>
      </c>
      <c r="E21">
        <v>2</v>
      </c>
      <c r="F21">
        <v>3</v>
      </c>
      <c r="G21">
        <v>4</v>
      </c>
      <c r="H21">
        <v>5</v>
      </c>
      <c r="K21">
        <v>0</v>
      </c>
      <c r="L21">
        <v>1</v>
      </c>
      <c r="M21">
        <v>2</v>
      </c>
      <c r="N21">
        <v>3</v>
      </c>
      <c r="O21">
        <v>4</v>
      </c>
      <c r="P21">
        <v>4</v>
      </c>
    </row>
    <row r="22" spans="1:34" x14ac:dyDescent="0.25">
      <c r="B22" t="s">
        <v>2</v>
      </c>
      <c r="C22">
        <f>AVERAGE(C3:C5)</f>
        <v>186.89666666666668</v>
      </c>
      <c r="D22">
        <f>AVERAGE(C6:C8)</f>
        <v>453.60999999999996</v>
      </c>
      <c r="E22">
        <f>AVERAGE(C9:C11)</f>
        <v>423.65333333333336</v>
      </c>
      <c r="F22">
        <f>AVERAGE(C12:C14)</f>
        <v>280.93333333333334</v>
      </c>
      <c r="G22">
        <f>AVERAGE(C15:C17)</f>
        <v>245.05333333333331</v>
      </c>
      <c r="H22">
        <f>AVERAGE(C18:C20)</f>
        <v>186.89666666666668</v>
      </c>
      <c r="J22" t="s">
        <v>2</v>
      </c>
      <c r="K22">
        <f>AVERAGE(K3:K5)</f>
        <v>486.68666666666667</v>
      </c>
      <c r="L22">
        <f>AVERAGE(K6:K8)</f>
        <v>987.25</v>
      </c>
      <c r="M22">
        <f>AVERAGE(K9:K11)</f>
        <v>993.61999999999989</v>
      </c>
      <c r="N22">
        <f>AVERAGE(K12:K14)</f>
        <v>826.66666666666663</v>
      </c>
      <c r="O22">
        <f>AVERAGE(K15:K17)</f>
        <v>749.33333333333337</v>
      </c>
      <c r="P22">
        <f>AVERAGE(K18:K20)</f>
        <v>707.37</v>
      </c>
      <c r="Z22" t="s">
        <v>2</v>
      </c>
      <c r="AA22">
        <f>AVERAGE(AA3:AA5)</f>
        <v>1166.335</v>
      </c>
    </row>
    <row r="23" spans="1:34" x14ac:dyDescent="0.25">
      <c r="B23" t="s">
        <v>19</v>
      </c>
      <c r="C23">
        <f>STDEV(C3:C5)</f>
        <v>2.3600282484185078</v>
      </c>
      <c r="D23">
        <f>STDEV(C6:C8)</f>
        <v>4.349908045005102</v>
      </c>
      <c r="E23">
        <f>STDEV(C9:C11)</f>
        <v>1.8490628256858539</v>
      </c>
      <c r="F23">
        <f>STDEV(C12:C14)</f>
        <v>4.6717698288050675</v>
      </c>
      <c r="G23">
        <f>STDEV(C15:C17)</f>
        <v>0.55509758901775874</v>
      </c>
      <c r="H23">
        <f>STDEV(C18:C20)</f>
        <v>2.3600282484185078</v>
      </c>
      <c r="J23" t="s">
        <v>19</v>
      </c>
      <c r="K23">
        <f>STDEV(K3:K5)</f>
        <v>0.51588112325741187</v>
      </c>
      <c r="L23">
        <f>STDEV(K6:K8)</f>
        <v>55.404231787833666</v>
      </c>
      <c r="M23">
        <f>STDEV(K9:K11)</f>
        <v>37.345017070554391</v>
      </c>
      <c r="N23">
        <f>STDEV(K12:K14)</f>
        <v>27.938808731464082</v>
      </c>
      <c r="O23">
        <f>STDEV(K15:K17)</f>
        <v>33.573954687128136</v>
      </c>
      <c r="P23">
        <f>STDEV(K18:K20)</f>
        <v>25.279305765784027</v>
      </c>
      <c r="Z23" t="s">
        <v>20</v>
      </c>
      <c r="AA23">
        <f>STDEV(AA3:AA5)</f>
        <v>0.12020815280176453</v>
      </c>
    </row>
    <row r="26" spans="1:34" x14ac:dyDescent="0.25">
      <c r="G26" s="1"/>
    </row>
    <row r="27" spans="1:34" x14ac:dyDescent="0.25">
      <c r="G27" s="1"/>
    </row>
    <row r="28" spans="1:34" x14ac:dyDescent="0.25">
      <c r="B28" t="s">
        <v>3</v>
      </c>
    </row>
    <row r="29" spans="1:34" x14ac:dyDescent="0.25">
      <c r="C29">
        <v>0</v>
      </c>
      <c r="D29">
        <v>1</v>
      </c>
      <c r="E29">
        <v>2</v>
      </c>
      <c r="F29">
        <v>3</v>
      </c>
      <c r="G29">
        <v>4</v>
      </c>
      <c r="H29">
        <v>5</v>
      </c>
    </row>
    <row r="30" spans="1:34" x14ac:dyDescent="0.25">
      <c r="B30" t="str">
        <f>J2</f>
        <v>Crunch</v>
      </c>
      <c r="C30">
        <f t="shared" ref="C30:H30" si="0">K22</f>
        <v>486.68666666666667</v>
      </c>
      <c r="D30">
        <f t="shared" si="0"/>
        <v>987.25</v>
      </c>
      <c r="E30">
        <f t="shared" si="0"/>
        <v>993.61999999999989</v>
      </c>
      <c r="F30">
        <f t="shared" si="0"/>
        <v>826.66666666666663</v>
      </c>
      <c r="G30">
        <f t="shared" si="0"/>
        <v>749.33333333333337</v>
      </c>
      <c r="H30">
        <f t="shared" si="0"/>
        <v>707.37</v>
      </c>
    </row>
    <row r="31" spans="1:34" x14ac:dyDescent="0.25">
      <c r="B31" t="str">
        <f>B2</f>
        <v>Spark</v>
      </c>
      <c r="C31">
        <f t="shared" ref="C31:H31" si="1">C22</f>
        <v>186.89666666666668</v>
      </c>
      <c r="D31">
        <f t="shared" si="1"/>
        <v>453.60999999999996</v>
      </c>
      <c r="E31">
        <f t="shared" si="1"/>
        <v>423.65333333333336</v>
      </c>
      <c r="F31">
        <f t="shared" si="1"/>
        <v>280.93333333333334</v>
      </c>
      <c r="G31">
        <f t="shared" si="1"/>
        <v>245.05333333333331</v>
      </c>
      <c r="H31">
        <f t="shared" si="1"/>
        <v>186.89666666666668</v>
      </c>
    </row>
    <row r="33" spans="2:15" x14ac:dyDescent="0.25">
      <c r="O33" s="1"/>
    </row>
    <row r="34" spans="2:15" x14ac:dyDescent="0.25">
      <c r="C34" t="s">
        <v>70</v>
      </c>
      <c r="D34" t="s">
        <v>69</v>
      </c>
      <c r="E34" t="s">
        <v>29</v>
      </c>
      <c r="F34" t="s">
        <v>30</v>
      </c>
      <c r="G34" t="s">
        <v>27</v>
      </c>
      <c r="H34" t="s">
        <v>28</v>
      </c>
      <c r="I34" t="s">
        <v>21</v>
      </c>
    </row>
    <row r="35" spans="2:15" x14ac:dyDescent="0.25">
      <c r="B35" t="s">
        <v>4</v>
      </c>
      <c r="C35">
        <v>1</v>
      </c>
      <c r="D35">
        <f t="shared" ref="D35:H36" si="2">D30/$C30</f>
        <v>2.0285125268824569</v>
      </c>
      <c r="E35">
        <f t="shared" si="2"/>
        <v>2.0416010300946534</v>
      </c>
      <c r="F35">
        <f t="shared" si="2"/>
        <v>1.6985603331369943</v>
      </c>
      <c r="G35">
        <f t="shared" si="2"/>
        <v>1.5396627535854692</v>
      </c>
      <c r="H35">
        <f t="shared" si="2"/>
        <v>1.4534402695779625</v>
      </c>
      <c r="I35" t="str">
        <f>CONCATENATE(ROUND(C30, 0), " s")</f>
        <v>487 s</v>
      </c>
      <c r="O35" s="1"/>
    </row>
    <row r="36" spans="2:15" x14ac:dyDescent="0.25">
      <c r="B36" t="s">
        <v>5</v>
      </c>
      <c r="C36">
        <v>1</v>
      </c>
      <c r="D36">
        <f t="shared" si="2"/>
        <v>2.4270630829870337</v>
      </c>
      <c r="E36">
        <f t="shared" si="2"/>
        <v>2.2667784337156003</v>
      </c>
      <c r="F36">
        <f t="shared" si="2"/>
        <v>1.5031479070431075</v>
      </c>
      <c r="G36">
        <f t="shared" si="2"/>
        <v>1.3111701653320014</v>
      </c>
      <c r="H36">
        <f t="shared" si="2"/>
        <v>1</v>
      </c>
      <c r="I36" t="str">
        <f>CONCATENATE(ROUND(C31, 0), " s")</f>
        <v>187 s</v>
      </c>
    </row>
    <row r="37" spans="2:15" x14ac:dyDescent="0.25">
      <c r="O37" s="1"/>
    </row>
    <row r="39" spans="2:15" x14ac:dyDescent="0.25">
      <c r="B39" t="s">
        <v>39</v>
      </c>
    </row>
    <row r="40" spans="2:15" x14ac:dyDescent="0.25">
      <c r="E40">
        <f t="shared" ref="E40:H41" si="3">ROUND(($D35/E35)*100, 0)-100</f>
        <v>-1</v>
      </c>
      <c r="F40">
        <f t="shared" si="3"/>
        <v>19</v>
      </c>
      <c r="G40">
        <f t="shared" si="3"/>
        <v>32</v>
      </c>
      <c r="H40">
        <f>ROUND(($D35/H35)*100, 0)-100</f>
        <v>40</v>
      </c>
    </row>
    <row r="41" spans="2:15" x14ac:dyDescent="0.25">
      <c r="E41">
        <f t="shared" si="3"/>
        <v>7</v>
      </c>
      <c r="F41">
        <f t="shared" si="3"/>
        <v>61</v>
      </c>
      <c r="G41">
        <f t="shared" si="3"/>
        <v>85</v>
      </c>
      <c r="H41">
        <f>ROUND(($D36/H36)*100, 0)-100</f>
        <v>143</v>
      </c>
    </row>
    <row r="54" spans="7:8" x14ac:dyDescent="0.25">
      <c r="H54" s="7"/>
    </row>
    <row r="56" spans="7:8" x14ac:dyDescent="0.25">
      <c r="H56" s="7"/>
    </row>
    <row r="60" spans="7:8" x14ac:dyDescent="0.25">
      <c r="G60" s="7"/>
    </row>
    <row r="62" spans="7:8" x14ac:dyDescent="0.25">
      <c r="G62" s="7"/>
    </row>
    <row r="64" spans="7:8" x14ac:dyDescent="0.25">
      <c r="G64" s="7"/>
    </row>
    <row r="67" spans="1:8" x14ac:dyDescent="0.25">
      <c r="A67" t="s">
        <v>45</v>
      </c>
    </row>
    <row r="68" spans="1:8" x14ac:dyDescent="0.25">
      <c r="A68" t="s">
        <v>43</v>
      </c>
      <c r="B68">
        <v>0</v>
      </c>
      <c r="C68">
        <v>875.16</v>
      </c>
      <c r="D68">
        <v>12</v>
      </c>
      <c r="E68">
        <v>1.37</v>
      </c>
      <c r="F68">
        <v>7.52</v>
      </c>
      <c r="G68">
        <v>535248</v>
      </c>
      <c r="H68" s="7">
        <v>0.01</v>
      </c>
    </row>
    <row r="69" spans="1:8" x14ac:dyDescent="0.25">
      <c r="A69" t="s">
        <v>43</v>
      </c>
      <c r="B69">
        <v>0</v>
      </c>
      <c r="C69">
        <v>813.42</v>
      </c>
      <c r="D69">
        <v>22</v>
      </c>
      <c r="E69">
        <v>1.23</v>
      </c>
      <c r="F69">
        <v>6.91</v>
      </c>
      <c r="G69">
        <v>423536</v>
      </c>
      <c r="H69" s="7">
        <v>0.01</v>
      </c>
    </row>
    <row r="70" spans="1:8" x14ac:dyDescent="0.25">
      <c r="A70" t="s">
        <v>43</v>
      </c>
      <c r="B70">
        <v>0</v>
      </c>
      <c r="C70">
        <v>830.77</v>
      </c>
      <c r="D70">
        <v>32</v>
      </c>
      <c r="E70">
        <v>1.1299999999999999</v>
      </c>
      <c r="F70">
        <v>6.84</v>
      </c>
      <c r="G70">
        <v>664064</v>
      </c>
      <c r="H70" s="7">
        <v>0</v>
      </c>
    </row>
    <row r="71" spans="1:8" x14ac:dyDescent="0.25">
      <c r="A71" t="s">
        <v>43</v>
      </c>
      <c r="B71">
        <v>1</v>
      </c>
      <c r="C71">
        <v>702.03</v>
      </c>
      <c r="D71">
        <v>14</v>
      </c>
      <c r="E71">
        <v>1.3</v>
      </c>
      <c r="F71">
        <v>7.08</v>
      </c>
      <c r="G71">
        <v>703936</v>
      </c>
      <c r="H71" s="7">
        <v>0.01</v>
      </c>
    </row>
    <row r="72" spans="1:8" x14ac:dyDescent="0.25">
      <c r="A72" t="s">
        <v>43</v>
      </c>
      <c r="B72">
        <v>1</v>
      </c>
      <c r="C72">
        <v>684.5</v>
      </c>
      <c r="D72">
        <v>24</v>
      </c>
      <c r="E72">
        <v>1.0900000000000001</v>
      </c>
      <c r="F72">
        <v>7.1</v>
      </c>
      <c r="G72">
        <v>530192</v>
      </c>
      <c r="H72" s="7">
        <v>0.01</v>
      </c>
    </row>
    <row r="73" spans="1:8" x14ac:dyDescent="0.25">
      <c r="A73" t="s">
        <v>43</v>
      </c>
      <c r="B73">
        <v>1</v>
      </c>
      <c r="C73">
        <v>707.26</v>
      </c>
      <c r="D73">
        <v>34</v>
      </c>
      <c r="E73">
        <v>1.07</v>
      </c>
      <c r="F73">
        <v>7.44</v>
      </c>
      <c r="G73">
        <v>440048</v>
      </c>
      <c r="H73" s="7">
        <v>0.01</v>
      </c>
    </row>
    <row r="74" spans="1:8" x14ac:dyDescent="0.25">
      <c r="A74" t="s">
        <v>43</v>
      </c>
      <c r="B74">
        <v>2</v>
      </c>
      <c r="C74">
        <v>653.49</v>
      </c>
      <c r="D74">
        <v>16</v>
      </c>
      <c r="E74">
        <v>1.08</v>
      </c>
      <c r="F74">
        <v>7.02</v>
      </c>
      <c r="G74">
        <v>554416</v>
      </c>
      <c r="H74" s="7">
        <v>0.01</v>
      </c>
    </row>
    <row r="75" spans="1:8" x14ac:dyDescent="0.25">
      <c r="A75" t="s">
        <v>43</v>
      </c>
      <c r="B75">
        <v>2</v>
      </c>
      <c r="C75">
        <v>636.67999999999995</v>
      </c>
      <c r="D75">
        <v>26</v>
      </c>
      <c r="E75">
        <v>1.1200000000000001</v>
      </c>
      <c r="F75">
        <v>6.95</v>
      </c>
      <c r="G75">
        <v>556688</v>
      </c>
      <c r="H75" s="7">
        <v>0.01</v>
      </c>
    </row>
    <row r="76" spans="1:8" x14ac:dyDescent="0.25">
      <c r="A76" t="s">
        <v>43</v>
      </c>
      <c r="B76">
        <v>2</v>
      </c>
      <c r="C76">
        <v>645.17999999999995</v>
      </c>
      <c r="D76">
        <v>36</v>
      </c>
      <c r="E76">
        <v>1.1499999999999999</v>
      </c>
      <c r="F76">
        <v>7.06</v>
      </c>
      <c r="G76">
        <v>561760</v>
      </c>
      <c r="H76" s="7">
        <v>0.01</v>
      </c>
    </row>
    <row r="77" spans="1:8" x14ac:dyDescent="0.25">
      <c r="A77" t="s">
        <v>43</v>
      </c>
      <c r="B77">
        <v>3</v>
      </c>
      <c r="C77">
        <v>627.37</v>
      </c>
      <c r="D77">
        <v>18</v>
      </c>
      <c r="E77">
        <v>1.0900000000000001</v>
      </c>
      <c r="F77">
        <v>6.87</v>
      </c>
      <c r="G77">
        <v>541648</v>
      </c>
      <c r="H77" s="7">
        <v>0.01</v>
      </c>
    </row>
    <row r="78" spans="1:8" x14ac:dyDescent="0.25">
      <c r="A78" t="s">
        <v>43</v>
      </c>
      <c r="B78">
        <v>3</v>
      </c>
      <c r="C78">
        <v>647</v>
      </c>
      <c r="D78">
        <v>28</v>
      </c>
      <c r="E78">
        <v>1.04</v>
      </c>
      <c r="F78">
        <v>6.61</v>
      </c>
      <c r="G78">
        <v>536992</v>
      </c>
      <c r="H78" s="7">
        <v>0.01</v>
      </c>
    </row>
    <row r="79" spans="1:8" x14ac:dyDescent="0.25">
      <c r="A79" t="s">
        <v>43</v>
      </c>
      <c r="B79">
        <v>3</v>
      </c>
      <c r="C79">
        <v>633.1</v>
      </c>
      <c r="D79">
        <v>38</v>
      </c>
      <c r="E79">
        <v>1.22</v>
      </c>
      <c r="F79">
        <v>6.96</v>
      </c>
      <c r="G79">
        <v>676672</v>
      </c>
      <c r="H79" s="7">
        <v>0.01</v>
      </c>
    </row>
    <row r="80" spans="1:8" x14ac:dyDescent="0.25">
      <c r="A80" t="s">
        <v>43</v>
      </c>
      <c r="B80">
        <v>4</v>
      </c>
      <c r="C80">
        <v>373.59</v>
      </c>
      <c r="D80">
        <v>20</v>
      </c>
      <c r="E80">
        <v>1.03</v>
      </c>
      <c r="F80">
        <v>6.77</v>
      </c>
      <c r="G80">
        <v>535856</v>
      </c>
      <c r="H80" s="7">
        <v>0.02</v>
      </c>
    </row>
    <row r="81" spans="1:8" x14ac:dyDescent="0.25">
      <c r="A81" t="s">
        <v>43</v>
      </c>
      <c r="B81">
        <v>4</v>
      </c>
      <c r="C81">
        <v>370.76</v>
      </c>
      <c r="D81">
        <v>30</v>
      </c>
      <c r="E81">
        <v>0.93</v>
      </c>
      <c r="F81">
        <v>5.96</v>
      </c>
      <c r="G81">
        <v>531456</v>
      </c>
      <c r="H81" s="7">
        <v>0.01</v>
      </c>
    </row>
    <row r="82" spans="1:8" x14ac:dyDescent="0.25">
      <c r="A82" t="s">
        <v>43</v>
      </c>
      <c r="B82">
        <v>4</v>
      </c>
      <c r="C82">
        <v>369.93</v>
      </c>
      <c r="D82">
        <v>40</v>
      </c>
      <c r="E82">
        <v>0.98</v>
      </c>
      <c r="F82">
        <v>6.56</v>
      </c>
      <c r="G82">
        <v>545920</v>
      </c>
      <c r="H82" s="7">
        <v>0.02</v>
      </c>
    </row>
    <row r="83" spans="1:8" x14ac:dyDescent="0.25">
      <c r="A83" t="s">
        <v>46</v>
      </c>
    </row>
    <row r="84" spans="1:8" x14ac:dyDescent="0.25">
      <c r="A84" t="s">
        <v>47</v>
      </c>
    </row>
    <row r="85" spans="1:8" x14ac:dyDescent="0.25">
      <c r="A85" t="s">
        <v>48</v>
      </c>
    </row>
    <row r="86" spans="1:8" x14ac:dyDescent="0.25">
      <c r="A86" t="s">
        <v>49</v>
      </c>
    </row>
    <row r="87" spans="1:8" x14ac:dyDescent="0.25">
      <c r="A87" t="s">
        <v>50</v>
      </c>
    </row>
    <row r="88" spans="1:8" x14ac:dyDescent="0.25">
      <c r="A88" t="s">
        <v>51</v>
      </c>
    </row>
    <row r="89" spans="1:8" x14ac:dyDescent="0.25">
      <c r="A89" t="s">
        <v>52</v>
      </c>
    </row>
    <row r="90" spans="1:8" x14ac:dyDescent="0.25">
      <c r="A90" t="s">
        <v>53</v>
      </c>
    </row>
    <row r="91" spans="1:8" x14ac:dyDescent="0.25">
      <c r="A91" t="s">
        <v>54</v>
      </c>
    </row>
    <row r="92" spans="1:8" x14ac:dyDescent="0.25">
      <c r="A92" t="s">
        <v>55</v>
      </c>
    </row>
    <row r="93" spans="1:8" x14ac:dyDescent="0.25">
      <c r="A93" t="s">
        <v>56</v>
      </c>
    </row>
    <row r="94" spans="1:8" x14ac:dyDescent="0.25">
      <c r="A94" t="s">
        <v>57</v>
      </c>
    </row>
    <row r="95" spans="1:8" x14ac:dyDescent="0.25">
      <c r="A95" t="s">
        <v>58</v>
      </c>
    </row>
    <row r="96" spans="1:8" x14ac:dyDescent="0.25">
      <c r="A96" t="s">
        <v>59</v>
      </c>
    </row>
    <row r="97" spans="1:8" x14ac:dyDescent="0.25">
      <c r="A97" t="s">
        <v>60</v>
      </c>
    </row>
    <row r="100" spans="1:8" x14ac:dyDescent="0.25">
      <c r="A100" t="s">
        <v>1</v>
      </c>
      <c r="B100">
        <v>584.91</v>
      </c>
      <c r="C100">
        <v>42</v>
      </c>
      <c r="D100">
        <v>1.82</v>
      </c>
      <c r="E100">
        <v>12.18</v>
      </c>
      <c r="F100">
        <v>858816</v>
      </c>
      <c r="G100" s="7">
        <v>0.02</v>
      </c>
    </row>
    <row r="101" spans="1:8" x14ac:dyDescent="0.25">
      <c r="A101" t="s">
        <v>1</v>
      </c>
      <c r="B101">
        <v>558.29999999999995</v>
      </c>
      <c r="C101">
        <v>44</v>
      </c>
      <c r="D101">
        <v>1.74</v>
      </c>
      <c r="E101">
        <v>11.96</v>
      </c>
      <c r="F101">
        <v>861728</v>
      </c>
      <c r="G101" s="7">
        <v>0.02</v>
      </c>
    </row>
    <row r="102" spans="1:8" x14ac:dyDescent="0.25">
      <c r="A102" t="s">
        <v>1</v>
      </c>
      <c r="B102">
        <v>562.6</v>
      </c>
      <c r="C102">
        <v>46</v>
      </c>
      <c r="D102">
        <v>1.78</v>
      </c>
      <c r="E102">
        <v>11.95</v>
      </c>
      <c r="F102">
        <v>885808</v>
      </c>
      <c r="G102" s="7">
        <v>0.02</v>
      </c>
    </row>
    <row r="103" spans="1:8" x14ac:dyDescent="0.25">
      <c r="A103" t="s">
        <v>61</v>
      </c>
    </row>
    <row r="104" spans="1:8" x14ac:dyDescent="0.25">
      <c r="A104" t="s">
        <v>62</v>
      </c>
    </row>
    <row r="105" spans="1:8" x14ac:dyDescent="0.25">
      <c r="A105" t="s">
        <v>63</v>
      </c>
    </row>
    <row r="107" spans="1:8" x14ac:dyDescent="0.25">
      <c r="A107" t="s">
        <v>64</v>
      </c>
      <c r="B107">
        <v>4</v>
      </c>
      <c r="C107">
        <v>351.5</v>
      </c>
      <c r="D107">
        <v>52</v>
      </c>
      <c r="E107">
        <v>0.7</v>
      </c>
      <c r="F107">
        <v>5.77</v>
      </c>
      <c r="G107">
        <v>400560</v>
      </c>
      <c r="H107" s="7">
        <v>0.01</v>
      </c>
    </row>
    <row r="108" spans="1:8" x14ac:dyDescent="0.25">
      <c r="A108" t="s">
        <v>64</v>
      </c>
      <c r="B108">
        <v>4</v>
      </c>
      <c r="C108">
        <v>350.41</v>
      </c>
      <c r="D108">
        <v>54</v>
      </c>
      <c r="E108">
        <v>0.64</v>
      </c>
      <c r="F108">
        <v>5.66</v>
      </c>
      <c r="G108">
        <v>504592</v>
      </c>
      <c r="H108" s="7">
        <v>0.01</v>
      </c>
    </row>
    <row r="109" spans="1:8" x14ac:dyDescent="0.25">
      <c r="A109" t="s">
        <v>64</v>
      </c>
      <c r="B109">
        <v>4</v>
      </c>
      <c r="C109">
        <v>360.09</v>
      </c>
      <c r="D109">
        <v>56</v>
      </c>
      <c r="E109">
        <v>0.72</v>
      </c>
      <c r="F109">
        <v>5.56</v>
      </c>
      <c r="G109">
        <v>400816</v>
      </c>
      <c r="H109" s="7">
        <v>0.01</v>
      </c>
    </row>
    <row r="110" spans="1:8" x14ac:dyDescent="0.25">
      <c r="A110" t="s">
        <v>65</v>
      </c>
    </row>
    <row r="111" spans="1:8" x14ac:dyDescent="0.25">
      <c r="A111" t="s">
        <v>66</v>
      </c>
    </row>
    <row r="112" spans="1:8" x14ac:dyDescent="0.25">
      <c r="A112" t="s">
        <v>67</v>
      </c>
    </row>
    <row r="116" spans="1:8" x14ac:dyDescent="0.25">
      <c r="A116" t="s">
        <v>44</v>
      </c>
      <c r="B116">
        <v>0</v>
      </c>
      <c r="C116">
        <v>911.38</v>
      </c>
      <c r="D116">
        <v>3.45</v>
      </c>
      <c r="E116">
        <v>17.48</v>
      </c>
      <c r="F116">
        <v>1727152</v>
      </c>
      <c r="G116" s="7">
        <v>0.02</v>
      </c>
    </row>
    <row r="117" spans="1:8" x14ac:dyDescent="0.25">
      <c r="A117" t="s">
        <v>44</v>
      </c>
      <c r="B117">
        <v>0</v>
      </c>
      <c r="C117">
        <v>929.05</v>
      </c>
      <c r="D117">
        <v>3.56</v>
      </c>
      <c r="E117">
        <v>18.079999999999998</v>
      </c>
      <c r="F117">
        <v>1765952</v>
      </c>
      <c r="G117" s="7">
        <v>0.03</v>
      </c>
    </row>
    <row r="118" spans="1:8" x14ac:dyDescent="0.25">
      <c r="A118" t="s">
        <v>44</v>
      </c>
      <c r="B118">
        <v>0</v>
      </c>
      <c r="C118">
        <v>952.84</v>
      </c>
      <c r="D118">
        <v>112</v>
      </c>
      <c r="E118">
        <v>3.37</v>
      </c>
      <c r="F118">
        <v>18.13</v>
      </c>
      <c r="G118" s="7">
        <v>0.02</v>
      </c>
    </row>
    <row r="119" spans="1:8" x14ac:dyDescent="0.25">
      <c r="A119" t="s">
        <v>44</v>
      </c>
      <c r="B119">
        <v>1</v>
      </c>
      <c r="C119">
        <v>831.42</v>
      </c>
      <c r="D119">
        <v>6.4</v>
      </c>
      <c r="E119">
        <v>26.39</v>
      </c>
      <c r="F119">
        <v>7208736</v>
      </c>
      <c r="G119" s="7">
        <v>0.04</v>
      </c>
    </row>
    <row r="120" spans="1:8" x14ac:dyDescent="0.25">
      <c r="A120" t="s">
        <v>44</v>
      </c>
      <c r="B120">
        <v>1</v>
      </c>
      <c r="C120">
        <v>837</v>
      </c>
      <c r="D120">
        <v>7.01</v>
      </c>
      <c r="E120">
        <v>26.1</v>
      </c>
      <c r="F120">
        <v>7108864</v>
      </c>
      <c r="G120" s="7">
        <v>7.0000000000000007E-2</v>
      </c>
    </row>
    <row r="121" spans="1:8" x14ac:dyDescent="0.25">
      <c r="A121" t="s">
        <v>44</v>
      </c>
      <c r="B121">
        <v>1</v>
      </c>
      <c r="C121">
        <v>870.79</v>
      </c>
      <c r="D121">
        <v>113</v>
      </c>
      <c r="E121">
        <v>6.84</v>
      </c>
      <c r="F121">
        <v>27.1</v>
      </c>
      <c r="G121" s="7">
        <v>0.02</v>
      </c>
    </row>
    <row r="122" spans="1:8" x14ac:dyDescent="0.25">
      <c r="A122" t="s">
        <v>44</v>
      </c>
      <c r="B122">
        <v>2</v>
      </c>
      <c r="C122">
        <v>679.15</v>
      </c>
      <c r="D122">
        <v>3.06</v>
      </c>
      <c r="E122">
        <v>16.77</v>
      </c>
      <c r="F122">
        <v>1705424</v>
      </c>
      <c r="G122" s="7">
        <v>0.03</v>
      </c>
    </row>
    <row r="123" spans="1:8" x14ac:dyDescent="0.25">
      <c r="A123" t="s">
        <v>44</v>
      </c>
      <c r="B123">
        <v>2</v>
      </c>
      <c r="C123">
        <v>690.46</v>
      </c>
      <c r="D123">
        <v>3.29</v>
      </c>
      <c r="E123">
        <v>17.440000000000001</v>
      </c>
      <c r="F123">
        <v>1949056</v>
      </c>
      <c r="G123" s="7">
        <v>0.03</v>
      </c>
    </row>
    <row r="124" spans="1:8" x14ac:dyDescent="0.25">
      <c r="A124" t="s">
        <v>44</v>
      </c>
      <c r="B124">
        <v>2</v>
      </c>
      <c r="C124">
        <v>695.35</v>
      </c>
      <c r="D124">
        <v>114</v>
      </c>
      <c r="E124">
        <v>3.03</v>
      </c>
      <c r="F124">
        <v>16.440000000000001</v>
      </c>
      <c r="G124">
        <v>5263840</v>
      </c>
      <c r="H124" s="7">
        <v>0.03</v>
      </c>
    </row>
    <row r="125" spans="1:8" x14ac:dyDescent="0.25">
      <c r="A125" t="s">
        <v>44</v>
      </c>
      <c r="B125">
        <v>3</v>
      </c>
      <c r="C125">
        <v>803.83</v>
      </c>
      <c r="D125">
        <v>6.66</v>
      </c>
      <c r="E125">
        <v>26.36</v>
      </c>
      <c r="F125">
        <v>7259552</v>
      </c>
      <c r="G125">
        <v>5350864</v>
      </c>
      <c r="H125" s="7">
        <v>0.05</v>
      </c>
    </row>
    <row r="126" spans="1:8" x14ac:dyDescent="0.25">
      <c r="A126" t="s">
        <v>44</v>
      </c>
      <c r="B126">
        <v>3</v>
      </c>
      <c r="C126">
        <v>817.03</v>
      </c>
      <c r="D126">
        <v>110</v>
      </c>
      <c r="E126">
        <v>5.81</v>
      </c>
      <c r="F126">
        <v>26.5</v>
      </c>
      <c r="G126">
        <v>1699840</v>
      </c>
      <c r="H126" s="7">
        <v>0.02</v>
      </c>
    </row>
    <row r="127" spans="1:8" x14ac:dyDescent="0.25">
      <c r="A127" t="s">
        <v>44</v>
      </c>
      <c r="B127">
        <v>3</v>
      </c>
      <c r="C127">
        <v>833.36</v>
      </c>
      <c r="D127">
        <v>115</v>
      </c>
      <c r="E127">
        <v>6.82</v>
      </c>
      <c r="F127">
        <v>27.04</v>
      </c>
      <c r="G127">
        <v>5098448</v>
      </c>
      <c r="H127" s="7">
        <v>0.03</v>
      </c>
    </row>
    <row r="128" spans="1:8" x14ac:dyDescent="0.25">
      <c r="A128" t="s">
        <v>44</v>
      </c>
      <c r="B128">
        <v>4</v>
      </c>
      <c r="C128">
        <v>524.89</v>
      </c>
      <c r="D128">
        <v>15.11</v>
      </c>
      <c r="E128">
        <v>25.72</v>
      </c>
      <c r="F128">
        <v>7284400</v>
      </c>
      <c r="G128">
        <v>1630832</v>
      </c>
      <c r="H128" s="7">
        <v>0.02</v>
      </c>
    </row>
    <row r="129" spans="1:8" x14ac:dyDescent="0.25">
      <c r="A129" t="s">
        <v>44</v>
      </c>
      <c r="B129">
        <v>4</v>
      </c>
      <c r="C129">
        <v>542.44000000000005</v>
      </c>
      <c r="D129">
        <v>111</v>
      </c>
      <c r="E129">
        <v>5.46</v>
      </c>
      <c r="F129">
        <v>25.42</v>
      </c>
      <c r="G129">
        <v>5144080</v>
      </c>
      <c r="H129" s="7">
        <v>0.04</v>
      </c>
    </row>
    <row r="130" spans="1:8" x14ac:dyDescent="0.25">
      <c r="A130" t="s">
        <v>44</v>
      </c>
      <c r="B130">
        <v>4</v>
      </c>
      <c r="C130">
        <v>531.09</v>
      </c>
      <c r="D130">
        <v>116</v>
      </c>
      <c r="E130">
        <v>14.91</v>
      </c>
      <c r="F130">
        <v>25.66</v>
      </c>
      <c r="G130">
        <v>5444848</v>
      </c>
      <c r="H130" s="7">
        <v>7.0000000000000007E-2</v>
      </c>
    </row>
    <row r="135" spans="1:8" x14ac:dyDescent="0.25">
      <c r="H135" s="7"/>
    </row>
    <row r="137" spans="1:8" x14ac:dyDescent="0.25">
      <c r="H137" s="7"/>
    </row>
    <row r="138" spans="1:8" x14ac:dyDescent="0.25">
      <c r="H138" s="7"/>
    </row>
    <row r="139" spans="1:8" x14ac:dyDescent="0.25">
      <c r="H139" s="7"/>
    </row>
    <row r="141" spans="1:8" x14ac:dyDescent="0.25">
      <c r="A141" t="s">
        <v>68</v>
      </c>
    </row>
    <row r="142" spans="1:8" x14ac:dyDescent="0.25">
      <c r="A142" t="s">
        <v>1</v>
      </c>
      <c r="C142">
        <v>1166.42</v>
      </c>
      <c r="D142">
        <v>23</v>
      </c>
      <c r="E142">
        <v>2.0099999999999998</v>
      </c>
      <c r="F142">
        <v>12.01</v>
      </c>
      <c r="G142">
        <v>797824</v>
      </c>
      <c r="H142" s="7">
        <v>0.01</v>
      </c>
    </row>
    <row r="143" spans="1:8" x14ac:dyDescent="0.25">
      <c r="A143" t="s">
        <v>1</v>
      </c>
      <c r="C143">
        <v>1166.25</v>
      </c>
      <c r="D143">
        <v>24</v>
      </c>
      <c r="E143">
        <v>1.65</v>
      </c>
      <c r="F143">
        <v>12.35</v>
      </c>
      <c r="G143">
        <v>801760</v>
      </c>
      <c r="H143" s="7">
        <v>0.01</v>
      </c>
    </row>
    <row r="144" spans="1:8" x14ac:dyDescent="0.25">
      <c r="A144" t="s">
        <v>1</v>
      </c>
      <c r="C144">
        <v>1103.76</v>
      </c>
      <c r="D144">
        <v>58</v>
      </c>
      <c r="E144">
        <v>1.73</v>
      </c>
      <c r="F144">
        <v>11.18</v>
      </c>
      <c r="G144">
        <v>615904</v>
      </c>
      <c r="H144" s="7">
        <v>0.01</v>
      </c>
    </row>
    <row r="150" spans="1:8" x14ac:dyDescent="0.25">
      <c r="A150" t="s">
        <v>44</v>
      </c>
      <c r="B150">
        <v>0</v>
      </c>
      <c r="C150">
        <v>186.91</v>
      </c>
      <c r="D150">
        <v>59</v>
      </c>
      <c r="E150">
        <v>5.67</v>
      </c>
      <c r="F150">
        <v>25.05</v>
      </c>
      <c r="G150">
        <v>8139952</v>
      </c>
      <c r="H150" s="7">
        <v>0.16</v>
      </c>
    </row>
    <row r="151" spans="1:8" x14ac:dyDescent="0.25">
      <c r="A151" t="s">
        <v>44</v>
      </c>
      <c r="B151">
        <v>0</v>
      </c>
      <c r="C151">
        <v>184.53</v>
      </c>
      <c r="D151">
        <v>64</v>
      </c>
      <c r="E151">
        <v>5.64</v>
      </c>
      <c r="F151">
        <v>24.93</v>
      </c>
      <c r="G151">
        <v>8000512</v>
      </c>
      <c r="H151" s="7">
        <v>0.16</v>
      </c>
    </row>
    <row r="152" spans="1:8" x14ac:dyDescent="0.25">
      <c r="A152" t="s">
        <v>44</v>
      </c>
      <c r="B152">
        <v>0</v>
      </c>
      <c r="C152">
        <v>189.25</v>
      </c>
      <c r="D152">
        <v>69</v>
      </c>
      <c r="E152">
        <v>5.76</v>
      </c>
      <c r="F152">
        <v>24.82</v>
      </c>
      <c r="G152">
        <v>8150960</v>
      </c>
      <c r="H152" s="7">
        <v>0.16</v>
      </c>
    </row>
    <row r="153" spans="1:8" x14ac:dyDescent="0.25">
      <c r="A153" t="s">
        <v>44</v>
      </c>
      <c r="B153">
        <v>1</v>
      </c>
      <c r="C153">
        <v>458.18</v>
      </c>
      <c r="D153">
        <v>55</v>
      </c>
      <c r="E153">
        <v>2.1</v>
      </c>
      <c r="F153">
        <v>11.84</v>
      </c>
      <c r="G153">
        <v>1429776</v>
      </c>
      <c r="H153" s="7">
        <v>0.03</v>
      </c>
    </row>
    <row r="154" spans="1:8" x14ac:dyDescent="0.25">
      <c r="A154" t="s">
        <v>44</v>
      </c>
      <c r="B154">
        <v>1</v>
      </c>
      <c r="C154">
        <v>449.52</v>
      </c>
      <c r="D154">
        <v>60</v>
      </c>
      <c r="E154">
        <v>2.0099999999999998</v>
      </c>
      <c r="F154">
        <v>11.83</v>
      </c>
      <c r="G154">
        <v>1448112</v>
      </c>
      <c r="H154" s="7">
        <v>0.03</v>
      </c>
    </row>
    <row r="155" spans="1:8" x14ac:dyDescent="0.25">
      <c r="A155" t="s">
        <v>44</v>
      </c>
      <c r="B155">
        <v>1</v>
      </c>
      <c r="C155">
        <v>453.13</v>
      </c>
      <c r="D155">
        <v>65</v>
      </c>
      <c r="E155">
        <v>2.06</v>
      </c>
      <c r="F155">
        <v>11.64</v>
      </c>
      <c r="G155">
        <v>1437520</v>
      </c>
      <c r="H155" s="7">
        <v>0.03</v>
      </c>
    </row>
    <row r="156" spans="1:8" x14ac:dyDescent="0.25">
      <c r="A156" t="s">
        <v>44</v>
      </c>
      <c r="B156">
        <v>2</v>
      </c>
      <c r="C156">
        <v>423.19</v>
      </c>
      <c r="D156">
        <v>56</v>
      </c>
      <c r="E156">
        <v>2.0499999999999998</v>
      </c>
      <c r="F156">
        <v>11.29</v>
      </c>
      <c r="G156">
        <v>1326112</v>
      </c>
      <c r="H156" s="7">
        <v>0.03</v>
      </c>
    </row>
    <row r="157" spans="1:8" x14ac:dyDescent="0.25">
      <c r="A157" t="s">
        <v>44</v>
      </c>
      <c r="B157">
        <v>2</v>
      </c>
      <c r="C157">
        <v>422.08</v>
      </c>
      <c r="D157">
        <v>61</v>
      </c>
      <c r="E157">
        <v>2.09</v>
      </c>
      <c r="F157">
        <v>11.4</v>
      </c>
      <c r="G157">
        <v>1335424</v>
      </c>
      <c r="H157" s="7">
        <v>0.03</v>
      </c>
    </row>
    <row r="158" spans="1:8" x14ac:dyDescent="0.25">
      <c r="A158" t="s">
        <v>44</v>
      </c>
      <c r="B158">
        <v>2</v>
      </c>
      <c r="C158">
        <v>425.69</v>
      </c>
      <c r="D158">
        <v>66</v>
      </c>
      <c r="E158">
        <v>1.98</v>
      </c>
      <c r="F158">
        <v>11.33</v>
      </c>
      <c r="G158">
        <v>1228992</v>
      </c>
      <c r="H158" s="7">
        <v>0.03</v>
      </c>
    </row>
    <row r="159" spans="1:8" x14ac:dyDescent="0.25">
      <c r="A159" t="s">
        <v>44</v>
      </c>
      <c r="B159">
        <v>3</v>
      </c>
      <c r="C159">
        <v>285.36</v>
      </c>
      <c r="D159">
        <v>57</v>
      </c>
      <c r="E159">
        <v>1.84</v>
      </c>
      <c r="F159">
        <v>10.63</v>
      </c>
      <c r="G159">
        <v>1397520</v>
      </c>
      <c r="H159" s="7">
        <v>0.04</v>
      </c>
    </row>
    <row r="160" spans="1:8" x14ac:dyDescent="0.25">
      <c r="A160" t="s">
        <v>44</v>
      </c>
      <c r="B160">
        <v>3</v>
      </c>
      <c r="C160">
        <v>276.05</v>
      </c>
      <c r="D160">
        <v>62</v>
      </c>
      <c r="E160">
        <v>1.81</v>
      </c>
      <c r="F160">
        <v>10.63</v>
      </c>
      <c r="G160">
        <v>1407632</v>
      </c>
      <c r="H160" s="7">
        <v>0.04</v>
      </c>
    </row>
    <row r="161" spans="1:8" x14ac:dyDescent="0.25">
      <c r="A161" t="s">
        <v>44</v>
      </c>
      <c r="B161">
        <v>3</v>
      </c>
      <c r="C161">
        <v>281.39</v>
      </c>
      <c r="D161">
        <v>67</v>
      </c>
      <c r="E161">
        <v>1.84</v>
      </c>
      <c r="F161">
        <v>10.7</v>
      </c>
      <c r="G161">
        <v>1395408</v>
      </c>
      <c r="H161" s="7">
        <v>0.04</v>
      </c>
    </row>
    <row r="162" spans="1:8" x14ac:dyDescent="0.25">
      <c r="A162" t="s">
        <v>44</v>
      </c>
      <c r="B162">
        <v>4</v>
      </c>
      <c r="C162">
        <v>245.14</v>
      </c>
      <c r="D162">
        <v>58</v>
      </c>
      <c r="E162">
        <v>1.92</v>
      </c>
      <c r="F162">
        <v>10.33</v>
      </c>
      <c r="G162">
        <v>1377344</v>
      </c>
      <c r="H162" s="7">
        <v>0.05</v>
      </c>
    </row>
    <row r="163" spans="1:8" x14ac:dyDescent="0.25">
      <c r="A163" t="s">
        <v>44</v>
      </c>
      <c r="B163">
        <v>4</v>
      </c>
      <c r="C163">
        <v>245.56</v>
      </c>
      <c r="D163">
        <v>63</v>
      </c>
      <c r="E163">
        <v>1.88</v>
      </c>
      <c r="F163">
        <v>10.5</v>
      </c>
      <c r="G163">
        <v>1388512</v>
      </c>
      <c r="H163" s="7">
        <v>0.05</v>
      </c>
    </row>
    <row r="164" spans="1:8" x14ac:dyDescent="0.25">
      <c r="A164" t="s">
        <v>44</v>
      </c>
      <c r="B164">
        <v>4</v>
      </c>
      <c r="C164">
        <v>244.46</v>
      </c>
      <c r="D164">
        <v>68</v>
      </c>
      <c r="E164">
        <v>1.89</v>
      </c>
      <c r="F164">
        <v>10.75</v>
      </c>
      <c r="G164">
        <v>1412784</v>
      </c>
      <c r="H164" s="7">
        <v>0.05</v>
      </c>
    </row>
    <row r="165" spans="1:8" x14ac:dyDescent="0.25">
      <c r="A165" t="s">
        <v>44</v>
      </c>
      <c r="B165">
        <v>5</v>
      </c>
      <c r="C165">
        <v>186.91</v>
      </c>
      <c r="D165">
        <v>59</v>
      </c>
      <c r="E165">
        <v>5.67</v>
      </c>
      <c r="F165">
        <v>25.05</v>
      </c>
      <c r="G165">
        <v>8139952</v>
      </c>
      <c r="H165" s="7">
        <v>0.16</v>
      </c>
    </row>
    <row r="166" spans="1:8" x14ac:dyDescent="0.25">
      <c r="A166" t="s">
        <v>44</v>
      </c>
      <c r="B166">
        <v>5</v>
      </c>
      <c r="C166">
        <v>184.53</v>
      </c>
      <c r="D166">
        <v>64</v>
      </c>
      <c r="E166">
        <v>5.64</v>
      </c>
      <c r="F166">
        <v>24.93</v>
      </c>
      <c r="G166">
        <v>8000512</v>
      </c>
      <c r="H166" s="7">
        <v>0.16</v>
      </c>
    </row>
    <row r="167" spans="1:8" x14ac:dyDescent="0.25">
      <c r="A167" t="s">
        <v>44</v>
      </c>
      <c r="B167">
        <v>5</v>
      </c>
      <c r="C167">
        <v>189.25</v>
      </c>
      <c r="D167">
        <v>69</v>
      </c>
      <c r="E167">
        <v>5.76</v>
      </c>
      <c r="F167">
        <v>24.82</v>
      </c>
      <c r="G167">
        <v>8150960</v>
      </c>
      <c r="H167" s="7">
        <v>0.16</v>
      </c>
    </row>
    <row r="171" spans="1:8" x14ac:dyDescent="0.25">
      <c r="A171" t="s">
        <v>64</v>
      </c>
      <c r="B171">
        <v>0</v>
      </c>
      <c r="C171">
        <v>487.26</v>
      </c>
      <c r="D171">
        <v>20</v>
      </c>
      <c r="E171">
        <v>0.75</v>
      </c>
      <c r="F171">
        <v>5.01</v>
      </c>
      <c r="G171">
        <v>392400</v>
      </c>
      <c r="H171" s="7">
        <v>0.01</v>
      </c>
    </row>
    <row r="172" spans="1:8" x14ac:dyDescent="0.25">
      <c r="A172" t="s">
        <v>64</v>
      </c>
      <c r="B172">
        <v>0</v>
      </c>
      <c r="C172">
        <v>486.54</v>
      </c>
      <c r="D172">
        <v>21</v>
      </c>
      <c r="E172">
        <v>0.67</v>
      </c>
      <c r="F172">
        <v>5.24</v>
      </c>
      <c r="G172">
        <v>473408</v>
      </c>
      <c r="H172" s="7">
        <v>0.01</v>
      </c>
    </row>
    <row r="173" spans="1:8" x14ac:dyDescent="0.25">
      <c r="A173" t="s">
        <v>64</v>
      </c>
      <c r="B173">
        <v>0</v>
      </c>
      <c r="C173">
        <v>486.26</v>
      </c>
      <c r="D173">
        <v>22</v>
      </c>
      <c r="E173">
        <v>0.66</v>
      </c>
      <c r="F173">
        <v>4.97</v>
      </c>
      <c r="G173">
        <v>465072</v>
      </c>
      <c r="H173" s="7">
        <v>0.01</v>
      </c>
    </row>
    <row r="174" spans="1:8" x14ac:dyDescent="0.25">
      <c r="A174" t="s">
        <v>43</v>
      </c>
      <c r="B174">
        <v>1</v>
      </c>
      <c r="C174">
        <v>928.45</v>
      </c>
      <c r="D174">
        <v>5</v>
      </c>
      <c r="E174">
        <v>1.1299999999999999</v>
      </c>
      <c r="F174">
        <v>5.82</v>
      </c>
      <c r="G174">
        <v>476752</v>
      </c>
      <c r="H174" s="7">
        <v>0</v>
      </c>
    </row>
    <row r="175" spans="1:8" x14ac:dyDescent="0.25">
      <c r="A175" t="s">
        <v>43</v>
      </c>
      <c r="B175">
        <v>1</v>
      </c>
      <c r="C175">
        <v>994.82</v>
      </c>
      <c r="D175">
        <v>10</v>
      </c>
      <c r="E175">
        <v>1.23</v>
      </c>
      <c r="F175">
        <v>6.21</v>
      </c>
      <c r="G175">
        <v>359408</v>
      </c>
      <c r="H175" s="7">
        <v>0</v>
      </c>
    </row>
    <row r="176" spans="1:8" x14ac:dyDescent="0.25">
      <c r="A176" t="s">
        <v>43</v>
      </c>
      <c r="B176">
        <v>1</v>
      </c>
      <c r="C176">
        <v>1038.48</v>
      </c>
      <c r="D176">
        <v>15</v>
      </c>
      <c r="E176">
        <v>1.22</v>
      </c>
      <c r="F176">
        <v>6.48</v>
      </c>
      <c r="G176">
        <v>478384</v>
      </c>
      <c r="H176" s="7">
        <v>0</v>
      </c>
    </row>
    <row r="177" spans="1:8" x14ac:dyDescent="0.25">
      <c r="A177" t="s">
        <v>43</v>
      </c>
      <c r="B177">
        <v>2</v>
      </c>
      <c r="C177">
        <v>960.91</v>
      </c>
      <c r="D177">
        <v>6</v>
      </c>
      <c r="E177">
        <v>1.1399999999999999</v>
      </c>
      <c r="F177">
        <v>6.12</v>
      </c>
      <c r="G177">
        <v>459392</v>
      </c>
      <c r="H177" s="7">
        <v>0</v>
      </c>
    </row>
    <row r="178" spans="1:8" x14ac:dyDescent="0.25">
      <c r="A178" t="s">
        <v>43</v>
      </c>
      <c r="B178">
        <v>2</v>
      </c>
      <c r="C178">
        <v>985.64</v>
      </c>
      <c r="D178">
        <v>11</v>
      </c>
      <c r="E178">
        <v>1.06</v>
      </c>
      <c r="F178">
        <v>6.55</v>
      </c>
      <c r="G178">
        <v>372640</v>
      </c>
      <c r="H178" s="7">
        <v>0</v>
      </c>
    </row>
    <row r="179" spans="1:8" x14ac:dyDescent="0.25">
      <c r="A179" t="s">
        <v>43</v>
      </c>
      <c r="B179">
        <v>2</v>
      </c>
      <c r="C179">
        <v>1034.31</v>
      </c>
      <c r="D179">
        <v>16</v>
      </c>
      <c r="E179">
        <v>1.23</v>
      </c>
      <c r="F179">
        <v>6.28</v>
      </c>
      <c r="G179">
        <v>466800</v>
      </c>
      <c r="H179" s="7">
        <v>0</v>
      </c>
    </row>
    <row r="180" spans="1:8" x14ac:dyDescent="0.25">
      <c r="A180" t="s">
        <v>43</v>
      </c>
      <c r="B180">
        <v>3</v>
      </c>
      <c r="C180">
        <v>805.29</v>
      </c>
      <c r="D180">
        <v>7</v>
      </c>
      <c r="E180">
        <v>1.05</v>
      </c>
      <c r="F180">
        <v>6.19</v>
      </c>
      <c r="G180">
        <v>476928</v>
      </c>
      <c r="H180" s="7">
        <v>0</v>
      </c>
    </row>
    <row r="181" spans="1:8" x14ac:dyDescent="0.25">
      <c r="A181" t="s">
        <v>43</v>
      </c>
      <c r="B181">
        <v>3</v>
      </c>
      <c r="C181">
        <v>816.43</v>
      </c>
      <c r="D181">
        <v>12</v>
      </c>
      <c r="E181">
        <v>1.08</v>
      </c>
      <c r="F181">
        <v>6.28</v>
      </c>
      <c r="G181">
        <v>361120</v>
      </c>
      <c r="H181" s="7">
        <v>0</v>
      </c>
    </row>
    <row r="182" spans="1:8" x14ac:dyDescent="0.25">
      <c r="A182" t="s">
        <v>43</v>
      </c>
      <c r="B182">
        <v>3</v>
      </c>
      <c r="C182">
        <v>858.28</v>
      </c>
      <c r="D182">
        <v>17</v>
      </c>
      <c r="E182">
        <v>1.21</v>
      </c>
      <c r="F182">
        <v>6.35</v>
      </c>
      <c r="G182">
        <v>579440</v>
      </c>
      <c r="H182" s="7">
        <v>0</v>
      </c>
    </row>
    <row r="183" spans="1:8" x14ac:dyDescent="0.25">
      <c r="A183" t="s">
        <v>43</v>
      </c>
      <c r="B183">
        <v>4</v>
      </c>
      <c r="C183">
        <v>763.55</v>
      </c>
      <c r="D183">
        <v>8</v>
      </c>
      <c r="E183">
        <v>1.05</v>
      </c>
      <c r="F183">
        <v>5.92</v>
      </c>
      <c r="G183">
        <v>596864</v>
      </c>
      <c r="H183" s="7">
        <v>0</v>
      </c>
    </row>
    <row r="184" spans="1:8" x14ac:dyDescent="0.25">
      <c r="A184" t="s">
        <v>43</v>
      </c>
      <c r="B184">
        <v>4</v>
      </c>
      <c r="C184">
        <v>710.99</v>
      </c>
      <c r="D184">
        <v>13</v>
      </c>
      <c r="E184">
        <v>1.02</v>
      </c>
      <c r="F184">
        <v>5.98</v>
      </c>
      <c r="G184">
        <v>475680</v>
      </c>
      <c r="H184" s="7">
        <v>0</v>
      </c>
    </row>
    <row r="185" spans="1:8" x14ac:dyDescent="0.25">
      <c r="A185" t="s">
        <v>43</v>
      </c>
      <c r="B185">
        <v>4</v>
      </c>
      <c r="C185">
        <v>773.46</v>
      </c>
      <c r="D185">
        <v>18</v>
      </c>
      <c r="E185">
        <v>1.02</v>
      </c>
      <c r="F185">
        <v>5.98</v>
      </c>
      <c r="G185">
        <v>473296</v>
      </c>
      <c r="H185" s="7">
        <v>0</v>
      </c>
    </row>
    <row r="186" spans="1:8" x14ac:dyDescent="0.25">
      <c r="A186" t="s">
        <v>43</v>
      </c>
      <c r="B186">
        <v>5</v>
      </c>
      <c r="C186">
        <v>711.5</v>
      </c>
      <c r="D186">
        <v>9</v>
      </c>
      <c r="E186">
        <v>1.04</v>
      </c>
      <c r="F186">
        <v>7.48</v>
      </c>
      <c r="G186">
        <v>567264</v>
      </c>
      <c r="H186" s="7">
        <v>0.01</v>
      </c>
    </row>
    <row r="187" spans="1:8" x14ac:dyDescent="0.25">
      <c r="A187" t="s">
        <v>43</v>
      </c>
      <c r="B187">
        <v>5</v>
      </c>
      <c r="C187">
        <v>680.28</v>
      </c>
      <c r="D187">
        <v>14</v>
      </c>
      <c r="E187">
        <v>1.1399999999999999</v>
      </c>
      <c r="F187">
        <v>7.28</v>
      </c>
      <c r="G187">
        <v>618592</v>
      </c>
      <c r="H187" s="7">
        <v>0.01</v>
      </c>
    </row>
    <row r="188" spans="1:8" x14ac:dyDescent="0.25">
      <c r="A188" t="s">
        <v>43</v>
      </c>
      <c r="B188">
        <v>5</v>
      </c>
      <c r="C188">
        <v>730.33</v>
      </c>
      <c r="D188">
        <v>19</v>
      </c>
      <c r="E188">
        <v>1.05</v>
      </c>
      <c r="F188">
        <v>7.08</v>
      </c>
      <c r="G188">
        <v>648576</v>
      </c>
      <c r="H188" s="7">
        <v>0.01</v>
      </c>
    </row>
  </sheetData>
  <sortState ref="A174:H188">
    <sortCondition ref="B164:B178"/>
  </sortState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opLeftCell="A4" workbookViewId="0">
      <selection activeCell="A33" sqref="A33"/>
    </sheetView>
  </sheetViews>
  <sheetFormatPr defaultRowHeight="13.8" x14ac:dyDescent="0.25"/>
  <cols>
    <col min="1" max="1" width="8.59765625" customWidth="1"/>
    <col min="2" max="2" width="16.09765625" customWidth="1"/>
    <col min="3" max="28" width="8.59765625" customWidth="1"/>
  </cols>
  <sheetData>
    <row r="1" spans="1:39" x14ac:dyDescent="0.25">
      <c r="A1" t="s">
        <v>24</v>
      </c>
    </row>
    <row r="2" spans="1:39" x14ac:dyDescent="0.25">
      <c r="B2" t="s">
        <v>5</v>
      </c>
      <c r="J2" t="s">
        <v>4</v>
      </c>
      <c r="Z2" t="s">
        <v>23</v>
      </c>
    </row>
    <row r="3" spans="1:39" x14ac:dyDescent="0.25">
      <c r="A3" t="s">
        <v>44</v>
      </c>
      <c r="B3">
        <v>0</v>
      </c>
      <c r="C3">
        <v>524.89</v>
      </c>
      <c r="D3">
        <v>15.11</v>
      </c>
      <c r="E3">
        <v>25.72</v>
      </c>
      <c r="F3">
        <v>7284400</v>
      </c>
      <c r="G3" s="1"/>
      <c r="I3" t="s">
        <v>64</v>
      </c>
      <c r="J3">
        <v>0</v>
      </c>
      <c r="K3">
        <v>351.5</v>
      </c>
      <c r="L3">
        <v>52</v>
      </c>
      <c r="M3">
        <v>0.7</v>
      </c>
      <c r="N3">
        <v>5.77</v>
      </c>
      <c r="O3">
        <v>400560</v>
      </c>
      <c r="Z3" t="s">
        <v>1</v>
      </c>
      <c r="AA3">
        <v>584.91</v>
      </c>
      <c r="AB3">
        <v>42</v>
      </c>
      <c r="AC3">
        <v>1.82</v>
      </c>
      <c r="AD3">
        <v>12.18</v>
      </c>
      <c r="AE3">
        <v>858816</v>
      </c>
      <c r="AF3" s="7">
        <v>0.02</v>
      </c>
      <c r="AH3" s="6"/>
      <c r="AI3" s="6"/>
      <c r="AJ3" s="6"/>
      <c r="AK3" s="6"/>
      <c r="AL3" s="6"/>
      <c r="AM3" s="6"/>
    </row>
    <row r="4" spans="1:39" x14ac:dyDescent="0.25">
      <c r="A4" t="s">
        <v>44</v>
      </c>
      <c r="B4">
        <v>0</v>
      </c>
      <c r="C4">
        <v>542.44000000000005</v>
      </c>
      <c r="D4">
        <v>111</v>
      </c>
      <c r="E4">
        <v>5.46</v>
      </c>
      <c r="F4">
        <v>25.42</v>
      </c>
      <c r="G4" s="2"/>
      <c r="I4" t="s">
        <v>64</v>
      </c>
      <c r="J4">
        <v>0</v>
      </c>
      <c r="K4">
        <v>350.41</v>
      </c>
      <c r="L4">
        <v>54</v>
      </c>
      <c r="M4">
        <v>0.64</v>
      </c>
      <c r="N4">
        <v>5.66</v>
      </c>
      <c r="O4">
        <v>504592</v>
      </c>
      <c r="Z4" t="s">
        <v>1</v>
      </c>
      <c r="AA4">
        <v>558.29999999999995</v>
      </c>
      <c r="AB4">
        <v>44</v>
      </c>
      <c r="AC4">
        <v>1.74</v>
      </c>
      <c r="AD4">
        <v>11.96</v>
      </c>
      <c r="AE4">
        <v>861728</v>
      </c>
      <c r="AF4" s="7">
        <v>0.02</v>
      </c>
      <c r="AH4" s="6"/>
      <c r="AI4" s="6"/>
      <c r="AJ4" s="6"/>
      <c r="AK4" s="6"/>
      <c r="AL4" s="6"/>
      <c r="AM4" s="6"/>
    </row>
    <row r="5" spans="1:39" x14ac:dyDescent="0.25">
      <c r="A5" t="s">
        <v>44</v>
      </c>
      <c r="B5">
        <v>0</v>
      </c>
      <c r="C5">
        <v>531.09</v>
      </c>
      <c r="D5">
        <v>116</v>
      </c>
      <c r="E5">
        <v>14.91</v>
      </c>
      <c r="F5">
        <v>25.66</v>
      </c>
      <c r="G5" s="2"/>
      <c r="I5" t="s">
        <v>64</v>
      </c>
      <c r="J5">
        <v>0</v>
      </c>
      <c r="K5">
        <v>360.09</v>
      </c>
      <c r="L5">
        <v>56</v>
      </c>
      <c r="M5">
        <v>0.72</v>
      </c>
      <c r="N5">
        <v>5.56</v>
      </c>
      <c r="O5">
        <v>400816</v>
      </c>
      <c r="Z5" t="s">
        <v>1</v>
      </c>
      <c r="AA5">
        <v>562.6</v>
      </c>
      <c r="AB5">
        <v>46</v>
      </c>
      <c r="AC5">
        <v>1.78</v>
      </c>
      <c r="AD5">
        <v>11.95</v>
      </c>
      <c r="AE5">
        <v>885808</v>
      </c>
      <c r="AF5" s="7">
        <v>0.02</v>
      </c>
      <c r="AH5" s="6"/>
      <c r="AI5" s="6"/>
      <c r="AJ5" s="6"/>
      <c r="AK5" s="6"/>
      <c r="AL5" s="6"/>
      <c r="AM5" s="6"/>
    </row>
    <row r="6" spans="1:39" x14ac:dyDescent="0.25">
      <c r="A6" t="s">
        <v>44</v>
      </c>
      <c r="B6">
        <v>1</v>
      </c>
      <c r="C6">
        <v>911.38</v>
      </c>
      <c r="D6">
        <v>3.45</v>
      </c>
      <c r="E6">
        <v>17.48</v>
      </c>
      <c r="F6">
        <v>1727152</v>
      </c>
      <c r="G6" s="1"/>
      <c r="I6" t="s">
        <v>43</v>
      </c>
      <c r="J6">
        <v>1</v>
      </c>
      <c r="K6">
        <v>875.16</v>
      </c>
      <c r="L6">
        <v>12</v>
      </c>
      <c r="M6">
        <v>1.37</v>
      </c>
      <c r="N6">
        <v>7.52</v>
      </c>
      <c r="O6">
        <v>535248</v>
      </c>
      <c r="AF6" s="1"/>
      <c r="AH6" s="6"/>
      <c r="AI6" s="6"/>
      <c r="AJ6" s="6"/>
      <c r="AK6" s="6"/>
      <c r="AL6" s="6"/>
      <c r="AM6" s="6"/>
    </row>
    <row r="7" spans="1:39" x14ac:dyDescent="0.25">
      <c r="A7" t="s">
        <v>44</v>
      </c>
      <c r="B7">
        <v>1</v>
      </c>
      <c r="C7">
        <v>929.05</v>
      </c>
      <c r="D7">
        <v>3.56</v>
      </c>
      <c r="E7">
        <v>18.079999999999998</v>
      </c>
      <c r="F7">
        <v>1765952</v>
      </c>
      <c r="G7" s="1"/>
      <c r="I7" t="s">
        <v>43</v>
      </c>
      <c r="J7">
        <v>1</v>
      </c>
      <c r="K7">
        <v>813.42</v>
      </c>
      <c r="L7">
        <v>22</v>
      </c>
      <c r="M7">
        <v>1.23</v>
      </c>
      <c r="N7">
        <v>6.91</v>
      </c>
      <c r="O7">
        <v>423536</v>
      </c>
      <c r="AF7" s="1"/>
      <c r="AH7" s="6"/>
      <c r="AI7" s="6"/>
      <c r="AJ7" s="6"/>
      <c r="AK7" s="6"/>
      <c r="AL7" s="6"/>
      <c r="AM7" s="6"/>
    </row>
    <row r="8" spans="1:39" x14ac:dyDescent="0.25">
      <c r="A8" t="s">
        <v>44</v>
      </c>
      <c r="B8">
        <v>1</v>
      </c>
      <c r="C8">
        <v>952.84</v>
      </c>
      <c r="D8">
        <v>112</v>
      </c>
      <c r="E8">
        <v>3.37</v>
      </c>
      <c r="F8">
        <v>18.13</v>
      </c>
      <c r="G8" s="1"/>
      <c r="I8" t="s">
        <v>43</v>
      </c>
      <c r="J8">
        <v>1</v>
      </c>
      <c r="K8">
        <v>830.77</v>
      </c>
      <c r="L8">
        <v>32</v>
      </c>
      <c r="M8">
        <v>1.1299999999999999</v>
      </c>
      <c r="N8">
        <v>6.84</v>
      </c>
      <c r="O8">
        <v>664064</v>
      </c>
      <c r="AH8" s="6"/>
      <c r="AI8" s="6"/>
      <c r="AJ8" s="6"/>
      <c r="AK8" s="6"/>
      <c r="AL8" s="6"/>
      <c r="AM8" s="6"/>
    </row>
    <row r="9" spans="1:39" x14ac:dyDescent="0.25">
      <c r="A9" t="s">
        <v>44</v>
      </c>
      <c r="B9">
        <v>2</v>
      </c>
      <c r="C9">
        <v>831.42</v>
      </c>
      <c r="D9">
        <v>6.4</v>
      </c>
      <c r="E9">
        <v>26.39</v>
      </c>
      <c r="F9">
        <v>7208736</v>
      </c>
      <c r="G9" s="1"/>
      <c r="I9" t="s">
        <v>43</v>
      </c>
      <c r="J9">
        <v>2</v>
      </c>
      <c r="K9">
        <v>702.03</v>
      </c>
      <c r="L9">
        <v>14</v>
      </c>
      <c r="M9">
        <v>1.3</v>
      </c>
      <c r="N9">
        <v>7.08</v>
      </c>
      <c r="O9">
        <v>703936</v>
      </c>
      <c r="AF9" s="1"/>
      <c r="AH9" s="6"/>
      <c r="AI9" s="6"/>
      <c r="AJ9" s="6"/>
      <c r="AK9" s="6"/>
      <c r="AL9" s="6"/>
      <c r="AM9" s="6"/>
    </row>
    <row r="10" spans="1:39" x14ac:dyDescent="0.25">
      <c r="A10" t="s">
        <v>44</v>
      </c>
      <c r="B10">
        <v>2</v>
      </c>
      <c r="C10">
        <v>837</v>
      </c>
      <c r="D10">
        <v>7.01</v>
      </c>
      <c r="E10">
        <v>26.1</v>
      </c>
      <c r="F10">
        <v>7108864</v>
      </c>
      <c r="G10" s="1"/>
      <c r="I10" t="s">
        <v>43</v>
      </c>
      <c r="J10">
        <v>2</v>
      </c>
      <c r="K10">
        <v>684.5</v>
      </c>
      <c r="L10">
        <v>24</v>
      </c>
      <c r="M10">
        <v>1.0900000000000001</v>
      </c>
      <c r="N10">
        <v>7.1</v>
      </c>
      <c r="O10">
        <v>530192</v>
      </c>
      <c r="AF10" s="1"/>
      <c r="AH10" s="6"/>
      <c r="AI10" s="6"/>
      <c r="AJ10" s="6"/>
      <c r="AK10" s="6"/>
      <c r="AL10" s="6"/>
      <c r="AM10" s="6"/>
    </row>
    <row r="11" spans="1:39" x14ac:dyDescent="0.25">
      <c r="A11" t="s">
        <v>44</v>
      </c>
      <c r="B11">
        <v>2</v>
      </c>
      <c r="C11">
        <v>870.79</v>
      </c>
      <c r="D11">
        <v>113</v>
      </c>
      <c r="E11">
        <v>6.84</v>
      </c>
      <c r="F11">
        <v>27.1</v>
      </c>
      <c r="G11" s="1"/>
      <c r="I11" t="s">
        <v>43</v>
      </c>
      <c r="J11">
        <v>2</v>
      </c>
      <c r="K11">
        <v>707.26</v>
      </c>
      <c r="L11">
        <v>34</v>
      </c>
      <c r="M11">
        <v>1.07</v>
      </c>
      <c r="N11">
        <v>7.44</v>
      </c>
      <c r="O11">
        <v>440048</v>
      </c>
      <c r="AF11" s="1"/>
      <c r="AH11" s="6"/>
      <c r="AI11" s="6"/>
      <c r="AJ11" s="6"/>
      <c r="AK11" s="6"/>
      <c r="AL11" s="6"/>
      <c r="AM11" s="6"/>
    </row>
    <row r="12" spans="1:39" x14ac:dyDescent="0.25">
      <c r="A12" t="s">
        <v>44</v>
      </c>
      <c r="B12">
        <v>3</v>
      </c>
      <c r="C12">
        <v>679.15</v>
      </c>
      <c r="D12">
        <v>3.06</v>
      </c>
      <c r="E12">
        <v>16.77</v>
      </c>
      <c r="F12">
        <v>1705424</v>
      </c>
      <c r="G12" s="1"/>
      <c r="I12" t="s">
        <v>43</v>
      </c>
      <c r="J12">
        <v>3</v>
      </c>
      <c r="K12">
        <v>653.49</v>
      </c>
      <c r="L12">
        <v>16</v>
      </c>
      <c r="M12">
        <v>1.08</v>
      </c>
      <c r="N12">
        <v>7.02</v>
      </c>
      <c r="O12">
        <v>554416</v>
      </c>
      <c r="AF12" s="1"/>
      <c r="AH12" s="6"/>
      <c r="AI12" s="6"/>
      <c r="AJ12" s="6"/>
      <c r="AK12" s="6"/>
      <c r="AL12" s="6"/>
      <c r="AM12" s="6"/>
    </row>
    <row r="13" spans="1:39" x14ac:dyDescent="0.25">
      <c r="A13" t="s">
        <v>44</v>
      </c>
      <c r="B13">
        <v>3</v>
      </c>
      <c r="C13">
        <v>690.46</v>
      </c>
      <c r="D13">
        <v>3.29</v>
      </c>
      <c r="E13">
        <v>17.440000000000001</v>
      </c>
      <c r="F13">
        <v>1949056</v>
      </c>
      <c r="G13" s="1"/>
      <c r="I13" t="s">
        <v>43</v>
      </c>
      <c r="J13">
        <v>3</v>
      </c>
      <c r="K13">
        <v>636.67999999999995</v>
      </c>
      <c r="L13">
        <v>26</v>
      </c>
      <c r="M13">
        <v>1.1200000000000001</v>
      </c>
      <c r="N13">
        <v>6.95</v>
      </c>
      <c r="O13">
        <v>556688</v>
      </c>
      <c r="AF13" s="1"/>
      <c r="AH13" s="6"/>
      <c r="AI13" s="6"/>
      <c r="AJ13" s="6"/>
      <c r="AK13" s="6"/>
      <c r="AL13" s="6"/>
      <c r="AM13" s="6"/>
    </row>
    <row r="14" spans="1:39" x14ac:dyDescent="0.25">
      <c r="A14" t="s">
        <v>44</v>
      </c>
      <c r="B14">
        <v>3</v>
      </c>
      <c r="C14">
        <v>695.35</v>
      </c>
      <c r="D14">
        <v>114</v>
      </c>
      <c r="E14">
        <v>3.03</v>
      </c>
      <c r="F14">
        <v>16.440000000000001</v>
      </c>
      <c r="G14" s="1"/>
      <c r="I14" t="s">
        <v>43</v>
      </c>
      <c r="J14">
        <v>3</v>
      </c>
      <c r="K14">
        <v>645.17999999999995</v>
      </c>
      <c r="L14">
        <v>36</v>
      </c>
      <c r="M14">
        <v>1.1499999999999999</v>
      </c>
      <c r="N14">
        <v>7.06</v>
      </c>
      <c r="O14">
        <v>561760</v>
      </c>
      <c r="AF14" s="1"/>
      <c r="AH14" s="6"/>
      <c r="AI14" s="6"/>
      <c r="AJ14" s="6"/>
      <c r="AK14" s="6"/>
      <c r="AL14" s="6"/>
      <c r="AM14" s="6"/>
    </row>
    <row r="15" spans="1:39" x14ac:dyDescent="0.25">
      <c r="A15" t="s">
        <v>44</v>
      </c>
      <c r="B15">
        <v>4</v>
      </c>
      <c r="C15">
        <v>803.83</v>
      </c>
      <c r="D15">
        <v>6.66</v>
      </c>
      <c r="E15">
        <v>26.36</v>
      </c>
      <c r="F15">
        <v>7259552</v>
      </c>
      <c r="G15" s="1"/>
      <c r="I15" t="s">
        <v>43</v>
      </c>
      <c r="J15">
        <v>4</v>
      </c>
      <c r="K15">
        <v>627.37</v>
      </c>
      <c r="L15">
        <v>18</v>
      </c>
      <c r="M15">
        <v>1.0900000000000001</v>
      </c>
      <c r="N15">
        <v>6.87</v>
      </c>
      <c r="O15">
        <v>541648</v>
      </c>
      <c r="AF15" s="1"/>
      <c r="AH15" s="6"/>
      <c r="AI15" s="6"/>
      <c r="AJ15" s="6"/>
      <c r="AK15" s="6"/>
      <c r="AL15" s="6"/>
      <c r="AM15" s="6"/>
    </row>
    <row r="16" spans="1:39" x14ac:dyDescent="0.25">
      <c r="A16" t="s">
        <v>44</v>
      </c>
      <c r="B16">
        <v>4</v>
      </c>
      <c r="C16">
        <v>817.03</v>
      </c>
      <c r="D16">
        <v>110</v>
      </c>
      <c r="E16">
        <v>5.81</v>
      </c>
      <c r="F16">
        <v>26.5</v>
      </c>
      <c r="G16" s="2"/>
      <c r="I16" t="s">
        <v>43</v>
      </c>
      <c r="J16">
        <v>4</v>
      </c>
      <c r="K16">
        <v>647</v>
      </c>
      <c r="L16">
        <v>28</v>
      </c>
      <c r="M16">
        <v>1.04</v>
      </c>
      <c r="N16">
        <v>6.61</v>
      </c>
      <c r="O16">
        <v>536992</v>
      </c>
      <c r="AF16" s="1"/>
      <c r="AH16" s="6"/>
      <c r="AI16" s="6"/>
      <c r="AJ16" s="6"/>
      <c r="AK16" s="6"/>
      <c r="AL16" s="6"/>
      <c r="AM16" s="6"/>
    </row>
    <row r="17" spans="1:39" x14ac:dyDescent="0.25">
      <c r="A17" t="s">
        <v>44</v>
      </c>
      <c r="B17">
        <v>4</v>
      </c>
      <c r="C17">
        <v>833.36</v>
      </c>
      <c r="D17">
        <v>115</v>
      </c>
      <c r="E17">
        <v>6.82</v>
      </c>
      <c r="F17">
        <v>27.04</v>
      </c>
      <c r="G17" s="2"/>
      <c r="I17" t="s">
        <v>43</v>
      </c>
      <c r="J17">
        <v>4</v>
      </c>
      <c r="K17">
        <v>633.1</v>
      </c>
      <c r="L17">
        <v>38</v>
      </c>
      <c r="M17">
        <v>1.22</v>
      </c>
      <c r="N17">
        <v>6.96</v>
      </c>
      <c r="O17">
        <v>676672</v>
      </c>
      <c r="AF17" s="1"/>
      <c r="AH17" s="6"/>
      <c r="AI17" s="6"/>
      <c r="AJ17" s="6"/>
      <c r="AK17" s="6"/>
      <c r="AL17" s="6"/>
      <c r="AM17" s="6"/>
    </row>
    <row r="18" spans="1:39" x14ac:dyDescent="0.25">
      <c r="A18" t="s">
        <v>44</v>
      </c>
      <c r="B18">
        <v>5</v>
      </c>
      <c r="C18">
        <v>524.89</v>
      </c>
      <c r="D18">
        <v>15.11</v>
      </c>
      <c r="E18">
        <v>25.72</v>
      </c>
      <c r="F18">
        <v>7284400</v>
      </c>
      <c r="I18" t="s">
        <v>43</v>
      </c>
      <c r="J18">
        <v>5</v>
      </c>
      <c r="K18">
        <v>373.59</v>
      </c>
      <c r="L18">
        <v>20</v>
      </c>
      <c r="M18">
        <v>1.03</v>
      </c>
      <c r="N18">
        <v>6.77</v>
      </c>
      <c r="O18">
        <v>535856</v>
      </c>
      <c r="AF18" s="1"/>
    </row>
    <row r="19" spans="1:39" x14ac:dyDescent="0.25">
      <c r="A19" t="s">
        <v>44</v>
      </c>
      <c r="B19">
        <v>5</v>
      </c>
      <c r="C19">
        <v>542.44000000000005</v>
      </c>
      <c r="D19">
        <v>111</v>
      </c>
      <c r="E19">
        <v>5.46</v>
      </c>
      <c r="F19">
        <v>25.42</v>
      </c>
      <c r="I19" t="s">
        <v>43</v>
      </c>
      <c r="J19">
        <v>5</v>
      </c>
      <c r="K19">
        <v>370.76</v>
      </c>
      <c r="L19">
        <v>30</v>
      </c>
      <c r="M19">
        <v>0.93</v>
      </c>
      <c r="N19">
        <v>5.96</v>
      </c>
      <c r="O19">
        <v>531456</v>
      </c>
    </row>
    <row r="20" spans="1:39" x14ac:dyDescent="0.25">
      <c r="A20" t="s">
        <v>44</v>
      </c>
      <c r="B20">
        <v>5</v>
      </c>
      <c r="C20">
        <v>531.09</v>
      </c>
      <c r="D20">
        <v>116</v>
      </c>
      <c r="E20">
        <v>14.91</v>
      </c>
      <c r="F20">
        <v>25.66</v>
      </c>
      <c r="I20" t="s">
        <v>43</v>
      </c>
      <c r="J20">
        <v>5</v>
      </c>
      <c r="K20">
        <v>369.93</v>
      </c>
      <c r="L20">
        <v>40</v>
      </c>
      <c r="M20">
        <v>0.98</v>
      </c>
      <c r="N20">
        <v>6.56</v>
      </c>
      <c r="O20">
        <v>545920</v>
      </c>
    </row>
    <row r="22" spans="1:39" x14ac:dyDescent="0.25">
      <c r="Z22" t="s">
        <v>2</v>
      </c>
      <c r="AA22">
        <f>AVERAGE(AA3:AA5)</f>
        <v>568.60333333333335</v>
      </c>
    </row>
    <row r="23" spans="1:39" x14ac:dyDescent="0.25">
      <c r="Z23" t="s">
        <v>20</v>
      </c>
      <c r="AA23">
        <f>STDEV(AA3:AA5)</f>
        <v>14.284713274452979</v>
      </c>
    </row>
    <row r="24" spans="1:39" x14ac:dyDescent="0.25">
      <c r="C24">
        <v>0</v>
      </c>
      <c r="D24">
        <v>1</v>
      </c>
      <c r="E24">
        <v>2</v>
      </c>
      <c r="F24">
        <v>3</v>
      </c>
      <c r="G24">
        <v>4</v>
      </c>
      <c r="H24">
        <v>4</v>
      </c>
      <c r="K24">
        <v>0</v>
      </c>
      <c r="L24">
        <v>1</v>
      </c>
      <c r="M24">
        <v>2</v>
      </c>
      <c r="N24">
        <v>3</v>
      </c>
      <c r="O24">
        <v>4</v>
      </c>
      <c r="P24">
        <v>5</v>
      </c>
    </row>
    <row r="25" spans="1:39" x14ac:dyDescent="0.25">
      <c r="B25" t="s">
        <v>2</v>
      </c>
      <c r="C25">
        <f>AVERAGE(C3:C5)</f>
        <v>532.80666666666673</v>
      </c>
      <c r="D25">
        <f>AVERAGE(C6:C8)</f>
        <v>931.09</v>
      </c>
      <c r="E25">
        <f>AVERAGE(C9:C11)</f>
        <v>846.40333333333331</v>
      </c>
      <c r="F25">
        <f>AVERAGE(C12:C14)</f>
        <v>688.32</v>
      </c>
      <c r="G25">
        <f>AVERAGE(C15:C17)</f>
        <v>818.07333333333338</v>
      </c>
      <c r="H25">
        <f>AVERAGE(C18:C20)</f>
        <v>532.80666666666673</v>
      </c>
      <c r="J25" t="s">
        <v>2</v>
      </c>
      <c r="K25">
        <f>AVERAGE(K3:K5)</f>
        <v>354</v>
      </c>
      <c r="L25">
        <f>AVERAGE(K6:K8)</f>
        <v>839.7833333333333</v>
      </c>
      <c r="M25">
        <f>AVERAGE(K9:K11)</f>
        <v>697.93</v>
      </c>
      <c r="N25">
        <f>AVERAGE(K12:K14)</f>
        <v>645.11666666666667</v>
      </c>
      <c r="O25">
        <f>AVERAGE(K15:K17)</f>
        <v>635.82333333333327</v>
      </c>
      <c r="P25">
        <f>AVERAGE(K18:K20)</f>
        <v>371.42666666666668</v>
      </c>
    </row>
    <row r="26" spans="1:39" x14ac:dyDescent="0.25">
      <c r="B26" t="s">
        <v>19</v>
      </c>
      <c r="C26">
        <f>STDEV(C3:C5)</f>
        <v>8.9000468163562996</v>
      </c>
      <c r="D26">
        <f>STDEV(C6:C8)</f>
        <v>20.805145998045791</v>
      </c>
      <c r="E26">
        <f>STDEV(C9:C11)</f>
        <v>21.302963017696225</v>
      </c>
      <c r="F26">
        <f>STDEV(C12:C14)</f>
        <v>8.3093140511115866</v>
      </c>
      <c r="G26">
        <f>STDEV(C15:C17)</f>
        <v>14.792620908187061</v>
      </c>
      <c r="H26">
        <f>STDEV(C18:C20)</f>
        <v>8.9000468163562996</v>
      </c>
      <c r="J26" t="s">
        <v>19</v>
      </c>
      <c r="K26">
        <f>STDEV(K3:K5)</f>
        <v>5.3021787974378762</v>
      </c>
      <c r="L26">
        <f>STDEV(K6:K8)</f>
        <v>31.841592820292981</v>
      </c>
      <c r="M26">
        <f>STDEV(K9:K11)</f>
        <v>11.921069582885583</v>
      </c>
      <c r="N26">
        <f>STDEV(K12:K14)</f>
        <v>8.4051789590307848</v>
      </c>
      <c r="O26">
        <f>STDEV(K15:K17)</f>
        <v>10.094386228658641</v>
      </c>
      <c r="P26">
        <f>STDEV(K18:K20)</f>
        <v>1.9189146237738861</v>
      </c>
    </row>
    <row r="31" spans="1:39" x14ac:dyDescent="0.25">
      <c r="B31" t="s">
        <v>3</v>
      </c>
    </row>
    <row r="32" spans="1:39" x14ac:dyDescent="0.25"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 t="s">
        <v>42</v>
      </c>
    </row>
    <row r="34" spans="2:9" x14ac:dyDescent="0.25">
      <c r="B34" t="str">
        <f>J2</f>
        <v>Crunch</v>
      </c>
      <c r="C34">
        <f t="shared" ref="C34:H34" si="0">K25</f>
        <v>354</v>
      </c>
      <c r="D34">
        <f t="shared" si="0"/>
        <v>839.7833333333333</v>
      </c>
      <c r="E34">
        <f t="shared" si="0"/>
        <v>697.93</v>
      </c>
      <c r="F34">
        <f t="shared" si="0"/>
        <v>645.11666666666667</v>
      </c>
      <c r="G34">
        <f t="shared" si="0"/>
        <v>635.82333333333327</v>
      </c>
      <c r="H34">
        <f t="shared" si="0"/>
        <v>371.42666666666668</v>
      </c>
      <c r="I34">
        <f>((3*D34)-(E34+F34+G34)) - (D34 -H34)</f>
        <v>72.123333333333392</v>
      </c>
    </row>
    <row r="35" spans="2:9" x14ac:dyDescent="0.25">
      <c r="B35" t="str">
        <f>B2</f>
        <v>Spark</v>
      </c>
      <c r="C35">
        <f t="shared" ref="C35:H35" si="1">C25</f>
        <v>532.80666666666673</v>
      </c>
      <c r="D35">
        <f t="shared" si="1"/>
        <v>931.09</v>
      </c>
      <c r="E35">
        <f t="shared" si="1"/>
        <v>846.40333333333331</v>
      </c>
      <c r="F35">
        <f t="shared" si="1"/>
        <v>688.32</v>
      </c>
      <c r="G35">
        <f t="shared" si="1"/>
        <v>818.07333333333338</v>
      </c>
      <c r="H35">
        <f t="shared" si="1"/>
        <v>532.80666666666673</v>
      </c>
      <c r="I35">
        <f>((3*D35)-(E35+F35+G35)) - (D35 -H35)</f>
        <v>42.190000000000055</v>
      </c>
    </row>
    <row r="38" spans="2:9" x14ac:dyDescent="0.25">
      <c r="C38" t="s">
        <v>70</v>
      </c>
      <c r="D38" t="s">
        <v>69</v>
      </c>
      <c r="E38" t="s">
        <v>31</v>
      </c>
      <c r="F38" t="s">
        <v>32</v>
      </c>
      <c r="G38" t="s">
        <v>33</v>
      </c>
      <c r="H38" t="s">
        <v>34</v>
      </c>
      <c r="I38" t="s">
        <v>21</v>
      </c>
    </row>
    <row r="39" spans="2:9" x14ac:dyDescent="0.25">
      <c r="B39" t="s">
        <v>4</v>
      </c>
      <c r="C39">
        <v>1</v>
      </c>
      <c r="D39">
        <f t="shared" ref="D39:H40" si="2">D34/$C34</f>
        <v>2.3722693032015063</v>
      </c>
      <c r="E39">
        <f t="shared" si="2"/>
        <v>1.971553672316384</v>
      </c>
      <c r="F39">
        <f t="shared" si="2"/>
        <v>1.8223634651600753</v>
      </c>
      <c r="G39">
        <f t="shared" si="2"/>
        <v>1.796111111111111</v>
      </c>
      <c r="H39">
        <f t="shared" si="2"/>
        <v>1.0492278719397363</v>
      </c>
      <c r="I39" t="str">
        <f>CONCATENATE(ROUND(C34, 0), " s")</f>
        <v>354 s</v>
      </c>
    </row>
    <row r="40" spans="2:9" x14ac:dyDescent="0.25">
      <c r="B40" t="s">
        <v>5</v>
      </c>
      <c r="C40">
        <v>1</v>
      </c>
      <c r="D40">
        <f t="shared" si="2"/>
        <v>1.7475194254326145</v>
      </c>
      <c r="E40">
        <f t="shared" si="2"/>
        <v>1.5885749677806833</v>
      </c>
      <c r="F40">
        <f t="shared" si="2"/>
        <v>1.2918757272806896</v>
      </c>
      <c r="G40">
        <f t="shared" si="2"/>
        <v>1.5354037111647751</v>
      </c>
      <c r="H40">
        <f t="shared" si="2"/>
        <v>1</v>
      </c>
      <c r="I40" t="str">
        <f>CONCATENATE(ROUND(C35, 0), " s")</f>
        <v>533 s</v>
      </c>
    </row>
    <row r="42" spans="2:9" x14ac:dyDescent="0.25">
      <c r="B42" t="s">
        <v>39</v>
      </c>
    </row>
    <row r="43" spans="2:9" x14ac:dyDescent="0.25">
      <c r="D43">
        <f t="shared" ref="D43:H44" si="3">ROUND(($D39/D39)*100, 0)-100</f>
        <v>0</v>
      </c>
      <c r="E43">
        <f t="shared" si="3"/>
        <v>20</v>
      </c>
      <c r="F43">
        <f t="shared" si="3"/>
        <v>30</v>
      </c>
      <c r="G43">
        <f t="shared" si="3"/>
        <v>32</v>
      </c>
      <c r="H43">
        <f t="shared" si="3"/>
        <v>126</v>
      </c>
    </row>
    <row r="44" spans="2:9" x14ac:dyDescent="0.25">
      <c r="D44">
        <f t="shared" si="3"/>
        <v>0</v>
      </c>
      <c r="E44">
        <f t="shared" si="3"/>
        <v>10</v>
      </c>
      <c r="F44">
        <f t="shared" si="3"/>
        <v>35</v>
      </c>
      <c r="G44">
        <f t="shared" si="3"/>
        <v>14</v>
      </c>
      <c r="H44">
        <f t="shared" si="3"/>
        <v>75</v>
      </c>
    </row>
  </sheetData>
  <sortState ref="AH3:AM17">
    <sortCondition ref="AH3:AH17"/>
  </sortState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8"/>
  <sheetViews>
    <sheetView topLeftCell="B1" zoomScale="85" zoomScaleNormal="85" workbookViewId="0">
      <selection activeCell="K40" sqref="K40"/>
    </sheetView>
  </sheetViews>
  <sheetFormatPr defaultRowHeight="13.8" x14ac:dyDescent="0.25"/>
  <cols>
    <col min="1" max="23" width="8.59765625" customWidth="1"/>
  </cols>
  <sheetData>
    <row r="2" spans="1:23" ht="21" x14ac:dyDescent="0.4">
      <c r="B2" s="3">
        <v>10</v>
      </c>
      <c r="J2" s="3">
        <v>100</v>
      </c>
      <c r="R2" s="3">
        <v>1000</v>
      </c>
    </row>
    <row r="4" spans="1:23" x14ac:dyDescent="0.25">
      <c r="C4" t="s">
        <v>6</v>
      </c>
      <c r="D4">
        <v>138.96</v>
      </c>
      <c r="E4">
        <v>5.44</v>
      </c>
      <c r="F4">
        <v>10.57</v>
      </c>
      <c r="G4">
        <v>6106224</v>
      </c>
      <c r="H4" s="1" t="s">
        <v>9</v>
      </c>
      <c r="K4" t="s">
        <v>6</v>
      </c>
      <c r="L4">
        <v>115.62</v>
      </c>
      <c r="M4">
        <v>4.57</v>
      </c>
      <c r="N4">
        <v>10.5</v>
      </c>
      <c r="O4">
        <v>2631264</v>
      </c>
      <c r="P4" s="1" t="s">
        <v>7</v>
      </c>
      <c r="R4" t="s">
        <v>6</v>
      </c>
      <c r="S4">
        <v>115.97</v>
      </c>
      <c r="T4">
        <v>9.7799999999999994</v>
      </c>
      <c r="U4">
        <v>15.79</v>
      </c>
      <c r="V4">
        <v>2704448</v>
      </c>
      <c r="W4" s="1" t="s">
        <v>8</v>
      </c>
    </row>
    <row r="5" spans="1:23" x14ac:dyDescent="0.25">
      <c r="C5" t="s">
        <v>6</v>
      </c>
      <c r="D5">
        <v>140.12</v>
      </c>
      <c r="E5">
        <v>5.32</v>
      </c>
      <c r="F5">
        <v>10.65</v>
      </c>
      <c r="G5">
        <v>5670608</v>
      </c>
      <c r="H5" s="1" t="s">
        <v>9</v>
      </c>
      <c r="K5" t="s">
        <v>6</v>
      </c>
      <c r="L5">
        <v>115.65</v>
      </c>
      <c r="M5">
        <v>4.72</v>
      </c>
      <c r="N5">
        <v>10.59</v>
      </c>
      <c r="O5">
        <v>2568224</v>
      </c>
      <c r="P5" s="1" t="s">
        <v>7</v>
      </c>
      <c r="R5" t="s">
        <v>6</v>
      </c>
      <c r="S5">
        <v>116.06</v>
      </c>
      <c r="T5">
        <v>10</v>
      </c>
      <c r="U5">
        <v>15.75</v>
      </c>
      <c r="V5">
        <v>2701536</v>
      </c>
      <c r="W5" s="1" t="s">
        <v>8</v>
      </c>
    </row>
    <row r="6" spans="1:23" x14ac:dyDescent="0.25">
      <c r="C6" t="s">
        <v>13</v>
      </c>
      <c r="K6" t="s">
        <v>6</v>
      </c>
      <c r="L6">
        <v>114.47</v>
      </c>
      <c r="M6">
        <v>4.72</v>
      </c>
      <c r="N6">
        <v>10.49</v>
      </c>
      <c r="O6">
        <v>2591008</v>
      </c>
      <c r="P6" s="1" t="s">
        <v>7</v>
      </c>
      <c r="R6" t="s">
        <v>6</v>
      </c>
      <c r="S6">
        <v>114.23</v>
      </c>
      <c r="T6">
        <v>9.17</v>
      </c>
      <c r="U6">
        <v>15.69</v>
      </c>
      <c r="V6">
        <v>2709632</v>
      </c>
      <c r="W6" s="1" t="s">
        <v>15</v>
      </c>
    </row>
    <row r="8" spans="1:23" x14ac:dyDescent="0.25">
      <c r="C8" t="s">
        <v>2</v>
      </c>
      <c r="D8">
        <f>AVERAGE(D4:D6)</f>
        <v>139.54000000000002</v>
      </c>
      <c r="K8" t="s">
        <v>2</v>
      </c>
      <c r="L8">
        <f>AVERAGE(L4:L6)</f>
        <v>115.24666666666667</v>
      </c>
      <c r="R8" t="s">
        <v>2</v>
      </c>
      <c r="S8">
        <f>AVERAGE(S4:S6)</f>
        <v>115.42</v>
      </c>
    </row>
    <row r="9" spans="1:23" x14ac:dyDescent="0.25">
      <c r="C9" t="s">
        <v>36</v>
      </c>
      <c r="D9">
        <f>STDEV(D4:D6)</f>
        <v>0.82024386617639278</v>
      </c>
      <c r="K9" t="s">
        <v>36</v>
      </c>
      <c r="L9">
        <f>STDEV(L4:L6)</f>
        <v>0.67278030094031305</v>
      </c>
      <c r="R9" t="s">
        <v>36</v>
      </c>
      <c r="S9">
        <f>STDEV(S4:S6)</f>
        <v>1.0315522284402259</v>
      </c>
    </row>
    <row r="11" spans="1:23" x14ac:dyDescent="0.25">
      <c r="C11" t="s">
        <v>10</v>
      </c>
      <c r="D11">
        <v>218.32</v>
      </c>
      <c r="E11">
        <v>1.8</v>
      </c>
      <c r="F11">
        <v>8.27</v>
      </c>
      <c r="G11">
        <v>1567760</v>
      </c>
      <c r="H11" s="1" t="s">
        <v>0</v>
      </c>
      <c r="K11" t="s">
        <v>10</v>
      </c>
      <c r="L11">
        <v>116.58</v>
      </c>
      <c r="M11">
        <v>2.36</v>
      </c>
      <c r="N11">
        <v>8.3699999999999992</v>
      </c>
      <c r="O11">
        <v>2023248</v>
      </c>
      <c r="P11" s="1" t="s">
        <v>11</v>
      </c>
      <c r="R11" t="s">
        <v>10</v>
      </c>
      <c r="S11">
        <v>109.26</v>
      </c>
      <c r="T11">
        <v>6.4</v>
      </c>
      <c r="U11">
        <v>13.68</v>
      </c>
      <c r="V11">
        <v>2757808</v>
      </c>
      <c r="W11" s="1" t="s">
        <v>12</v>
      </c>
    </row>
    <row r="12" spans="1:23" x14ac:dyDescent="0.25">
      <c r="C12" t="s">
        <v>10</v>
      </c>
      <c r="D12">
        <v>216.93</v>
      </c>
      <c r="E12">
        <v>1.76</v>
      </c>
      <c r="F12">
        <v>8.2200000000000006</v>
      </c>
      <c r="G12">
        <v>1561072</v>
      </c>
      <c r="H12" s="1" t="s">
        <v>0</v>
      </c>
      <c r="K12" t="s">
        <v>10</v>
      </c>
      <c r="L12">
        <v>117.94</v>
      </c>
      <c r="M12">
        <v>2.39</v>
      </c>
      <c r="N12">
        <v>8.3800000000000008</v>
      </c>
      <c r="O12">
        <v>2034288</v>
      </c>
      <c r="P12" s="1" t="s">
        <v>11</v>
      </c>
      <c r="R12" t="s">
        <v>10</v>
      </c>
      <c r="S12">
        <v>109.26</v>
      </c>
      <c r="T12">
        <v>6.4</v>
      </c>
      <c r="U12">
        <v>13.68</v>
      </c>
      <c r="V12">
        <v>2757808</v>
      </c>
      <c r="W12" s="1" t="s">
        <v>12</v>
      </c>
    </row>
    <row r="13" spans="1:23" x14ac:dyDescent="0.25">
      <c r="C13" t="s">
        <v>17</v>
      </c>
      <c r="K13" t="s">
        <v>10</v>
      </c>
      <c r="L13">
        <v>120.26</v>
      </c>
      <c r="M13">
        <v>2.33</v>
      </c>
      <c r="N13">
        <v>8.52</v>
      </c>
      <c r="O13">
        <v>2032512</v>
      </c>
      <c r="P13" s="1" t="s">
        <v>11</v>
      </c>
      <c r="R13" t="s">
        <v>10</v>
      </c>
      <c r="S13">
        <v>114.16</v>
      </c>
      <c r="T13">
        <v>6.18</v>
      </c>
      <c r="U13">
        <v>14.58</v>
      </c>
      <c r="V13">
        <v>2872592</v>
      </c>
      <c r="W13" s="1" t="s">
        <v>12</v>
      </c>
    </row>
    <row r="15" spans="1:23" x14ac:dyDescent="0.25">
      <c r="C15" t="s">
        <v>2</v>
      </c>
      <c r="D15">
        <f>AVERAGE(D11:D13)</f>
        <v>217.625</v>
      </c>
      <c r="K15" t="s">
        <v>2</v>
      </c>
      <c r="L15">
        <f>AVERAGE(L11:L13)</f>
        <v>118.25999999999999</v>
      </c>
      <c r="R15" t="s">
        <v>2</v>
      </c>
      <c r="S15">
        <f>AVERAGE(S11:S13)</f>
        <v>110.89333333333333</v>
      </c>
    </row>
    <row r="16" spans="1:23" x14ac:dyDescent="0.25">
      <c r="A16" t="s">
        <v>38</v>
      </c>
      <c r="C16" t="s">
        <v>36</v>
      </c>
      <c r="D16">
        <f>STDEV(D11:D13)</f>
        <v>0.98287842584929141</v>
      </c>
      <c r="K16" t="s">
        <v>36</v>
      </c>
      <c r="L16">
        <f>STDEV(L11:L13)</f>
        <v>1.860752535938085</v>
      </c>
      <c r="R16" t="s">
        <v>36</v>
      </c>
      <c r="S16">
        <f>STDEV(S11:S13)</f>
        <v>2.8290163190291615</v>
      </c>
    </row>
    <row r="17" spans="3:23" x14ac:dyDescent="0.25">
      <c r="W17" s="1"/>
    </row>
    <row r="18" spans="3:23" x14ac:dyDescent="0.25">
      <c r="W18" s="1"/>
    </row>
    <row r="20" spans="3:23" x14ac:dyDescent="0.25">
      <c r="K20">
        <v>10</v>
      </c>
      <c r="L20">
        <v>100</v>
      </c>
      <c r="M20">
        <v>1000</v>
      </c>
    </row>
    <row r="21" spans="3:23" x14ac:dyDescent="0.25">
      <c r="J21" t="s">
        <v>5</v>
      </c>
      <c r="K21">
        <f>D15</f>
        <v>217.625</v>
      </c>
      <c r="L21">
        <f>L15</f>
        <v>118.25999999999999</v>
      </c>
      <c r="M21">
        <f>S15</f>
        <v>110.89333333333333</v>
      </c>
    </row>
    <row r="22" spans="3:23" x14ac:dyDescent="0.25">
      <c r="J22" t="s">
        <v>37</v>
      </c>
      <c r="K22">
        <f>D8</f>
        <v>139.54000000000002</v>
      </c>
      <c r="L22">
        <f>L8</f>
        <v>115.24666666666667</v>
      </c>
      <c r="M22">
        <f>S8</f>
        <v>115.42</v>
      </c>
    </row>
    <row r="23" spans="3:23" x14ac:dyDescent="0.25">
      <c r="C23" t="s">
        <v>35</v>
      </c>
    </row>
    <row r="24" spans="3:23" x14ac:dyDescent="0.25">
      <c r="C24" t="s">
        <v>6</v>
      </c>
      <c r="D24">
        <v>144.61000000000001</v>
      </c>
      <c r="E24">
        <v>5.33</v>
      </c>
      <c r="F24">
        <v>10.55</v>
      </c>
      <c r="G24">
        <v>5741296</v>
      </c>
      <c r="H24" s="1" t="s">
        <v>18</v>
      </c>
      <c r="W24" s="1"/>
    </row>
    <row r="25" spans="3:23" x14ac:dyDescent="0.25">
      <c r="C25" t="s">
        <v>16</v>
      </c>
      <c r="W25" s="1"/>
    </row>
    <row r="26" spans="3:23" x14ac:dyDescent="0.25">
      <c r="C26" t="s">
        <v>6</v>
      </c>
      <c r="D26">
        <v>141.68</v>
      </c>
      <c r="E26">
        <v>5.32</v>
      </c>
      <c r="F26">
        <v>10.88</v>
      </c>
      <c r="G26">
        <v>5754432</v>
      </c>
      <c r="H26" s="1" t="s">
        <v>9</v>
      </c>
    </row>
    <row r="29" spans="3:23" x14ac:dyDescent="0.25">
      <c r="C29" t="s">
        <v>10</v>
      </c>
      <c r="D29">
        <v>250.21</v>
      </c>
      <c r="E29">
        <v>1.85</v>
      </c>
      <c r="F29">
        <v>8.48</v>
      </c>
      <c r="G29">
        <v>1593776</v>
      </c>
      <c r="H29" s="1" t="s">
        <v>0</v>
      </c>
    </row>
    <row r="30" spans="3:23" x14ac:dyDescent="0.25">
      <c r="C30" t="s">
        <v>10</v>
      </c>
      <c r="D30">
        <v>232.09</v>
      </c>
      <c r="E30">
        <v>1.79</v>
      </c>
      <c r="F30">
        <v>8.42</v>
      </c>
      <c r="G30">
        <v>1543968</v>
      </c>
      <c r="H30" s="1" t="s">
        <v>0</v>
      </c>
    </row>
    <row r="31" spans="3:23" x14ac:dyDescent="0.25">
      <c r="C31" t="s">
        <v>14</v>
      </c>
    </row>
    <row r="32" spans="3:23" x14ac:dyDescent="0.25">
      <c r="W32" s="1"/>
    </row>
    <row r="33" spans="23:23" x14ac:dyDescent="0.25">
      <c r="W33" s="1"/>
    </row>
    <row r="39" spans="23:23" x14ac:dyDescent="0.25">
      <c r="W39" s="1"/>
    </row>
    <row r="40" spans="23:23" x14ac:dyDescent="0.25">
      <c r="W40" s="1"/>
    </row>
    <row r="47" spans="23:23" x14ac:dyDescent="0.25">
      <c r="W47" s="1"/>
    </row>
    <row r="48" spans="23:23" x14ac:dyDescent="0.25">
      <c r="W48" s="1"/>
    </row>
  </sheetData>
  <sortState ref="R4:W59">
    <sortCondition ref="R4:R59"/>
  </sortState>
  <pageMargins left="0" right="0" top="0.39410000000000006" bottom="0.39410000000000006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G15" sqref="G15"/>
    </sheetView>
  </sheetViews>
  <sheetFormatPr defaultRowHeight="13.8" x14ac:dyDescent="0.25"/>
  <cols>
    <col min="8" max="8" width="13.09765625" customWidth="1"/>
    <col min="9" max="9" width="14.19921875" customWidth="1"/>
  </cols>
  <sheetData>
    <row r="1" spans="1:9" x14ac:dyDescent="0.25">
      <c r="A1" t="s">
        <v>26</v>
      </c>
    </row>
    <row r="3" spans="1:9" x14ac:dyDescent="0.25">
      <c r="C3" t="s">
        <v>25</v>
      </c>
      <c r="D3" t="s">
        <v>40</v>
      </c>
      <c r="H3" t="s">
        <v>25</v>
      </c>
      <c r="I3" t="s">
        <v>41</v>
      </c>
    </row>
    <row r="4" spans="1:9" x14ac:dyDescent="0.25">
      <c r="B4" t="s">
        <v>70</v>
      </c>
      <c r="C4">
        <f>Wordcount!K22</f>
        <v>486.68666666666667</v>
      </c>
      <c r="D4">
        <f>TPCH!K25</f>
        <v>354</v>
      </c>
      <c r="G4" t="s">
        <v>70</v>
      </c>
      <c r="H4">
        <v>1</v>
      </c>
      <c r="I4">
        <f>D4/D$4</f>
        <v>1</v>
      </c>
    </row>
    <row r="5" spans="1:9" x14ac:dyDescent="0.25">
      <c r="B5" t="s">
        <v>23</v>
      </c>
      <c r="C5">
        <f>Wordcount!$AA$22</f>
        <v>1166.335</v>
      </c>
      <c r="D5">
        <f>TPCH!$AA$22</f>
        <v>568.60333333333335</v>
      </c>
      <c r="G5" t="s">
        <v>23</v>
      </c>
      <c r="H5">
        <f>C5/C$4</f>
        <v>2.3964802816322619</v>
      </c>
      <c r="I5">
        <f>D5/D$4</f>
        <v>1.6062241054613937</v>
      </c>
    </row>
    <row r="6" spans="1:9" x14ac:dyDescent="0.25">
      <c r="B6" t="s">
        <v>4</v>
      </c>
      <c r="C6">
        <f>Wordcount!H30</f>
        <v>707.37</v>
      </c>
      <c r="D6">
        <f>TPCH!P25</f>
        <v>371.42666666666668</v>
      </c>
      <c r="G6" t="s">
        <v>4</v>
      </c>
      <c r="H6">
        <f>C6/C$4</f>
        <v>1.4534402695779625</v>
      </c>
      <c r="I6">
        <f>D6/D$4</f>
        <v>1.0492278719397363</v>
      </c>
    </row>
    <row r="7" spans="1:9" x14ac:dyDescent="0.25">
      <c r="B7" t="s">
        <v>5</v>
      </c>
      <c r="C7">
        <f>Wordcount!H31</f>
        <v>186.89666666666668</v>
      </c>
      <c r="D7">
        <f>TPCH!H25</f>
        <v>532.80666666666673</v>
      </c>
      <c r="G7" t="s">
        <v>5</v>
      </c>
      <c r="H7">
        <f>C7/C$4</f>
        <v>0.3840184649945893</v>
      </c>
      <c r="I7">
        <f>D7/D$4</f>
        <v>1.5051035781544257</v>
      </c>
    </row>
    <row r="8" spans="1:9" x14ac:dyDescent="0.25">
      <c r="C8" t="str">
        <f>CONCATENATE(ROUND(C4,0), " s")</f>
        <v>487 s</v>
      </c>
      <c r="D8" t="str">
        <f>CONCATENATE(ROUND(D4,0), " s")</f>
        <v>354 s</v>
      </c>
    </row>
    <row r="14" spans="1:9" x14ac:dyDescent="0.25">
      <c r="H14">
        <f>ROUND(($H5/H6)*100, 0)-100</f>
        <v>65</v>
      </c>
      <c r="I14">
        <f>ROUND(($I5/I6)*100, 0)-100</f>
        <v>53</v>
      </c>
    </row>
    <row r="15" spans="1:9" x14ac:dyDescent="0.25">
      <c r="H15">
        <f>ROUND(($H5/H7)*100, 0)-100</f>
        <v>524</v>
      </c>
      <c r="I15">
        <f>ROUND(($I5/I7)*100, 0)-100</f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Wordcount</vt:lpstr>
      <vt:lpstr>TPCH</vt:lpstr>
      <vt:lpstr>KMeans</vt:lpstr>
      <vt:lpstr>Pig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Ackermann</dc:creator>
  <cp:lastModifiedBy>vjovanovic</cp:lastModifiedBy>
  <cp:revision>8</cp:revision>
  <cp:lastPrinted>2012-06-10T18:43:07Z</cp:lastPrinted>
  <dcterms:created xsi:type="dcterms:W3CDTF">2012-06-08T15:41:47Z</dcterms:created>
  <dcterms:modified xsi:type="dcterms:W3CDTF">2012-07-27T18:48:20Z</dcterms:modified>
</cp:coreProperties>
</file>