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<sst xmlns="http://schemas.openxmlformats.org/spreadsheetml/2006/main" count="31" uniqueCount="24">
  <si>
    <t xml:space="preserve">\rho спирт, [kg/m^3] </t>
  </si>
  <si>
    <t>при 25\deg C</t>
  </si>
  <si>
    <t>адиабатно свиване</t>
  </si>
  <si>
    <t>адиабатно разширяване</t>
  </si>
  <si>
    <t>\gamma</t>
  </si>
  <si>
    <t>(avg(\gamma) - \gamma_i)^2</t>
  </si>
  <si>
    <t>N</t>
  </si>
  <si>
    <t>\Delta h1, [cm]</t>
  </si>
  <si>
    <t>\Delta h2, [cm]</t>
  </si>
  <si>
    <t>2.8?</t>
  </si>
  <si>
    <t>9?</t>
  </si>
  <si>
    <t>може да падне до 0.6</t>
  </si>
  <si>
    <t>9/2.6</t>
  </si>
  <si>
    <t>relative err * avg value</t>
  </si>
  <si>
    <t>между 1.20 и 1.40 е добре</t>
  </si>
  <si>
    <t>Absolute error</t>
  </si>
  <si>
    <t>\Delta ins</t>
  </si>
  <si>
    <t>2+h2</t>
  </si>
  <si>
    <t>h1</t>
  </si>
  <si>
    <t>/</t>
  </si>
  <si>
    <t>(h2-h1)^2</t>
  </si>
  <si>
    <t>\Delta gamma</t>
  </si>
  <si>
    <t>oops</t>
  </si>
  <si>
    <t>h2+h1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</si>
</sst>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2" max="12" width="23.38"/>
  </cols>
  <sheetData>
    <row r="2">
      <c r="B2" s="1" t="s">
        <v>0</v>
      </c>
      <c r="C2" s="1">
        <v>785.0</v>
      </c>
    </row>
    <row r="3">
      <c r="B3" s="1" t="s">
        <v>1</v>
      </c>
    </row>
    <row r="5">
      <c r="B5" s="1" t="s">
        <v>2</v>
      </c>
      <c r="G5" s="1" t="s">
        <v>3</v>
      </c>
      <c r="K5" s="1" t="s">
        <v>4</v>
      </c>
      <c r="L5" s="1" t="s">
        <v>5</v>
      </c>
    </row>
    <row r="6">
      <c r="B6" s="1" t="s">
        <v>6</v>
      </c>
      <c r="C6" s="1" t="s">
        <v>7</v>
      </c>
      <c r="G6" s="1" t="s">
        <v>6</v>
      </c>
      <c r="H6" s="1" t="s">
        <v>8</v>
      </c>
    </row>
    <row r="7">
      <c r="B7" s="1">
        <v>1.0</v>
      </c>
      <c r="C7" s="2">
        <f>2+9.5</f>
        <v>11.5</v>
      </c>
      <c r="G7" s="1">
        <v>1.0</v>
      </c>
      <c r="H7" s="2">
        <f>5.2-2.3</f>
        <v>2.9</v>
      </c>
      <c r="K7" s="2">
        <f t="shared" ref="K7:K16" si="1">C7/(C7-H7)</f>
        <v>1.337209302</v>
      </c>
      <c r="L7" s="2">
        <f t="shared" ref="L7:L16" si="2">(K7-$K$18)^2</f>
        <v>0.000001129415218</v>
      </c>
    </row>
    <row r="8">
      <c r="B8" s="1">
        <v>2.0</v>
      </c>
      <c r="C8" s="2">
        <f>0.8+8.4</f>
        <v>9.2</v>
      </c>
      <c r="G8" s="1">
        <v>2.0</v>
      </c>
      <c r="H8" s="2">
        <f>5.1-2.7</f>
        <v>2.4</v>
      </c>
      <c r="K8" s="2">
        <f t="shared" si="1"/>
        <v>1.352941176</v>
      </c>
      <c r="L8" s="2">
        <f t="shared" si="2"/>
        <v>0.0002820590471</v>
      </c>
    </row>
    <row r="9">
      <c r="B9" s="1">
        <v>3.0</v>
      </c>
      <c r="C9" s="2">
        <f>1.8+9.5</f>
        <v>11.3</v>
      </c>
      <c r="G9" s="1">
        <v>3.0</v>
      </c>
      <c r="H9" s="2">
        <f>5.3-2.4</f>
        <v>2.9</v>
      </c>
      <c r="I9" s="1" t="s">
        <v>9</v>
      </c>
      <c r="K9" s="2">
        <f t="shared" si="1"/>
        <v>1.345238095</v>
      </c>
      <c r="L9" s="2">
        <f t="shared" si="2"/>
        <v>0.00008265596138</v>
      </c>
    </row>
    <row r="10">
      <c r="B10" s="1">
        <v>4.0</v>
      </c>
      <c r="C10" s="2">
        <f>1.3+8.9</f>
        <v>10.2</v>
      </c>
      <c r="G10" s="1">
        <v>4.0</v>
      </c>
      <c r="H10" s="2">
        <f>5.1-2.6</f>
        <v>2.5</v>
      </c>
      <c r="K10" s="2">
        <f t="shared" si="1"/>
        <v>1.324675325</v>
      </c>
      <c r="L10" s="2">
        <f t="shared" si="2"/>
        <v>0.000131589305</v>
      </c>
    </row>
    <row r="11">
      <c r="B11" s="1">
        <v>5.0</v>
      </c>
      <c r="C11" s="1">
        <v>11.3</v>
      </c>
      <c r="D11" s="1">
        <v>9.8</v>
      </c>
      <c r="G11" s="1">
        <v>5.0</v>
      </c>
      <c r="H11" s="2">
        <f>5.3-2.4</f>
        <v>2.9</v>
      </c>
      <c r="K11" s="2">
        <f t="shared" si="1"/>
        <v>1.345238095</v>
      </c>
      <c r="L11" s="2">
        <f t="shared" si="2"/>
        <v>0.00008265596138</v>
      </c>
    </row>
    <row r="12">
      <c r="B12" s="1">
        <v>6.0</v>
      </c>
      <c r="C12" s="2">
        <f>1.4+8.9</f>
        <v>10.3</v>
      </c>
      <c r="G12" s="1">
        <v>6.0</v>
      </c>
      <c r="H12" s="2">
        <f>5.1-2.6</f>
        <v>2.5</v>
      </c>
      <c r="K12" s="2">
        <f t="shared" si="1"/>
        <v>1.320512821</v>
      </c>
      <c r="L12" s="2">
        <f t="shared" si="2"/>
        <v>0.0002444138991</v>
      </c>
    </row>
    <row r="13">
      <c r="B13" s="1">
        <v>7.0</v>
      </c>
      <c r="C13" s="2">
        <f>0.6+8.2</f>
        <v>8.8</v>
      </c>
      <c r="D13" s="1" t="s">
        <v>10</v>
      </c>
      <c r="G13" s="1">
        <v>7.0</v>
      </c>
      <c r="H13" s="2">
        <f>4.9-2.8</f>
        <v>2.1</v>
      </c>
      <c r="K13" s="2">
        <f t="shared" si="1"/>
        <v>1.313432836</v>
      </c>
      <c r="L13" s="2">
        <f t="shared" si="2"/>
        <v>0.000515913395</v>
      </c>
    </row>
    <row r="14">
      <c r="B14" s="1">
        <v>8.0</v>
      </c>
      <c r="C14" s="2">
        <f>0.7+8.4</f>
        <v>9.1</v>
      </c>
      <c r="D14" s="1" t="s">
        <v>11</v>
      </c>
      <c r="G14" s="1">
        <v>8.0</v>
      </c>
      <c r="H14" s="2">
        <f>5-2.7</f>
        <v>2.3</v>
      </c>
      <c r="K14" s="2">
        <f t="shared" si="1"/>
        <v>1.338235294</v>
      </c>
      <c r="L14" s="2">
        <f t="shared" si="2"/>
        <v>0.000004362798358</v>
      </c>
    </row>
    <row r="15">
      <c r="B15" s="1">
        <v>9.0</v>
      </c>
      <c r="C15" s="2">
        <f>1.4+9</f>
        <v>10.4</v>
      </c>
      <c r="G15" s="1">
        <v>9.0</v>
      </c>
      <c r="H15" s="2">
        <f>5.2-2.5</f>
        <v>2.7</v>
      </c>
      <c r="K15" s="2">
        <f t="shared" si="1"/>
        <v>1.350649351</v>
      </c>
      <c r="L15" s="2">
        <f t="shared" si="2"/>
        <v>0.0002103308543</v>
      </c>
    </row>
    <row r="16">
      <c r="B16" s="1">
        <v>10.0</v>
      </c>
      <c r="C16" s="2">
        <f>2.5+9.1</f>
        <v>11.6</v>
      </c>
      <c r="D16" s="1" t="s">
        <v>12</v>
      </c>
      <c r="G16" s="1">
        <v>10.0</v>
      </c>
      <c r="H16" s="2">
        <f>5.3-2.4</f>
        <v>2.9</v>
      </c>
      <c r="K16" s="2">
        <f t="shared" si="1"/>
        <v>1.333333333</v>
      </c>
      <c r="L16" s="2">
        <f t="shared" si="2"/>
        <v>0.000007914260247</v>
      </c>
    </row>
    <row r="18">
      <c r="K18" s="2">
        <f>AVERAGE(K7:K16)</f>
        <v>1.336146563</v>
      </c>
      <c r="L18" s="2">
        <f>SUM(L7:L17)/9</f>
        <v>0.000173669433</v>
      </c>
      <c r="M18" s="2">
        <f>sqrt(L18+B25^2)*K18</f>
        <v>0.1347699012</v>
      </c>
      <c r="N18" s="1" t="s">
        <v>13</v>
      </c>
    </row>
    <row r="20">
      <c r="B20" s="1" t="s">
        <v>14</v>
      </c>
    </row>
    <row r="23">
      <c r="B23" s="1" t="s">
        <v>15</v>
      </c>
    </row>
    <row r="24">
      <c r="B24" s="1" t="s">
        <v>16</v>
      </c>
      <c r="C24" s="1" t="s">
        <v>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J24" s="1" t="s">
        <v>22</v>
      </c>
    </row>
    <row r="25">
      <c r="B25" s="1">
        <v>0.1</v>
      </c>
      <c r="C25" s="1">
        <v>1.0</v>
      </c>
      <c r="D25" s="2">
        <f t="shared" ref="D25:D34" si="3">2+H7</f>
        <v>4.9</v>
      </c>
      <c r="E25" s="2">
        <f t="shared" ref="E25:E34" si="4">C7</f>
        <v>11.5</v>
      </c>
      <c r="G25" s="2">
        <f t="shared" ref="G25:G34" si="5">(H7-C7)^2</f>
        <v>73.96</v>
      </c>
      <c r="H25" s="2">
        <f t="shared" ref="H25:H34" si="6">$B$25*D25*E25/G25</f>
        <v>0.07618983234</v>
      </c>
    </row>
    <row r="26">
      <c r="C26" s="1">
        <v>2.0</v>
      </c>
      <c r="D26" s="2">
        <f t="shared" si="3"/>
        <v>4.4</v>
      </c>
      <c r="E26" s="2">
        <f t="shared" si="4"/>
        <v>9.2</v>
      </c>
      <c r="G26" s="2">
        <f t="shared" si="5"/>
        <v>46.24</v>
      </c>
      <c r="H26" s="2">
        <f t="shared" si="6"/>
        <v>0.0875432526</v>
      </c>
    </row>
    <row r="27">
      <c r="C27" s="1">
        <v>3.0</v>
      </c>
      <c r="D27" s="2">
        <f t="shared" si="3"/>
        <v>4.9</v>
      </c>
      <c r="E27" s="2">
        <f t="shared" si="4"/>
        <v>11.3</v>
      </c>
      <c r="G27" s="2">
        <f t="shared" si="5"/>
        <v>70.56</v>
      </c>
      <c r="H27" s="2">
        <f t="shared" si="6"/>
        <v>0.07847222222</v>
      </c>
    </row>
    <row r="28">
      <c r="C28" s="1">
        <v>4.0</v>
      </c>
      <c r="D28" s="2">
        <f t="shared" si="3"/>
        <v>4.5</v>
      </c>
      <c r="E28" s="2">
        <f t="shared" si="4"/>
        <v>10.2</v>
      </c>
      <c r="G28" s="2">
        <f t="shared" si="5"/>
        <v>59.29</v>
      </c>
      <c r="H28" s="2">
        <f t="shared" si="6"/>
        <v>0.0774160904</v>
      </c>
    </row>
    <row r="29">
      <c r="C29" s="1">
        <v>5.0</v>
      </c>
      <c r="D29" s="2">
        <f t="shared" si="3"/>
        <v>4.9</v>
      </c>
      <c r="E29" s="2">
        <f t="shared" si="4"/>
        <v>11.3</v>
      </c>
      <c r="G29" s="2">
        <f t="shared" si="5"/>
        <v>70.56</v>
      </c>
      <c r="H29" s="2">
        <f t="shared" si="6"/>
        <v>0.07847222222</v>
      </c>
    </row>
    <row r="30">
      <c r="C30" s="1">
        <v>6.0</v>
      </c>
      <c r="D30" s="2">
        <f t="shared" si="3"/>
        <v>4.5</v>
      </c>
      <c r="E30" s="2">
        <f t="shared" si="4"/>
        <v>10.3</v>
      </c>
      <c r="G30" s="2">
        <f t="shared" si="5"/>
        <v>60.84</v>
      </c>
      <c r="H30" s="2">
        <f t="shared" si="6"/>
        <v>0.07618343195</v>
      </c>
    </row>
    <row r="31">
      <c r="C31" s="1">
        <v>7.0</v>
      </c>
      <c r="D31" s="2">
        <f t="shared" si="3"/>
        <v>4.1</v>
      </c>
      <c r="E31" s="2">
        <f t="shared" si="4"/>
        <v>8.8</v>
      </c>
      <c r="G31" s="2">
        <f t="shared" si="5"/>
        <v>44.89</v>
      </c>
      <c r="H31" s="2">
        <f t="shared" si="6"/>
        <v>0.08037424816</v>
      </c>
    </row>
    <row r="32">
      <c r="C32" s="1">
        <v>8.0</v>
      </c>
      <c r="D32" s="2">
        <f t="shared" si="3"/>
        <v>4.3</v>
      </c>
      <c r="E32" s="2">
        <f t="shared" si="4"/>
        <v>9.1</v>
      </c>
      <c r="G32" s="2">
        <f t="shared" si="5"/>
        <v>46.24</v>
      </c>
      <c r="H32" s="2">
        <f t="shared" si="6"/>
        <v>0.08462370242</v>
      </c>
    </row>
    <row r="33">
      <c r="C33" s="1">
        <v>9.0</v>
      </c>
      <c r="D33" s="2">
        <f t="shared" si="3"/>
        <v>4.7</v>
      </c>
      <c r="E33" s="2">
        <f t="shared" si="4"/>
        <v>10.4</v>
      </c>
      <c r="G33" s="2">
        <f t="shared" si="5"/>
        <v>59.29</v>
      </c>
      <c r="H33" s="2">
        <f t="shared" si="6"/>
        <v>0.08244223309</v>
      </c>
    </row>
    <row r="34">
      <c r="C34" s="1">
        <v>10.0</v>
      </c>
      <c r="D34" s="2">
        <f t="shared" si="3"/>
        <v>4.9</v>
      </c>
      <c r="E34" s="2">
        <f t="shared" si="4"/>
        <v>11.6</v>
      </c>
      <c r="G34" s="2">
        <f t="shared" si="5"/>
        <v>75.69</v>
      </c>
      <c r="H34" s="2">
        <f t="shared" si="6"/>
        <v>0.07509578544</v>
      </c>
    </row>
    <row r="37">
      <c r="B37" s="1" t="s">
        <v>16</v>
      </c>
      <c r="C37" s="1" t="s">
        <v>6</v>
      </c>
      <c r="D37" s="1" t="s">
        <v>23</v>
      </c>
      <c r="E37" s="1" t="s">
        <v>19</v>
      </c>
      <c r="F37" s="1" t="s">
        <v>20</v>
      </c>
      <c r="G37" s="1" t="s">
        <v>21</v>
      </c>
    </row>
    <row r="38">
      <c r="B38" s="1">
        <v>0.1</v>
      </c>
      <c r="C38" s="1">
        <v>1.0</v>
      </c>
      <c r="D38" s="2">
        <f t="shared" ref="D38:D47" si="7">C7+H7</f>
        <v>14.4</v>
      </c>
      <c r="F38" s="2">
        <f t="shared" ref="F38:F47" si="8">(H7-C7)^2</f>
        <v>73.96</v>
      </c>
      <c r="G38" s="2">
        <f t="shared" ref="G38:G47" si="9">$B$38*D38/F38</f>
        <v>0.01946998378</v>
      </c>
    </row>
    <row r="39">
      <c r="C39" s="1">
        <v>2.0</v>
      </c>
      <c r="D39" s="2">
        <f t="shared" si="7"/>
        <v>11.6</v>
      </c>
      <c r="F39" s="2">
        <f t="shared" si="8"/>
        <v>46.24</v>
      </c>
      <c r="G39" s="2">
        <f t="shared" si="9"/>
        <v>0.02508650519</v>
      </c>
    </row>
    <row r="40">
      <c r="C40" s="1">
        <v>3.0</v>
      </c>
      <c r="D40" s="2">
        <f t="shared" si="7"/>
        <v>14.2</v>
      </c>
      <c r="F40" s="2">
        <f t="shared" si="8"/>
        <v>70.56</v>
      </c>
      <c r="G40" s="2">
        <f t="shared" si="9"/>
        <v>0.02012471655</v>
      </c>
    </row>
    <row r="41">
      <c r="C41" s="1">
        <v>4.0</v>
      </c>
      <c r="D41" s="2">
        <f t="shared" si="7"/>
        <v>12.7</v>
      </c>
      <c r="F41" s="2">
        <f t="shared" si="8"/>
        <v>59.29</v>
      </c>
      <c r="G41" s="2">
        <f t="shared" si="9"/>
        <v>0.0214201383</v>
      </c>
    </row>
    <row r="42">
      <c r="C42" s="1">
        <v>5.0</v>
      </c>
      <c r="D42" s="2">
        <f t="shared" si="7"/>
        <v>14.2</v>
      </c>
      <c r="F42" s="2">
        <f t="shared" si="8"/>
        <v>70.56</v>
      </c>
      <c r="G42" s="2">
        <f t="shared" si="9"/>
        <v>0.02012471655</v>
      </c>
    </row>
    <row r="43">
      <c r="C43" s="1">
        <v>6.0</v>
      </c>
      <c r="D43" s="2">
        <f t="shared" si="7"/>
        <v>12.8</v>
      </c>
      <c r="F43" s="2">
        <f t="shared" si="8"/>
        <v>60.84</v>
      </c>
      <c r="G43" s="2">
        <f t="shared" si="9"/>
        <v>0.02103879027</v>
      </c>
    </row>
    <row r="44">
      <c r="C44" s="1">
        <v>7.0</v>
      </c>
      <c r="D44" s="2">
        <f t="shared" si="7"/>
        <v>10.9</v>
      </c>
      <c r="F44" s="2">
        <f t="shared" si="8"/>
        <v>44.89</v>
      </c>
      <c r="G44" s="2">
        <f t="shared" si="9"/>
        <v>0.02428157719</v>
      </c>
    </row>
    <row r="45">
      <c r="C45" s="1">
        <v>8.0</v>
      </c>
      <c r="D45" s="2">
        <f t="shared" si="7"/>
        <v>11.4</v>
      </c>
      <c r="F45" s="2">
        <f t="shared" si="8"/>
        <v>46.24</v>
      </c>
      <c r="G45" s="2">
        <f t="shared" si="9"/>
        <v>0.02465397924</v>
      </c>
    </row>
    <row r="46">
      <c r="C46" s="1">
        <v>9.0</v>
      </c>
      <c r="D46" s="2">
        <f t="shared" si="7"/>
        <v>13.1</v>
      </c>
      <c r="F46" s="2">
        <f t="shared" si="8"/>
        <v>59.29</v>
      </c>
      <c r="G46" s="2">
        <f t="shared" si="9"/>
        <v>0.02209478833</v>
      </c>
    </row>
    <row r="47">
      <c r="C47" s="1">
        <v>10.0</v>
      </c>
      <c r="D47" s="2">
        <f t="shared" si="7"/>
        <v>14.5</v>
      </c>
      <c r="F47" s="2">
        <f t="shared" si="8"/>
        <v>75.69</v>
      </c>
      <c r="G47" s="2">
        <f t="shared" si="9"/>
        <v>0.01915708812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