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1dRMFPxYEQC5E50+/qKxSKUyMJA=="/>
    </ext>
  </extLst>
</workbook>
</file>

<file path=xl/sharedStrings.xml><?xml version="1.0" encoding="utf-8"?>
<sst xmlns="http://schemas.openxmlformats.org/spreadsheetml/2006/main" count="28" uniqueCount="27">
  <si>
    <t>m кал [kg]</t>
  </si>
  <si>
    <t>Т 1 [C]</t>
  </si>
  <si>
    <t>\Delta_instr, [\deg C]</t>
  </si>
  <si>
    <t>m кал+вода [kg]</t>
  </si>
  <si>
    <t>m вода [kg]</t>
  </si>
  <si>
    <t>m Al [kg]</t>
  </si>
  <si>
    <t>m CuZn [kg]</t>
  </si>
  <si>
    <t>(месинг)</t>
  </si>
  <si>
    <t>mv [kg]</t>
  </si>
  <si>
    <t>m_обр [kg]</t>
  </si>
  <si>
    <t>Tкипене</t>
  </si>
  <si>
    <t>Травн</t>
  </si>
  <si>
    <t>T_mix-T1</t>
  </si>
  <si>
    <t>c_vM_v+C_kal</t>
  </si>
  <si>
    <t>4istlitel</t>
  </si>
  <si>
    <t>T_kip - T_mix</t>
  </si>
  <si>
    <t>znamenatel</t>
  </si>
  <si>
    <t>C</t>
  </si>
  <si>
    <t>m Fe [kg]</t>
  </si>
  <si>
    <t>Al</t>
  </si>
  <si>
    <t>към 800</t>
  </si>
  <si>
    <t>CuZn</t>
  </si>
  <si>
    <t>към 400</t>
  </si>
  <si>
    <t>Cк [J/K]</t>
  </si>
  <si>
    <t>\pm 1</t>
  </si>
  <si>
    <t>Fe</t>
  </si>
  <si>
    <t>Cвода [J/g.K]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</si>
</sst>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6" width="8.71"/>
    <col customWidth="1" min="7" max="7" width="12.29"/>
    <col customWidth="1" min="8" max="8" width="8.71"/>
    <col customWidth="1" min="9" max="9" width="12.0"/>
    <col customWidth="1" min="10" max="10" width="21.0"/>
    <col customWidth="1" min="11" max="11" width="14.71"/>
    <col customWidth="1" min="12" max="12" width="14.43"/>
    <col customWidth="1" min="13" max="13" width="9.29"/>
    <col customWidth="1" min="14" max="14" width="12.43"/>
    <col customWidth="1" min="15" max="15" width="13.71"/>
    <col customWidth="1" min="16" max="26" width="8.71"/>
  </cols>
  <sheetData>
    <row r="3">
      <c r="A3" s="1" t="s">
        <v>0</v>
      </c>
      <c r="B3" s="1">
        <f>39*10^-3</f>
        <v>0.039</v>
      </c>
      <c r="G3" s="1" t="s">
        <v>1</v>
      </c>
      <c r="H3" s="1">
        <v>23.0</v>
      </c>
      <c r="J3" s="1" t="s">
        <v>2</v>
      </c>
      <c r="K3" s="1">
        <v>0.5</v>
      </c>
    </row>
    <row r="4">
      <c r="A4" s="1" t="s">
        <v>3</v>
      </c>
      <c r="B4" s="1">
        <f>275.9*10^-3</f>
        <v>0.2759</v>
      </c>
    </row>
    <row r="5">
      <c r="A5" s="1" t="s">
        <v>4</v>
      </c>
      <c r="B5" s="1">
        <f>B4-B3</f>
        <v>0.2369</v>
      </c>
    </row>
    <row r="7">
      <c r="A7" s="1" t="s">
        <v>5</v>
      </c>
      <c r="B7" s="1">
        <f>60.1*10^-3</f>
        <v>0.0601</v>
      </c>
    </row>
    <row r="8">
      <c r="A8" s="1" t="s">
        <v>6</v>
      </c>
      <c r="B8" s="1">
        <f>119.6*10^-3</f>
        <v>0.1196</v>
      </c>
      <c r="C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N8" s="1" t="s">
        <v>15</v>
      </c>
      <c r="O8" s="1" t="s">
        <v>16</v>
      </c>
      <c r="P8" s="1" t="s">
        <v>17</v>
      </c>
    </row>
    <row r="9">
      <c r="A9" s="1" t="s">
        <v>18</v>
      </c>
      <c r="B9" s="1">
        <f>120.2*10^-3</f>
        <v>0.1202</v>
      </c>
      <c r="E9" s="1" t="s">
        <v>19</v>
      </c>
      <c r="F9" s="1">
        <f>B5</f>
        <v>0.2369</v>
      </c>
      <c r="G9" s="1">
        <f>60.1*10^-3</f>
        <v>0.0601</v>
      </c>
      <c r="H9" s="1">
        <v>96.8</v>
      </c>
      <c r="I9" s="1">
        <v>27.0</v>
      </c>
      <c r="J9" s="1">
        <f t="shared" ref="J9:J11" si="1">I9-$H$3</f>
        <v>4</v>
      </c>
      <c r="K9" s="1">
        <f t="shared" ref="K9:K11" si="2">$B$12*F9+$B$11</f>
        <v>1057.9003</v>
      </c>
      <c r="L9" s="1">
        <f t="shared" ref="L9:L11" si="3">J9*K9</f>
        <v>4231.6012</v>
      </c>
      <c r="N9" s="1">
        <f t="shared" ref="N9:N11" si="4">H9-I9</f>
        <v>69.8</v>
      </c>
      <c r="O9" s="1">
        <f t="shared" ref="O9:O11" si="5">F9*N9</f>
        <v>16.53562</v>
      </c>
      <c r="P9" s="1">
        <f t="shared" ref="P9:P11" si="6">L9/O9</f>
        <v>255.9082272</v>
      </c>
      <c r="Q9" s="1" t="s">
        <v>20</v>
      </c>
    </row>
    <row r="10">
      <c r="E10" s="1" t="s">
        <v>21</v>
      </c>
      <c r="F10" s="1">
        <f>281.8*10^-3-B3</f>
        <v>0.2428</v>
      </c>
      <c r="G10" s="1">
        <f>119.6*10^-3</f>
        <v>0.1196</v>
      </c>
      <c r="H10" s="1">
        <v>96.6</v>
      </c>
      <c r="I10" s="1">
        <v>26.0</v>
      </c>
      <c r="J10" s="1">
        <f t="shared" si="1"/>
        <v>3</v>
      </c>
      <c r="K10" s="1">
        <f t="shared" si="2"/>
        <v>1082.6036</v>
      </c>
      <c r="L10" s="1">
        <f t="shared" si="3"/>
        <v>3247.8108</v>
      </c>
      <c r="N10" s="1">
        <f t="shared" si="4"/>
        <v>70.6</v>
      </c>
      <c r="O10" s="1">
        <f t="shared" si="5"/>
        <v>17.14168</v>
      </c>
      <c r="P10" s="1">
        <f t="shared" si="6"/>
        <v>189.4686402</v>
      </c>
      <c r="Q10" s="1" t="s">
        <v>22</v>
      </c>
    </row>
    <row r="11">
      <c r="A11" s="1" t="s">
        <v>23</v>
      </c>
      <c r="B11" s="1">
        <v>66.0</v>
      </c>
      <c r="C11" s="1" t="s">
        <v>24</v>
      </c>
      <c r="E11" s="1" t="s">
        <v>25</v>
      </c>
      <c r="F11" s="1">
        <f>297.7*10^-3-B3</f>
        <v>0.2587</v>
      </c>
      <c r="G11" s="1">
        <f>120.2*10^-3</f>
        <v>0.1202</v>
      </c>
      <c r="H11" s="1">
        <v>95.1</v>
      </c>
      <c r="I11" s="1">
        <v>27.0</v>
      </c>
      <c r="J11" s="1">
        <f t="shared" si="1"/>
        <v>4</v>
      </c>
      <c r="K11" s="1">
        <f t="shared" si="2"/>
        <v>1149.1769</v>
      </c>
      <c r="L11" s="1">
        <f t="shared" si="3"/>
        <v>4596.7076</v>
      </c>
      <c r="N11" s="1">
        <f t="shared" si="4"/>
        <v>68.1</v>
      </c>
      <c r="O11" s="1">
        <f t="shared" si="5"/>
        <v>17.61747</v>
      </c>
      <c r="P11" s="1">
        <f t="shared" si="6"/>
        <v>260.9175778</v>
      </c>
      <c r="Q11" s="1" t="s">
        <v>22</v>
      </c>
    </row>
    <row r="12">
      <c r="A12" s="1" t="s">
        <v>26</v>
      </c>
      <c r="B12" s="1">
        <f>4.187*10^3</f>
        <v>4187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Rumen</dc:creator>
</cp:coreProperties>
</file>