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<sst xmlns="http://schemas.openxmlformats.org/spreadsheetml/2006/main" count="169" uniqueCount="64">
  <si>
    <t>Total</t>
  </si>
  <si>
    <t>first_readings</t>
  </si>
  <si>
    <t>returning_readings</t>
  </si>
  <si>
    <t>first_readers</t>
  </si>
  <si>
    <t>returning_readers</t>
  </si>
  <si>
    <t>sub</t>
  </si>
  <si>
    <t>buyers</t>
  </si>
  <si>
    <t>avg number of readings per user</t>
  </si>
  <si>
    <t>firstreader to returning</t>
  </si>
  <si>
    <t>returning_reader to sub</t>
  </si>
  <si>
    <t>first reader to sub</t>
  </si>
  <si>
    <t>first reader to buyer</t>
  </si>
  <si>
    <t>Readers by source</t>
  </si>
  <si>
    <t>total_readers</t>
  </si>
  <si>
    <t>returning_reader</t>
  </si>
  <si>
    <t>super users</t>
  </si>
  <si>
    <t>Reddit</t>
  </si>
  <si>
    <t>AdWords</t>
  </si>
  <si>
    <t>SEO</t>
  </si>
  <si>
    <t>first_to_returning</t>
  </si>
  <si>
    <t>returning_to_sub</t>
  </si>
  <si>
    <t>returning_to_customer</t>
  </si>
  <si>
    <t>returning_to_super</t>
  </si>
  <si>
    <t>source</t>
  </si>
  <si>
    <t>revenue</t>
  </si>
  <si>
    <t>location</t>
  </si>
  <si>
    <t>country_5</t>
  </si>
  <si>
    <t>country_7</t>
  </si>
  <si>
    <t>country_2</t>
  </si>
  <si>
    <t>country_4</t>
  </si>
  <si>
    <t>country_6</t>
  </si>
  <si>
    <t>country_3</t>
  </si>
  <si>
    <t>country_8</t>
  </si>
  <si>
    <t>country_1</t>
  </si>
  <si>
    <t>topic</t>
  </si>
  <si>
    <t>Asia</t>
  </si>
  <si>
    <t>North America</t>
  </si>
  <si>
    <t>Europe</t>
  </si>
  <si>
    <t>South America</t>
  </si>
  <si>
    <t>Australia</t>
  </si>
  <si>
    <t>Africa</t>
  </si>
  <si>
    <t>subscriber</t>
  </si>
  <si>
    <t>customer</t>
  </si>
  <si>
    <t>super</t>
  </si>
  <si>
    <t>Engagement by topic</t>
  </si>
  <si>
    <t>sub_readings</t>
  </si>
  <si>
    <t>customer_readings</t>
  </si>
  <si>
    <t>super_readings</t>
  </si>
  <si>
    <t>returning engagement</t>
  </si>
  <si>
    <t>customer engagement</t>
  </si>
  <si>
    <t>super engagement</t>
  </si>
  <si>
    <t>super_user</t>
  </si>
  <si>
    <t>Purchases/Revenue</t>
  </si>
  <si>
    <t>users</t>
  </si>
  <si>
    <t>total revenue</t>
  </si>
  <si>
    <t>avg purchase value</t>
  </si>
  <si>
    <t>total purchases</t>
  </si>
  <si>
    <t>purchases</t>
  </si>
  <si>
    <t>Revenue per user</t>
  </si>
  <si>
    <t>user_id</t>
  </si>
  <si>
    <t>sum(revenue)</t>
  </si>
  <si>
    <t>Buyers</t>
  </si>
  <si>
    <t>Super Users</t>
  </si>
  <si>
    <t>Dilan's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</si>
</sst>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6.0"/>
      <color theme="1"/>
      <name val="Arial"/>
    </font>
    <font>
      <b/>
      <color theme="1"/>
      <name val="Arial"/>
    </font>
    <font>
      <b/>
      <color rgb="FFDEFFFF"/>
      <name val="System-ui"/>
    </font>
    <font>
      <b/>
      <color theme="1"/>
      <name val="System-ui"/>
    </font>
    <font>
      <color rgb="FFDEFFFF"/>
      <name val="System-ui"/>
    </font>
    <font>
      <color theme="1"/>
      <name val="System-ui"/>
    </font>
  </fonts>
  <fills count="2">
    <fill>
      <patternFill patternType="none"/>
    </fill>
    <fill>
      <patternFill patternType="lightGray"/>
    </fill>
  </fills>
  <borders count="6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3D0"/>
      </left>
      <right style="thin">
        <color rgb="FFFFF3D0"/>
      </right>
      <top style="thin">
        <color rgb="FFFFF3D0"/>
      </top>
      <bottom style="thin">
        <color rgb="FFFFF3D0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7DF"/>
      </left>
      <right style="thin">
        <color rgb="FFFFF7DF"/>
      </right>
      <top style="thin">
        <color rgb="FFFFF7DF"/>
      </top>
      <bottom style="thin">
        <color rgb="FFFFF7DF"/>
      </bottom>
    </border>
    <border>
      <left style="thin">
        <color rgb="FFFFEBB2"/>
      </left>
      <right style="thin">
        <color rgb="FF284E3F"/>
      </right>
      <top style="thin">
        <color rgb="FFFFEBB2"/>
      </top>
      <bottom style="thin">
        <color rgb="FFFFEBB2"/>
      </bottom>
    </border>
    <border>
      <left style="thin">
        <color rgb="FFFFD666"/>
      </left>
      <right style="thin">
        <color rgb="FFFFD666"/>
      </right>
      <top style="thin">
        <color rgb="FFFFD666"/>
      </top>
      <bottom style="thin">
        <color rgb="FF284E3F"/>
      </bottom>
    </border>
    <border>
      <left style="thin">
        <color rgb="FFFFD666"/>
      </left>
      <right style="thin">
        <color rgb="FF284E3F"/>
      </right>
      <top style="thin">
        <color rgb="FFFFD666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FFE7A6"/>
      </left>
      <right style="thin">
        <color rgb="FFFFE7A6"/>
      </right>
      <top style="thin">
        <color rgb="FFFFE7A6"/>
      </top>
      <bottom style="thin">
        <color rgb="FFFFE7A6"/>
      </bottom>
    </border>
    <border>
      <left style="thin">
        <color rgb="FFFFFAEC"/>
      </left>
      <right style="thin">
        <color rgb="FFFFFAEC"/>
      </right>
      <top style="thin">
        <color rgb="FFFFFAEC"/>
      </top>
      <bottom style="thin">
        <color rgb="FFFFFAEC"/>
      </bottom>
    </border>
    <border>
      <left style="thin">
        <color rgb="FFFFF4D6"/>
      </left>
      <right style="thin">
        <color rgb="FFFFF4D6"/>
      </right>
      <top style="thin">
        <color rgb="FFFFF4D6"/>
      </top>
      <bottom style="thin">
        <color rgb="FFFFF4D6"/>
      </bottom>
    </border>
    <border>
      <left style="thin">
        <color rgb="FFFFFBEE"/>
      </left>
      <right style="thin">
        <color rgb="FF284E3F"/>
      </right>
      <top style="thin">
        <color rgb="FFFFFBEE"/>
      </top>
      <bottom style="thin">
        <color rgb="FFFFFBEE"/>
      </bottom>
    </border>
    <border>
      <left style="thin">
        <color rgb="FFFFF2CE"/>
      </left>
      <right style="thin">
        <color rgb="FFFFF2CE"/>
      </right>
      <top style="thin">
        <color rgb="FFFFF2CE"/>
      </top>
      <bottom style="thin">
        <color rgb="FFFFF2CE"/>
      </bottom>
    </border>
    <border>
      <left style="thin">
        <color rgb="FFFFFDF7"/>
      </left>
      <right style="thin">
        <color rgb="FFFFFDF7"/>
      </right>
      <top style="thin">
        <color rgb="FFFFFDF7"/>
      </top>
      <bottom style="thin">
        <color rgb="FFFFFDF7"/>
      </bottom>
    </border>
    <border>
      <left style="thin">
        <color rgb="FFFFF5D6"/>
      </left>
      <right style="thin">
        <color rgb="FFFFF5D6"/>
      </right>
      <top style="thin">
        <color rgb="FFFFF5D6"/>
      </top>
      <bottom style="thin">
        <color rgb="FFFFF5D6"/>
      </bottom>
    </border>
    <border>
      <left style="thin">
        <color rgb="FFFFF3CF"/>
      </left>
      <right style="thin">
        <color rgb="FFFFF3CF"/>
      </right>
      <top style="thin">
        <color rgb="FFFFF3CF"/>
      </top>
      <bottom style="thin">
        <color rgb="FFFFF3CF"/>
      </bottom>
    </border>
    <border>
      <left style="thin">
        <color rgb="FFFFFAEB"/>
      </left>
      <right style="thin">
        <color rgb="FFFFFAEB"/>
      </right>
      <top style="thin">
        <color rgb="FFFFFAEB"/>
      </top>
      <bottom style="thin">
        <color rgb="FFFFFAEB"/>
      </bottom>
    </border>
    <border>
      <left style="thin">
        <color rgb="FFFFFFFD"/>
      </left>
      <right style="thin">
        <color rgb="FF284E3F"/>
      </right>
      <top style="thin">
        <color rgb="FFFFFFFD"/>
      </top>
      <bottom style="thin">
        <color rgb="FFFFFFFD"/>
      </bottom>
    </border>
    <border>
      <left style="thin">
        <color rgb="FFFFD666"/>
      </left>
      <right style="thin">
        <color rgb="FFFFD666"/>
      </right>
      <top style="thin">
        <color rgb="FFFFD666"/>
      </top>
      <bottom style="thin">
        <color rgb="FFFFD666"/>
      </bottom>
    </border>
    <border>
      <left style="thin">
        <color rgb="FFFFEEBD"/>
      </left>
      <right style="thin">
        <color rgb="FFFFEEBD"/>
      </right>
      <top style="thin">
        <color rgb="FFFFEEBD"/>
      </top>
      <bottom style="thin">
        <color rgb="FFFFEEBD"/>
      </bottom>
    </border>
    <border>
      <left style="thin">
        <color rgb="FFFFF5D8"/>
      </left>
      <right style="thin">
        <color rgb="FF284E3F"/>
      </right>
      <top style="thin">
        <color rgb="FFFFF5D8"/>
      </top>
      <bottom style="thin">
        <color rgb="FFFFF5D8"/>
      </bottom>
    </border>
    <border>
      <left style="thin">
        <color rgb="FFFFF7E1"/>
      </left>
      <right style="thin">
        <color rgb="FFFFF7E1"/>
      </right>
      <top style="thin">
        <color rgb="FFFFF7E1"/>
      </top>
      <bottom style="thin">
        <color rgb="FFFFF7E1"/>
      </bottom>
    </border>
    <border>
      <left style="thin">
        <color rgb="FFFFFDF8"/>
      </left>
      <right style="thin">
        <color rgb="FF284E3F"/>
      </right>
      <top style="thin">
        <color rgb="FFFFFDF8"/>
      </top>
      <bottom style="thin">
        <color rgb="FFFFFDF8"/>
      </bottom>
    </border>
    <border>
      <left style="thin">
        <color rgb="FFFFECB8"/>
      </left>
      <right style="thin">
        <color rgb="FFFFECB8"/>
      </right>
      <top style="thin">
        <color rgb="FFFFECB8"/>
      </top>
      <bottom style="thin">
        <color rgb="FFFFECB8"/>
      </bottom>
    </border>
    <border>
      <left style="thin">
        <color rgb="FFFFF2CD"/>
      </left>
      <right style="thin">
        <color rgb="FFFFF2CD"/>
      </right>
      <top style="thin">
        <color rgb="FFFFF2CD"/>
      </top>
      <bottom style="thin">
        <color rgb="FFFFF2CD"/>
      </bottom>
    </border>
    <border>
      <left style="thin">
        <color rgb="FFFFF3D1"/>
      </left>
      <right style="thin">
        <color rgb="FF284E3F"/>
      </right>
      <top style="thin">
        <color rgb="FFFFF3D1"/>
      </top>
      <bottom style="thin">
        <color rgb="FFFFF3D1"/>
      </bottom>
    </border>
    <border>
      <left style="thin">
        <color rgb="FFFFFFFE"/>
      </left>
      <right style="thin">
        <color rgb="FFFFFFFE"/>
      </right>
      <top style="thin">
        <color rgb="FFFFFFFE"/>
      </top>
      <bottom style="thin">
        <color rgb="FFFFFFFE"/>
      </bottom>
    </border>
    <border>
      <left style="thin">
        <color rgb="FFFFE089"/>
      </left>
      <right style="thin">
        <color rgb="FFFFE089"/>
      </right>
      <top style="thin">
        <color rgb="FFFFE089"/>
      </top>
      <bottom style="thin">
        <color rgb="FFFFE089"/>
      </bottom>
    </border>
    <border>
      <left style="thin">
        <color rgb="FFFFE6A0"/>
      </left>
      <right style="thin">
        <color rgb="FF284E3F"/>
      </right>
      <top style="thin">
        <color rgb="FFFFE6A0"/>
      </top>
      <bottom style="thin">
        <color rgb="FFFFE6A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FF2CE"/>
      </left>
      <right style="thin">
        <color rgb="FFFFF2CE"/>
      </right>
      <top style="thin">
        <color rgb="FFFFF2CE"/>
      </top>
      <bottom style="thin">
        <color rgb="FF284E3F"/>
      </bottom>
    </border>
    <border>
      <left style="thin">
        <color rgb="FFFFD666"/>
      </left>
      <right style="thin">
        <color rgb="FF284E3F"/>
      </right>
      <top style="thin">
        <color rgb="FFFFD666"/>
      </top>
      <bottom style="thin">
        <color rgb="FFFFD666"/>
      </bottom>
    </border>
    <border>
      <left style="thin">
        <color rgb="FFFFE292"/>
      </left>
      <right style="thin">
        <color rgb="FFFFE292"/>
      </right>
      <top style="thin">
        <color rgb="FFFFE292"/>
      </top>
      <bottom style="thin">
        <color rgb="FFFFE292"/>
      </bottom>
    </border>
    <border>
      <left style="thin">
        <color rgb="FFFFE8A8"/>
      </left>
      <right style="thin">
        <color rgb="FFFFE8A8"/>
      </right>
      <top style="thin">
        <color rgb="FFFFE8A8"/>
      </top>
      <bottom style="thin">
        <color rgb="FFFFE8A8"/>
      </bottom>
    </border>
    <border>
      <left style="thin">
        <color rgb="FFFFE9AC"/>
      </left>
      <right style="thin">
        <color rgb="FF284E3F"/>
      </right>
      <top style="thin">
        <color rgb="FFFFE9AC"/>
      </top>
      <bottom style="thin">
        <color rgb="FFFFE9AC"/>
      </bottom>
    </border>
    <border>
      <left style="thin">
        <color rgb="FFFFEFC0"/>
      </left>
      <right style="thin">
        <color rgb="FFFFEFC0"/>
      </right>
      <top style="thin">
        <color rgb="FFFFEFC0"/>
      </top>
      <bottom style="thin">
        <color rgb="FFFFEFC0"/>
      </bottom>
    </border>
    <border>
      <left style="thin">
        <color rgb="FFFFF7DE"/>
      </left>
      <right style="thin">
        <color rgb="FFFFF7DE"/>
      </right>
      <top style="thin">
        <color rgb="FFFFF7DE"/>
      </top>
      <bottom style="thin">
        <color rgb="FFFFF7DE"/>
      </bottom>
    </border>
    <border>
      <left style="thin">
        <color rgb="FFFFF7DE"/>
      </left>
      <right style="thin">
        <color rgb="FF284E3F"/>
      </right>
      <top style="thin">
        <color rgb="FFFFF7DE"/>
      </top>
      <bottom style="thin">
        <color rgb="FFFFF7DE"/>
      </bottom>
    </border>
    <border>
      <left style="thin">
        <color rgb="FFFFEFC4"/>
      </left>
      <right style="thin">
        <color rgb="FFFFEFC4"/>
      </right>
      <top style="thin">
        <color rgb="FFFFEFC4"/>
      </top>
      <bottom style="thin">
        <color rgb="FFFFEFC4"/>
      </bottom>
    </border>
    <border>
      <left style="thin">
        <color rgb="FFFFFAEA"/>
      </left>
      <right style="thin">
        <color rgb="FFFFFAEA"/>
      </right>
      <top style="thin">
        <color rgb="FFFFFAEA"/>
      </top>
      <bottom style="thin">
        <color rgb="FFFFFAEA"/>
      </bottom>
    </border>
    <border>
      <left style="thin">
        <color rgb="FFFFF9E8"/>
      </left>
      <right style="thin">
        <color rgb="FF284E3F"/>
      </right>
      <top style="thin">
        <color rgb="FFFFF9E8"/>
      </top>
      <bottom style="thin">
        <color rgb="FFFFF9E8"/>
      </bottom>
    </border>
    <border>
      <left style="thin">
        <color rgb="FFFFF6DB"/>
      </left>
      <right style="thin">
        <color rgb="FFFFF6DB"/>
      </right>
      <top style="thin">
        <color rgb="FFFFF6DB"/>
      </top>
      <bottom style="thin">
        <color rgb="FFFFF6DB"/>
      </bottom>
    </border>
    <border>
      <left style="thin">
        <color rgb="FFFFEDBB"/>
      </left>
      <right style="thin">
        <color rgb="FFFFEDBB"/>
      </right>
      <top style="thin">
        <color rgb="FFFFEDBB"/>
      </top>
      <bottom style="thin">
        <color rgb="FFFFEDBB"/>
      </bottom>
    </border>
    <border>
      <left style="thin">
        <color rgb="FFFFF0C4"/>
      </left>
      <right style="thin">
        <color rgb="FF284E3F"/>
      </right>
      <top style="thin">
        <color rgb="FFFFF0C4"/>
      </top>
      <bottom style="thin">
        <color rgb="FFFFF0C4"/>
      </bottom>
    </border>
    <border>
      <left style="thin">
        <color rgb="FFFFE290"/>
      </left>
      <right style="thin">
        <color rgb="FFFFE290"/>
      </right>
      <top style="thin">
        <color rgb="FFFFE290"/>
      </top>
      <bottom style="thin">
        <color rgb="FFFFE290"/>
      </bottom>
    </border>
    <border>
      <left style="thin">
        <color rgb="FFFFEEBF"/>
      </left>
      <right style="thin">
        <color rgb="FFFFEEBF"/>
      </right>
      <top style="thin">
        <color rgb="FFFFEEBF"/>
      </top>
      <bottom style="thin">
        <color rgb="FFFFEEBF"/>
      </bottom>
    </border>
    <border>
      <left style="thin">
        <color rgb="FFFFEDBC"/>
      </left>
      <right style="thin">
        <color rgb="FF284E3F"/>
      </right>
      <top style="thin">
        <color rgb="FFFFEDBC"/>
      </top>
      <bottom style="thin">
        <color rgb="FFFFEDBC"/>
      </bottom>
    </border>
    <border>
      <left style="thin">
        <color rgb="FFFFF5D7"/>
      </left>
      <right style="thin">
        <color rgb="FFFFF5D7"/>
      </right>
      <top style="thin">
        <color rgb="FFFFF5D7"/>
      </top>
      <bottom style="thin">
        <color rgb="FFFFF5D7"/>
      </bottom>
    </border>
    <border>
      <left style="thin">
        <color rgb="FFFFF1CA"/>
      </left>
      <right style="thin">
        <color rgb="FFFFF1CA"/>
      </right>
      <top style="thin">
        <color rgb="FFFFF1CA"/>
      </top>
      <bottom style="thin">
        <color rgb="FFFFF1CA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FFD86D"/>
      </left>
      <right style="thin">
        <color rgb="FFFFD86D"/>
      </right>
      <top style="thin">
        <color rgb="FFFFD86D"/>
      </top>
      <bottom style="thin">
        <color rgb="FFFFD86D"/>
      </bottom>
    </border>
    <border>
      <left style="thin">
        <color rgb="FFFFFBED"/>
      </left>
      <right style="thin">
        <color rgb="FFFFFBED"/>
      </right>
      <top style="thin">
        <color rgb="FFFFFBED"/>
      </top>
      <bottom style="thin">
        <color rgb="FFFFFBED"/>
      </bottom>
    </border>
    <border>
      <left style="thin">
        <color rgb="FFFFFAEC"/>
      </left>
      <right style="thin">
        <color rgb="FF284E3F"/>
      </right>
      <top style="thin">
        <color rgb="FFFFFAEC"/>
      </top>
      <bottom style="thin">
        <color rgb="FFFFFAEC"/>
      </bottom>
    </border>
    <border>
      <left style="thin">
        <color rgb="FFFFD767"/>
      </left>
      <right style="thin">
        <color rgb="FFFFD767"/>
      </right>
      <top style="thin">
        <color rgb="FFFFD767"/>
      </top>
      <bottom style="thin">
        <color rgb="FFFFD767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5" fillId="0" fontId="2" numFmtId="10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 shrinkToFit="0" wrapText="0"/>
    </xf>
    <xf borderId="0" fillId="0" fontId="2" numFmtId="0" xfId="0" applyFont="1"/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10" xfId="0" applyAlignment="1" applyBorder="1" applyFont="1" applyNumberFormat="1">
      <alignment shrinkToFit="0" vertical="center" wrapText="0"/>
    </xf>
    <xf borderId="14" fillId="0" fontId="2" numFmtId="10" xfId="0" applyAlignment="1" applyBorder="1" applyFont="1" applyNumberFormat="1">
      <alignment shrinkToFit="0" vertical="center" wrapText="0"/>
    </xf>
    <xf borderId="15" fillId="0" fontId="2" numFmtId="10" xfId="0" applyAlignment="1" applyBorder="1" applyFont="1" applyNumberFormat="1">
      <alignment shrinkToFit="0" vertical="center" wrapText="0"/>
    </xf>
    <xf borderId="16" fillId="0" fontId="2" numFmtId="10" xfId="0" applyAlignment="1" applyBorder="1" applyFont="1" applyNumberFormat="1">
      <alignment shrinkToFit="0" vertical="center" wrapText="0"/>
    </xf>
    <xf borderId="8" fillId="0" fontId="2" numFmtId="10" xfId="0" applyAlignment="1" applyBorder="1" applyFont="1" applyNumberFormat="1">
      <alignment shrinkToFit="0" vertical="center" wrapText="0"/>
    </xf>
    <xf borderId="9" fillId="0" fontId="2" numFmtId="10" xfId="0" applyAlignment="1" applyBorder="1" applyFont="1" applyNumberFormat="1">
      <alignment shrinkToFit="0" vertical="center" wrapText="0"/>
    </xf>
    <xf borderId="17" fillId="0" fontId="2" numFmtId="10" xfId="0" applyAlignment="1" applyBorder="1" applyFont="1" applyNumberFormat="1">
      <alignment shrinkToFit="0" vertical="center" wrapText="0"/>
    </xf>
    <xf borderId="18" fillId="0" fontId="2" numFmtId="10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21" fillId="0" fontId="2" numFmtId="10" xfId="0" applyAlignment="1" applyBorder="1" applyFont="1" applyNumberFormat="1">
      <alignment shrinkToFit="0" vertical="center" wrapText="0"/>
    </xf>
    <xf borderId="22" fillId="0" fontId="2" numFmtId="10" xfId="0" applyAlignment="1" applyBorder="1" applyFont="1" applyNumberFormat="1">
      <alignment shrinkToFit="0" vertical="center" wrapText="0"/>
    </xf>
    <xf borderId="23" fillId="0" fontId="2" numFmtId="10" xfId="0" applyAlignment="1" applyBorder="1" applyFont="1" applyNumberFormat="1">
      <alignment shrinkToFit="0" vertical="center" wrapText="0"/>
    </xf>
    <xf borderId="24" fillId="0" fontId="2" numFmtId="10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25" fillId="0" fontId="2" numFmtId="10" xfId="0" applyAlignment="1" applyBorder="1" applyFont="1" applyNumberFormat="1">
      <alignment shrinkToFit="0" vertical="center" wrapText="0"/>
    </xf>
    <xf borderId="26" fillId="0" fontId="2" numFmtId="10" xfId="0" applyAlignment="1" applyBorder="1" applyFont="1" applyNumberFormat="1">
      <alignment shrinkToFit="0" vertical="center" wrapText="0"/>
    </xf>
    <xf borderId="27" fillId="0" fontId="2" numFmtId="10" xfId="0" applyAlignment="1" applyBorder="1" applyFont="1" applyNumberFormat="1">
      <alignment shrinkToFit="0" vertical="center" wrapText="0"/>
    </xf>
    <xf borderId="28" fillId="0" fontId="2" numFmtId="10" xfId="0" applyAlignment="1" applyBorder="1" applyFont="1" applyNumberFormat="1">
      <alignment shrinkToFit="0" vertical="center" wrapText="0"/>
    </xf>
    <xf borderId="29" fillId="0" fontId="2" numFmtId="10" xfId="0" applyAlignment="1" applyBorder="1" applyFont="1" applyNumberFormat="1">
      <alignment shrinkToFit="0" vertical="center" wrapText="0"/>
    </xf>
    <xf borderId="30" fillId="0" fontId="2" numFmtId="10" xfId="0" applyAlignment="1" applyBorder="1" applyFont="1" applyNumberFormat="1">
      <alignment shrinkToFit="0" vertical="center" wrapText="0"/>
    </xf>
    <xf borderId="31" fillId="0" fontId="2" numFmtId="10" xfId="0" applyAlignment="1" applyBorder="1" applyFont="1" applyNumberFormat="1">
      <alignment shrinkToFit="0" vertical="center" wrapText="0"/>
    </xf>
    <xf borderId="32" fillId="0" fontId="2" numFmtId="10" xfId="0" applyAlignment="1" applyBorder="1" applyFont="1" applyNumberFormat="1">
      <alignment shrinkToFit="0" vertical="center" wrapText="0"/>
    </xf>
    <xf borderId="33" fillId="0" fontId="2" numFmtId="10" xfId="0" applyAlignment="1" applyBorder="1" applyFont="1" applyNumberFormat="1">
      <alignment shrinkToFit="0" vertical="center" wrapText="0"/>
    </xf>
    <xf borderId="34" fillId="0" fontId="2" numFmtId="10" xfId="0" applyAlignment="1" applyBorder="1" applyFont="1" applyNumberFormat="1">
      <alignment shrinkToFit="0" vertical="center" wrapText="0"/>
    </xf>
    <xf borderId="35" fillId="0" fontId="2" numFmtId="10" xfId="0" applyAlignment="1" applyBorder="1" applyFont="1" applyNumberFormat="1">
      <alignment shrinkToFit="0" vertical="center" wrapText="0"/>
    </xf>
    <xf borderId="36" fillId="0" fontId="2" numFmtId="10" xfId="0" applyAlignment="1" applyBorder="1" applyFont="1" applyNumberFormat="1">
      <alignment shrinkToFit="0" vertical="center" wrapText="0"/>
    </xf>
    <xf borderId="37" fillId="0" fontId="2" numFmtId="10" xfId="0" applyAlignment="1" applyBorder="1" applyFont="1" applyNumberFormat="1">
      <alignment shrinkToFit="0" vertical="center" wrapText="0"/>
    </xf>
    <xf borderId="38" fillId="0" fontId="2" numFmtId="10" xfId="0" applyAlignment="1" applyBorder="1" applyFont="1" applyNumberFormat="1">
      <alignment shrinkToFit="0" vertical="center" wrapText="0"/>
    </xf>
    <xf borderId="39" fillId="0" fontId="2" numFmtId="10" xfId="0" applyAlignment="1" applyBorder="1" applyFont="1" applyNumberFormat="1">
      <alignment shrinkToFit="0" vertical="center" wrapText="0"/>
    </xf>
    <xf borderId="40" fillId="0" fontId="2" numFmtId="10" xfId="0" applyAlignment="1" applyBorder="1" applyFont="1" applyNumberFormat="1">
      <alignment shrinkToFit="0" vertical="center" wrapText="0"/>
    </xf>
    <xf borderId="41" fillId="0" fontId="2" numFmtId="10" xfId="0" applyAlignment="1" applyBorder="1" applyFont="1" applyNumberFormat="1">
      <alignment shrinkToFit="0" vertical="center" wrapText="0"/>
    </xf>
    <xf borderId="19" fillId="0" fontId="2" numFmtId="0" xfId="0" applyAlignment="1" applyBorder="1" applyFont="1">
      <alignment shrinkToFit="0" vertical="center" wrapText="0"/>
    </xf>
    <xf borderId="42" fillId="0" fontId="2" numFmtId="0" xfId="0" applyAlignment="1" applyBorder="1" applyFont="1">
      <alignment shrinkToFit="0" vertical="center" wrapText="0"/>
    </xf>
    <xf borderId="42" fillId="0" fontId="2" numFmtId="0" xfId="0" applyAlignment="1" applyBorder="1" applyFont="1">
      <alignment readingOrder="0" shrinkToFit="0" vertical="center" wrapText="0"/>
    </xf>
    <xf borderId="5" fillId="0" fontId="2" numFmtId="10" xfId="0" applyAlignment="1" applyBorder="1" applyFont="1" applyNumberFormat="1">
      <alignment readingOrder="0" shrinkToFit="0" vertical="center" wrapText="0"/>
    </xf>
    <xf borderId="43" fillId="0" fontId="2" numFmtId="10" xfId="0" applyAlignment="1" applyBorder="1" applyFont="1" applyNumberFormat="1">
      <alignment readingOrder="0" shrinkToFit="0" vertical="center" wrapText="0"/>
    </xf>
    <xf borderId="17" fillId="0" fontId="2" numFmtId="10" xfId="0" applyAlignment="1" applyBorder="1" applyFont="1" applyNumberFormat="1">
      <alignment readingOrder="0" shrinkToFit="0" vertical="center" wrapText="0"/>
    </xf>
    <xf borderId="18" fillId="0" fontId="2" numFmtId="10" xfId="0" applyAlignment="1" applyBorder="1" applyFont="1" applyNumberFormat="1">
      <alignment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4" fillId="0" fontId="2" numFmtId="10" xfId="0" applyAlignment="1" applyBorder="1" applyFont="1" applyNumberFormat="1">
      <alignment shrinkToFit="0" vertical="center" wrapText="0"/>
    </xf>
    <xf borderId="45" fillId="0" fontId="2" numFmtId="10" xfId="0" applyAlignment="1" applyBorder="1" applyFont="1" applyNumberFormat="1">
      <alignment shrinkToFit="0" vertical="center" wrapText="0"/>
    </xf>
    <xf borderId="46" fillId="0" fontId="2" numFmtId="10" xfId="0" applyAlignment="1" applyBorder="1" applyFont="1" applyNumberFormat="1">
      <alignment shrinkToFit="0" vertical="center" wrapText="0"/>
    </xf>
    <xf borderId="47" fillId="0" fontId="2" numFmtId="10" xfId="0" applyAlignment="1" applyBorder="1" applyFont="1" applyNumberFormat="1">
      <alignment shrinkToFit="0" vertical="center" wrapText="0"/>
    </xf>
    <xf borderId="48" fillId="0" fontId="2" numFmtId="10" xfId="0" applyAlignment="1" applyBorder="1" applyFont="1" applyNumberFormat="1">
      <alignment shrinkToFit="0" vertical="center" wrapText="0"/>
    </xf>
    <xf borderId="49" fillId="0" fontId="2" numFmtId="10" xfId="0" applyAlignment="1" applyBorder="1" applyFont="1" applyNumberFormat="1">
      <alignment shrinkToFit="0" vertical="center" wrapText="0"/>
    </xf>
    <xf borderId="50" fillId="0" fontId="2" numFmtId="10" xfId="0" applyAlignment="1" applyBorder="1" applyFont="1" applyNumberFormat="1">
      <alignment shrinkToFit="0" vertical="center" wrapText="0"/>
    </xf>
    <xf borderId="51" fillId="0" fontId="2" numFmtId="10" xfId="0" applyAlignment="1" applyBorder="1" applyFont="1" applyNumberFormat="1">
      <alignment shrinkToFit="0" vertical="center" wrapText="0"/>
    </xf>
    <xf borderId="52" fillId="0" fontId="2" numFmtId="10" xfId="0" applyAlignment="1" applyBorder="1" applyFont="1" applyNumberFormat="1">
      <alignment shrinkToFit="0" vertical="center" wrapText="0"/>
    </xf>
    <xf borderId="53" fillId="0" fontId="2" numFmtId="10" xfId="0" applyAlignment="1" applyBorder="1" applyFont="1" applyNumberFormat="1">
      <alignment shrinkToFit="0" vertical="center" wrapText="0"/>
    </xf>
    <xf borderId="54" fillId="0" fontId="2" numFmtId="10" xfId="0" applyAlignment="1" applyBorder="1" applyFont="1" applyNumberFormat="1">
      <alignment shrinkToFit="0" vertical="center" wrapText="0"/>
    </xf>
    <xf borderId="55" fillId="0" fontId="2" numFmtId="10" xfId="0" applyAlignment="1" applyBorder="1" applyFont="1" applyNumberFormat="1">
      <alignment shrinkToFit="0" vertical="center" wrapText="0"/>
    </xf>
    <xf borderId="56" fillId="0" fontId="2" numFmtId="10" xfId="0" applyAlignment="1" applyBorder="1" applyFont="1" applyNumberFormat="1">
      <alignment shrinkToFit="0" vertical="center" wrapText="0"/>
    </xf>
    <xf borderId="6" fillId="0" fontId="2" numFmtId="10" xfId="0" applyAlignment="1" applyBorder="1" applyFont="1" applyNumberFormat="1">
      <alignment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57" fillId="0" fontId="2" numFmtId="10" xfId="0" applyAlignment="1" applyBorder="1" applyFont="1" applyNumberFormat="1">
      <alignment shrinkToFit="0" vertical="center" wrapText="0"/>
    </xf>
    <xf borderId="58" fillId="0" fontId="2" numFmtId="10" xfId="0" applyAlignment="1" applyBorder="1" applyFont="1" applyNumberFormat="1">
      <alignment shrinkToFit="0" vertical="center" wrapText="0"/>
    </xf>
    <xf borderId="59" fillId="0" fontId="2" numFmtId="10" xfId="0" applyAlignment="1" applyBorder="1" applyFont="1" applyNumberFormat="1">
      <alignment shrinkToFit="0" vertical="center" wrapText="0"/>
    </xf>
    <xf borderId="60" fillId="0" fontId="2" numFmtId="10" xfId="0" applyAlignment="1" applyBorder="1" applyFont="1" applyNumberFormat="1">
      <alignment shrinkToFit="0" vertical="center" wrapText="0"/>
    </xf>
    <xf borderId="61" fillId="0" fontId="2" numFmtId="10" xfId="0" applyAlignment="1" applyBorder="1" applyFont="1" applyNumberFormat="1">
      <alignment shrinkToFit="0" vertical="center" wrapText="0"/>
    </xf>
    <xf borderId="62" fillId="0" fontId="2" numFmtId="10" xfId="0" applyAlignment="1" applyBorder="1" applyFont="1" applyNumberFormat="1">
      <alignment shrinkToFit="0" vertical="center" wrapText="0"/>
    </xf>
    <xf borderId="63" fillId="0" fontId="2" numFmtId="10" xfId="0" applyAlignment="1" applyBorder="1" applyFont="1" applyNumberFormat="1">
      <alignment shrinkToFit="0" vertical="center" wrapText="0"/>
    </xf>
    <xf borderId="64" fillId="0" fontId="2" numFmtId="10" xfId="0" applyAlignment="1" applyBorder="1" applyFont="1" applyNumberFormat="1">
      <alignment shrinkToFit="0" vertical="center" wrapText="0"/>
    </xf>
    <xf borderId="65" fillId="0" fontId="2" numFmtId="10" xfId="0" applyAlignment="1" applyBorder="1" applyFont="1" applyNumberFormat="1">
      <alignment shrinkToFit="0" vertical="center" wrapText="0"/>
    </xf>
    <xf borderId="66" fillId="0" fontId="2" numFmtId="10" xfId="0" applyAlignment="1" applyBorder="1" applyFont="1" applyNumberFormat="1">
      <alignment shrinkToFit="0" vertical="center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1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  <tableStyle count="3" pivot="0" name="Sheet1-style 5">
      <tableStyleElement dxfId="1" type="headerRow"/>
      <tableStyleElement dxfId="2" type="firstRowStripe"/>
      <tableStyleElement dxfId="3" type="secondRowStripe"/>
    </tableStyle>
    <tableStyle count="3" pivot="0" name="Sheet1-style 6">
      <tableStyleElement dxfId="1" type="headerRow"/>
      <tableStyleElement dxfId="2" type="firstRowStripe"/>
      <tableStyleElement dxfId="3" type="secondRowStripe"/>
    </tableStyle>
    <tableStyle count="3" pivot="0" name="Sheet1-style 7">
      <tableStyleElement dxfId="1" type="headerRow"/>
      <tableStyleElement dxfId="2" type="firstRowStripe"/>
      <tableStyleElement dxfId="3" type="secondRowStripe"/>
    </tableStyle>
    <tableStyle count="3" pivot="0" name="Sheet1-style 8">
      <tableStyleElement dxfId="1" type="headerRow"/>
      <tableStyleElement dxfId="2" type="firstRowStripe"/>
      <tableStyleElement dxfId="3" type="secondRowStripe"/>
    </tableStyle>
    <tableStyle count="3" pivot="0" name="Sheet1-style 9">
      <tableStyleElement dxfId="1" type="headerRow"/>
      <tableStyleElement dxfId="2" type="firstRowStripe"/>
      <tableStyleElement dxfId="3" type="secondRowStripe"/>
    </tableStyle>
    <tableStyle count="3" pivot="0" name="Sheet1-style 10">
      <tableStyleElement dxfId="1" type="headerRow"/>
      <tableStyleElement dxfId="2" type="firstRowStripe"/>
      <tableStyleElement dxfId="3" type="secondRowStripe"/>
    </tableStyle>
    <tableStyle count="3" pivot="0" name="Sheet1-style 11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Sheet1!$B$3:$C$3</c:f>
            </c:strRef>
          </c:cat>
          <c:val>
            <c:numRef>
              <c:f>Sheet1!$B$4:$C$4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Super Users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Sheet1!$F$285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Sheet1!$E$286:$E$288</c:f>
            </c:strRef>
          </c:cat>
          <c:val>
            <c:numRef>
              <c:f>Sheet1!$F$286:$F$288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Buyers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Sheet1!$B$304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Sheet1!$A$305:$A$310</c:f>
            </c:strRef>
          </c:cat>
          <c:val>
            <c:numRef>
              <c:f>Sheet1!$B$305:$B$310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Super Users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Sheet1!$F$304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Sheet1!$E$305:$E$310</c:f>
            </c:strRef>
          </c:cat>
          <c:val>
            <c:numRef>
              <c:f>Sheet1!$F$305:$F$310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 Reader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Sheet1!$A$112:$A$119</c:f>
            </c:strRef>
          </c:cat>
          <c:val>
            <c:numRef>
              <c:f>Sheet1!$B$112:$B$119</c:f>
              <c:numCache/>
            </c:numRef>
          </c:val>
        </c:ser>
        <c:ser>
          <c:idx val="1"/>
          <c:order val="1"/>
          <c:tx>
            <c:v>New Reader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Sheet1!$A$112:$A$119</c:f>
            </c:strRef>
          </c:cat>
          <c:val>
            <c:numRef>
              <c:f>Sheet1!$C$112:$C$119</c:f>
              <c:numCache/>
            </c:numRef>
          </c:val>
        </c:ser>
        <c:ser>
          <c:idx val="2"/>
          <c:order val="2"/>
          <c:tx>
            <c:v>Returning Reader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Sheet1!$A$112:$A$119</c:f>
            </c:strRef>
          </c:cat>
          <c:val>
            <c:numRef>
              <c:f>Sheet1!$D$112:$D$119</c:f>
              <c:numCache/>
            </c:numRef>
          </c:val>
        </c:ser>
        <c:axId val="1351625554"/>
        <c:axId val="2145704687"/>
      </c:barChart>
      <c:catAx>
        <c:axId val="13516255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Readers by 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704687"/>
      </c:catAx>
      <c:valAx>
        <c:axId val="21457046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6255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Subscriber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Sheet1!$A$112:$A$119</c:f>
            </c:strRef>
          </c:cat>
          <c:val>
            <c:numRef>
              <c:f>Sheet1!$E$112:$E$119</c:f>
              <c:numCache/>
            </c:numRef>
          </c:val>
        </c:ser>
        <c:ser>
          <c:idx val="1"/>
          <c:order val="1"/>
          <c:tx>
            <c:v>Customer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Sheet1!$A$112:$A$119</c:f>
            </c:strRef>
          </c:cat>
          <c:val>
            <c:numRef>
              <c:f>Sheet1!$F$112:$F$119</c:f>
              <c:numCache/>
            </c:numRef>
          </c:val>
        </c:ser>
        <c:ser>
          <c:idx val="2"/>
          <c:order val="2"/>
          <c:tx>
            <c:v>Super User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Sheet1!$A$112:$A$119</c:f>
            </c:strRef>
          </c:cat>
          <c:val>
            <c:numRef>
              <c:f>Sheet1!$G$112:$G$119</c:f>
              <c:numCache/>
            </c:numRef>
          </c:val>
        </c:ser>
        <c:axId val="1852940151"/>
        <c:axId val="1530888672"/>
      </c:barChart>
      <c:catAx>
        <c:axId val="18529401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888672"/>
      </c:catAx>
      <c:valAx>
        <c:axId val="15308886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9401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Sheet1!$A$83:$A$90</c:f>
            </c:strRef>
          </c:cat>
          <c:val>
            <c:numRef>
              <c:f>Sheet1!$B$83:$B$90</c:f>
              <c:numCache/>
            </c:numRef>
          </c:val>
        </c:ser>
        <c:axId val="1093611641"/>
        <c:axId val="721872491"/>
      </c:barChart>
      <c:catAx>
        <c:axId val="10936116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872491"/>
      </c:catAx>
      <c:valAx>
        <c:axId val="7218724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6116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Sheet1!$A$319:$A$321</c:f>
            </c:strRef>
          </c:cat>
          <c:val>
            <c:numRef>
              <c:f>Sheet1!$B$319:$B$321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Subscriber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Sheet1!$A$30:$A$32</c:f>
            </c:strRef>
          </c:cat>
          <c:val>
            <c:numRef>
              <c:f>Sheet1!$E$30:$E$32</c:f>
              <c:numCache/>
            </c:numRef>
          </c:val>
        </c:ser>
        <c:ser>
          <c:idx val="1"/>
          <c:order val="1"/>
          <c:tx>
            <c:v>Customer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Sheet1!$A$30:$A$32</c:f>
            </c:strRef>
          </c:cat>
          <c:val>
            <c:numRef>
              <c:f>Sheet1!$F$30:$F$32</c:f>
              <c:numCache/>
            </c:numRef>
          </c:val>
        </c:ser>
        <c:ser>
          <c:idx val="2"/>
          <c:order val="2"/>
          <c:tx>
            <c:v>Super User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Sheet1!$A$30:$A$32</c:f>
            </c:strRef>
          </c:cat>
          <c:val>
            <c:numRef>
              <c:f>Sheet1!$G$30:$G$32</c:f>
              <c:numCache/>
            </c:numRef>
          </c:val>
        </c:ser>
        <c:axId val="1054257849"/>
        <c:axId val="244734581"/>
      </c:barChart>
      <c:catAx>
        <c:axId val="10542578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734581"/>
      </c:catAx>
      <c:valAx>
        <c:axId val="2447345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2578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 Reader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Sheet1!$A$30:$A$32</c:f>
            </c:strRef>
          </c:cat>
          <c:val>
            <c:numRef>
              <c:f>Sheet1!$B$30:$B$32</c:f>
              <c:numCache/>
            </c:numRef>
          </c:val>
        </c:ser>
        <c:ser>
          <c:idx val="1"/>
          <c:order val="1"/>
          <c:tx>
            <c:v>First Reader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Sheet1!$A$30:$A$32</c:f>
            </c:strRef>
          </c:cat>
          <c:val>
            <c:numRef>
              <c:f>Sheet1!$C$30:$C$32</c:f>
              <c:numCache/>
            </c:numRef>
          </c:val>
        </c:ser>
        <c:ser>
          <c:idx val="2"/>
          <c:order val="2"/>
          <c:tx>
            <c:v>Returning reader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Sheet1!$A$30:$A$32</c:f>
            </c:strRef>
          </c:cat>
          <c:val>
            <c:numRef>
              <c:f>Sheet1!$D$30:$D$32</c:f>
              <c:numCache/>
            </c:numRef>
          </c:val>
        </c:ser>
        <c:axId val="1932705032"/>
        <c:axId val="867467586"/>
      </c:barChart>
      <c:catAx>
        <c:axId val="19327050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467586"/>
      </c:catAx>
      <c:valAx>
        <c:axId val="867467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7050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Sheet1!$A$74:$A$76</c:f>
            </c:strRef>
          </c:cat>
          <c:val>
            <c:numRef>
              <c:f>Sheet1!$B$74:$B$76</c:f>
              <c:numCache/>
            </c:numRef>
          </c:val>
        </c:ser>
        <c:axId val="1922759980"/>
        <c:axId val="1226417043"/>
      </c:barChart>
      <c:catAx>
        <c:axId val="1922759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417043"/>
      </c:catAx>
      <c:valAx>
        <c:axId val="1226417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759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Sheet1!$F$3:$G$3</c:f>
            </c:strRef>
          </c:cat>
          <c:val>
            <c:numRef>
              <c:f>Sheet1!$F$4:$G$4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Sheet1!$A$98:$A$103</c:f>
            </c:strRef>
          </c:cat>
          <c:val>
            <c:numRef>
              <c:f>Sheet1!$B$98:$B$103</c:f>
              <c:numCache/>
            </c:numRef>
          </c:val>
        </c:ser>
        <c:axId val="1593650028"/>
        <c:axId val="458346401"/>
      </c:barChart>
      <c:catAx>
        <c:axId val="1593650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346401"/>
      </c:catAx>
      <c:valAx>
        <c:axId val="458346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650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Returning engagement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Sheet1!$A$148:$A$153</c:f>
            </c:strRef>
          </c:cat>
          <c:val>
            <c:numRef>
              <c:f>Sheet1!$G$148:$G$153</c:f>
              <c:numCache/>
            </c:numRef>
          </c:val>
        </c:ser>
        <c:ser>
          <c:idx val="1"/>
          <c:order val="1"/>
          <c:tx>
            <c:v>Customer engagement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Sheet1!$A$148:$A$153</c:f>
            </c:strRef>
          </c:cat>
          <c:val>
            <c:numRef>
              <c:f>Sheet1!$H$148:$H$153</c:f>
              <c:numCache/>
            </c:numRef>
          </c:val>
        </c:ser>
        <c:ser>
          <c:idx val="2"/>
          <c:order val="2"/>
          <c:tx>
            <c:v>Super engagement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Sheet1!$A$148:$A$153</c:f>
            </c:strRef>
          </c:cat>
          <c:val>
            <c:numRef>
              <c:f>Sheet1!$I$148:$I$153</c:f>
              <c:numCache/>
            </c:numRef>
          </c:val>
        </c:ser>
        <c:axId val="975950864"/>
        <c:axId val="145850686"/>
      </c:barChart>
      <c:catAx>
        <c:axId val="9759508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50686"/>
      </c:catAx>
      <c:valAx>
        <c:axId val="1458506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9508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Subscriber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Sheet1!$A$166:$A$171</c:f>
            </c:strRef>
          </c:cat>
          <c:val>
            <c:numRef>
              <c:f>Sheet1!$D$166:$D$171</c:f>
              <c:numCache/>
            </c:numRef>
          </c:val>
        </c:ser>
        <c:ser>
          <c:idx val="1"/>
          <c:order val="1"/>
          <c:tx>
            <c:v>Returning Reader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Sheet1!$A$166:$A$171</c:f>
            </c:strRef>
          </c:cat>
          <c:val>
            <c:numRef>
              <c:f>Sheet1!$E$166:$E$171</c:f>
              <c:numCache/>
            </c:numRef>
          </c:val>
        </c:ser>
        <c:ser>
          <c:idx val="2"/>
          <c:order val="2"/>
          <c:tx>
            <c:v>Super User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Sheet1!$A$166:$A$171</c:f>
            </c:strRef>
          </c:cat>
          <c:val>
            <c:numRef>
              <c:f>Sheet1!$F$166:$F$171</c:f>
              <c:numCache/>
            </c:numRef>
          </c:val>
        </c:ser>
        <c:axId val="1384014109"/>
        <c:axId val="1034088304"/>
      </c:barChart>
      <c:catAx>
        <c:axId val="13840141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088304"/>
      </c:catAx>
      <c:valAx>
        <c:axId val="10340883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0141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First Readers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Sheet1!$A$166:$A$171</c:f>
            </c:strRef>
          </c:cat>
          <c:val>
            <c:numRef>
              <c:f>Sheet1!$B$166:$B$171</c:f>
              <c:numCache/>
            </c:numRef>
          </c:val>
        </c:ser>
        <c:ser>
          <c:idx val="1"/>
          <c:order val="1"/>
          <c:tx>
            <c:v>Returning Reader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Sheet1!$A$166:$A$171</c:f>
            </c:strRef>
          </c:cat>
          <c:val>
            <c:numRef>
              <c:f>Sheet1!$C$166:$C$171</c:f>
              <c:numCache/>
            </c:numRef>
          </c:val>
        </c:ser>
        <c:axId val="1168120040"/>
        <c:axId val="1039861003"/>
      </c:barChart>
      <c:catAx>
        <c:axId val="11681200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861003"/>
      </c:catAx>
      <c:valAx>
        <c:axId val="1039861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1200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Sheet1!$G$165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Sheet1!$A$166:$A$171</c:f>
            </c:strRef>
          </c:cat>
          <c:val>
            <c:numRef>
              <c:f>Sheet1!$G$166:$G$171</c:f>
              <c:numCache/>
            </c:numRef>
          </c:val>
        </c:ser>
        <c:axId val="271763288"/>
        <c:axId val="212306558"/>
      </c:barChart>
      <c:catAx>
        <c:axId val="2717632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06558"/>
      </c:catAx>
      <c:valAx>
        <c:axId val="2123065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7632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Returning to Sub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Sheet1!$A$166:$A$171</c:f>
            </c:strRef>
          </c:cat>
          <c:val>
            <c:numRef>
              <c:f>Sheet1!$H$166:$H$171</c:f>
              <c:numCache/>
            </c:numRef>
          </c:val>
        </c:ser>
        <c:ser>
          <c:idx val="1"/>
          <c:order val="1"/>
          <c:tx>
            <c:v>Returning to Customer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Sheet1!$A$166:$A$171</c:f>
            </c:strRef>
          </c:cat>
          <c:val>
            <c:numRef>
              <c:f>Sheet1!$I$166:$I$171</c:f>
              <c:numCache/>
            </c:numRef>
          </c:val>
        </c:ser>
        <c:ser>
          <c:idx val="2"/>
          <c:order val="2"/>
          <c:tx>
            <c:v>Returning to Super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Sheet1!$A$166:$A$171</c:f>
            </c:strRef>
          </c:cat>
          <c:val>
            <c:numRef>
              <c:f>Sheet1!$J$166:$J$171</c:f>
              <c:numCache/>
            </c:numRef>
          </c:val>
        </c:ser>
        <c:axId val="750876179"/>
        <c:axId val="890602973"/>
      </c:barChart>
      <c:catAx>
        <c:axId val="7508761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602973"/>
      </c:catAx>
      <c:valAx>
        <c:axId val="8906029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8761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Sheet1!$B$248</c:f>
            </c:strRef>
          </c:tx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Sheet1!$A$249:$A$250</c:f>
            </c:strRef>
          </c:cat>
          <c:val>
            <c:numRef>
              <c:f>Sheet1!$B$249:$B$250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Sheet1!$B$253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Sheet1!$A$254:$A$255</c:f>
            </c:strRef>
          </c:cat>
          <c:val>
            <c:numRef>
              <c:f>Sheet1!$B$254:$B$255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Sheet1!$C$258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Sheet1!$A$259:$A$261</c:f>
            </c:strRef>
          </c:cat>
          <c:val>
            <c:numRef>
              <c:f>Sheet1!$C$259:$C$261</c:f>
              <c:numCache/>
            </c:numRef>
          </c:val>
        </c:ser>
        <c:axId val="280004722"/>
        <c:axId val="1878077377"/>
      </c:barChart>
      <c:catAx>
        <c:axId val="280004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077377"/>
      </c:catAx>
      <c:valAx>
        <c:axId val="1878077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004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Buyers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Sheet1!$B$285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Sheet1!$A$286:$A$288</c:f>
            </c:strRef>
          </c:cat>
          <c:val>
            <c:numRef>
              <c:f>Sheet1!$B$286:$B$288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9</xdr:row>
      <xdr:rowOff>152400</xdr:rowOff>
    </xdr:from>
    <xdr:ext cx="5581650" cy="319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857250</xdr:colOff>
      <xdr:row>9</xdr:row>
      <xdr:rowOff>152400</xdr:rowOff>
    </xdr:from>
    <xdr:ext cx="5581650" cy="3190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1257300</xdr:colOff>
      <xdr:row>175</xdr:row>
      <xdr:rowOff>142875</xdr:rowOff>
    </xdr:from>
    <xdr:ext cx="6105525" cy="6191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1314450</xdr:colOff>
      <xdr:row>144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942975</xdr:colOff>
      <xdr:row>210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1209675</xdr:colOff>
      <xdr:row>247</xdr:row>
      <xdr:rowOff>95250</xdr:rowOff>
    </xdr:from>
    <xdr:ext cx="4343400" cy="3409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647700</xdr:colOff>
      <xdr:row>247</xdr:row>
      <xdr:rowOff>95250</xdr:rowOff>
    </xdr:from>
    <xdr:ext cx="4343400" cy="34099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1085850</xdr:colOff>
      <xdr:row>256</xdr:row>
      <xdr:rowOff>95250</xdr:rowOff>
    </xdr:from>
    <xdr:ext cx="43434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38100</xdr:colOff>
      <xdr:row>280</xdr:row>
      <xdr:rowOff>123825</xdr:rowOff>
    </xdr:from>
    <xdr:ext cx="4171950" cy="32385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209550</xdr:colOff>
      <xdr:row>280</xdr:row>
      <xdr:rowOff>123825</xdr:rowOff>
    </xdr:from>
    <xdr:ext cx="4171950" cy="32385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38100</xdr:colOff>
      <xdr:row>300</xdr:row>
      <xdr:rowOff>38100</xdr:rowOff>
    </xdr:from>
    <xdr:ext cx="4171950" cy="3238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</xdr:col>
      <xdr:colOff>209550</xdr:colOff>
      <xdr:row>299</xdr:row>
      <xdr:rowOff>180975</xdr:rowOff>
    </xdr:from>
    <xdr:ext cx="4171950" cy="32385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304800</xdr:colOff>
      <xdr:row>121</xdr:row>
      <xdr:rowOff>133350</xdr:rowOff>
    </xdr:from>
    <xdr:ext cx="714375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5</xdr:col>
      <xdr:colOff>942975</xdr:colOff>
      <xdr:row>121</xdr:row>
      <xdr:rowOff>133350</xdr:rowOff>
    </xdr:from>
    <xdr:ext cx="714375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</xdr:col>
      <xdr:colOff>676275</xdr:colOff>
      <xdr:row>80</xdr:row>
      <xdr:rowOff>200025</xdr:rowOff>
    </xdr:from>
    <xdr:ext cx="6210300" cy="30861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304800</xdr:colOff>
      <xdr:row>322</xdr:row>
      <xdr:rowOff>190500</xdr:rowOff>
    </xdr:from>
    <xdr:ext cx="4752975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6</xdr:col>
      <xdr:colOff>1343025</xdr:colOff>
      <xdr:row>38</xdr:row>
      <xdr:rowOff>133350</xdr:rowOff>
    </xdr:from>
    <xdr:ext cx="9791700" cy="48291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0</xdr:col>
      <xdr:colOff>304800</xdr:colOff>
      <xdr:row>38</xdr:row>
      <xdr:rowOff>133350</xdr:rowOff>
    </xdr:from>
    <xdr:ext cx="9744075" cy="48291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2</xdr:col>
      <xdr:colOff>676275</xdr:colOff>
      <xdr:row>66</xdr:row>
      <xdr:rowOff>180975</xdr:rowOff>
    </xdr:from>
    <xdr:ext cx="6210300" cy="30861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2</xdr:col>
      <xdr:colOff>676275</xdr:colOff>
      <xdr:row>93</xdr:row>
      <xdr:rowOff>104775</xdr:rowOff>
    </xdr:from>
    <xdr:ext cx="6210300" cy="38100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0</xdr:col>
      <xdr:colOff>1304925</xdr:colOff>
      <xdr:row>210</xdr:row>
      <xdr:rowOff>47625</xdr:rowOff>
    </xdr:from>
    <xdr:ext cx="60198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5</xdr:col>
      <xdr:colOff>942975</xdr:colOff>
      <xdr:row>175</xdr:row>
      <xdr:rowOff>142875</xdr:rowOff>
    </xdr:from>
    <xdr:ext cx="6105525" cy="61912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3:C4" displayName="Readings" name="Readings" id="1">
  <tableColumns count="3">
    <tableColumn name="Total" id="1"/>
    <tableColumn name="first_readings" id="2"/>
    <tableColumn name="returning_readings" id="3"/>
  </tableColumns>
  <tableStyleInfo name="Sheet1-style" showColumnStripes="0" showFirstColumn="1" showLastColumn="1" showRowStripes="1"/>
</table>
</file>

<file path=xl/tables/table10.xml><?xml version="1.0" encoding="utf-8"?>
<table xmlns="http://schemas.openxmlformats.org/spreadsheetml/2006/main" ref="A147:I153" displayName="EngagementTopic" name="EngagementTopic" id="10">
  <tableColumns count="9">
    <tableColumn name="Engagement by topic" id="1"/>
    <tableColumn name="first_readings" id="2"/>
    <tableColumn name="returning_readings" id="3"/>
    <tableColumn name="sub_readings" id="4"/>
    <tableColumn name="customer_readings" id="5"/>
    <tableColumn name="super_readings" id="6"/>
    <tableColumn name="returning engagement" id="7"/>
    <tableColumn name="customer engagement" id="8"/>
    <tableColumn name="super engagement" id="9"/>
  </tableColumns>
  <tableStyleInfo name="Sheet1-style 10" showColumnStripes="0" showFirstColumn="1" showLastColumn="1" showRowStripes="1"/>
</table>
</file>

<file path=xl/tables/table11.xml><?xml version="1.0" encoding="utf-8"?>
<table xmlns="http://schemas.openxmlformats.org/spreadsheetml/2006/main" ref="A165:J171" displayName="ReaderTopic" name="ReaderTopic" id="11">
  <tableColumns count="10">
    <tableColumn name="topic" id="1"/>
    <tableColumn name="first_readers" id="2"/>
    <tableColumn name="returning_reader" id="3"/>
    <tableColumn name="sub" id="4"/>
    <tableColumn name="customer" id="5"/>
    <tableColumn name="super_user" id="6"/>
    <tableColumn name="first_to_returning" id="7"/>
    <tableColumn name="returning_to_sub" id="8"/>
    <tableColumn name="returning_to_customer" id="9"/>
    <tableColumn name="returning_to_super" id="10"/>
  </tableColumns>
  <tableStyleInfo name="Sheet1-style 11" showColumnStripes="0" showFirstColumn="1" showLastColumn="1" showRowStripes="1"/>
</table>
</file>

<file path=xl/tables/table2.xml><?xml version="1.0" encoding="utf-8"?>
<table xmlns="http://schemas.openxmlformats.org/spreadsheetml/2006/main" ref="E3:I4" displayName="UniqueReaders" name="UniqueReaders" id="2">
  <tableColumns count="5">
    <tableColumn name="Total" id="1"/>
    <tableColumn name="first_readers" id="2"/>
    <tableColumn name="returning_readers" id="3"/>
    <tableColumn name="sub" id="4"/>
    <tableColumn name="buyers" id="5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E7:H8" displayName="Conversion" name="Conversion" id="3">
  <tableColumns count="4">
    <tableColumn name="firstreader to returning" id="1"/>
    <tableColumn name="returning_reader to sub" id="2"/>
    <tableColumn name="first reader to sub" id="3"/>
    <tableColumn name="first reader to buyer" id="4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A29:G32" displayName="ReaderSource" name="ReaderSource" id="4">
  <tableColumns count="7">
    <tableColumn name="Readers by source" id="1"/>
    <tableColumn name="total_readers" id="2"/>
    <tableColumn name="first_readers" id="3"/>
    <tableColumn name="returning_reader" id="4"/>
    <tableColumn name="sub" id="5"/>
    <tableColumn name="buyers" id="6"/>
    <tableColumn name="super users" id="7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ref="A35:E38" displayName="SourceConv" name="SourceConv" id="5">
  <tableColumns count="5">
    <tableColumn name="Readers by source" id="1"/>
    <tableColumn name="first_to_returning" id="2"/>
    <tableColumn name="returning_to_sub" id="3"/>
    <tableColumn name="returning_to_customer" id="4"/>
    <tableColumn name="returning_to_super" id="5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ref="A73:B76" displayName="RevenueSource" name="RevenueSource" id="6">
  <tableColumns count="2">
    <tableColumn name="source" id="1"/>
    <tableColumn name="revenue" id="2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ref="A82:B90" displayName="RevenueLoc" name="RevenueLoc" id="7">
  <tableColumns count="2">
    <tableColumn name="location" id="1"/>
    <tableColumn name="revenue" id="2"/>
  </tableColumns>
  <tableStyleInfo name="Sheet1-style 7" showColumnStripes="0" showFirstColumn="1" showLastColumn="1" showRowStripes="1"/>
</table>
</file>

<file path=xl/tables/table8.xml><?xml version="1.0" encoding="utf-8"?>
<table xmlns="http://schemas.openxmlformats.org/spreadsheetml/2006/main" ref="A97:B103" displayName="RevenueTopic" name="RevenueTopic" id="8">
  <tableColumns count="2">
    <tableColumn name="topic" id="1"/>
    <tableColumn name="revenue" id="2"/>
  </tableColumns>
  <tableStyleInfo name="Sheet1-style 8" showColumnStripes="0" showFirstColumn="1" showLastColumn="1" showRowStripes="1"/>
</table>
</file>

<file path=xl/tables/table9.xml><?xml version="1.0" encoding="utf-8"?>
<table xmlns="http://schemas.openxmlformats.org/spreadsheetml/2006/main" ref="A111:K119" displayName="Location" name="Location" id="9">
  <tableColumns count="11">
    <tableColumn name="location" id="1"/>
    <tableColumn name="total_readers" id="2"/>
    <tableColumn name="first_readers" id="3"/>
    <tableColumn name="returning_reader" id="4"/>
    <tableColumn name="subscriber" id="5"/>
    <tableColumn name="customer" id="6"/>
    <tableColumn name="super" id="7"/>
    <tableColumn name="first_to_returning" id="8"/>
    <tableColumn name="returning_to_sub" id="9"/>
    <tableColumn name="returning_to_customer" id="10"/>
    <tableColumn name="returning_to_super" id="11"/>
  </tableColumns>
  <tableStyleInfo name="Sheet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8.xml"/><Relationship Id="rId22" Type="http://schemas.openxmlformats.org/officeDocument/2006/relationships/table" Target="../tables/table10.xml"/><Relationship Id="rId21" Type="http://schemas.openxmlformats.org/officeDocument/2006/relationships/table" Target="../tables/table9.xml"/><Relationship Id="rId13" Type="http://schemas.openxmlformats.org/officeDocument/2006/relationships/table" Target="../tables/table1.xml"/><Relationship Id="rId23" Type="http://schemas.openxmlformats.org/officeDocument/2006/relationships/table" Target="../tables/table11.xml"/><Relationship Id="rId1" Type="http://schemas.openxmlformats.org/officeDocument/2006/relationships/drawing" Target="../drawings/drawing1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6.75"/>
    <col customWidth="1" min="3" max="3" width="18.13"/>
    <col customWidth="1" min="4" max="4" width="22.5"/>
    <col customWidth="1" min="5" max="5" width="21.13"/>
    <col customWidth="1" min="6" max="6" width="20.75"/>
    <col customWidth="1" min="7" max="7" width="26.63"/>
    <col customWidth="1" min="8" max="8" width="22.0"/>
    <col customWidth="1" min="9" max="9" width="24.75"/>
    <col customWidth="1" min="10" max="10" width="23.38"/>
    <col customWidth="1" min="11" max="11" width="20.13"/>
    <col customWidth="1" min="12" max="12" width="21.75"/>
    <col customWidth="1" min="13" max="13" width="19.88"/>
    <col customWidth="1" min="14" max="14" width="17.63"/>
    <col customWidth="1" min="15" max="15" width="18.75"/>
    <col customWidth="1" min="16" max="16" width="21.13"/>
    <col customWidth="1" min="17" max="17" width="17.88"/>
  </cols>
  <sheetData>
    <row r="1">
      <c r="A1" s="1"/>
      <c r="B1" s="2"/>
      <c r="C1" s="2"/>
      <c r="D1" s="1"/>
      <c r="E1" s="1"/>
      <c r="F1" s="2"/>
      <c r="G1" s="2"/>
      <c r="H1" s="2"/>
      <c r="I1" s="2"/>
      <c r="J1" s="3"/>
      <c r="K1" s="2"/>
      <c r="L1" s="2"/>
      <c r="M1" s="2"/>
      <c r="N1" s="2"/>
    </row>
    <row r="2">
      <c r="A2" s="4"/>
      <c r="B2" s="4"/>
      <c r="C2" s="5"/>
      <c r="D2" s="6"/>
      <c r="E2" s="6"/>
      <c r="F2" s="7"/>
      <c r="H2" s="8"/>
      <c r="I2" s="2"/>
      <c r="J2" s="3"/>
      <c r="K2" s="2"/>
      <c r="L2" s="2"/>
    </row>
    <row r="3">
      <c r="A3" s="9" t="s">
        <v>0</v>
      </c>
      <c r="B3" s="10" t="s">
        <v>1</v>
      </c>
      <c r="C3" s="11" t="s">
        <v>2</v>
      </c>
      <c r="D3" s="6"/>
      <c r="E3" s="9" t="s">
        <v>0</v>
      </c>
      <c r="F3" s="10" t="s">
        <v>3</v>
      </c>
      <c r="G3" s="12" t="s">
        <v>4</v>
      </c>
      <c r="H3" s="10" t="s">
        <v>5</v>
      </c>
      <c r="I3" s="13" t="s">
        <v>6</v>
      </c>
      <c r="K3" s="8"/>
      <c r="L3" s="2"/>
      <c r="M3" s="3"/>
    </row>
    <row r="4">
      <c r="A4" s="14">
        <f>SUM(B4:C4)</f>
        <v>581877</v>
      </c>
      <c r="B4" s="15">
        <f>SUM(C30:C32)</f>
        <v>210023</v>
      </c>
      <c r="C4" s="16">
        <f>SUM(C148:C153)</f>
        <v>371854</v>
      </c>
      <c r="D4" s="8"/>
      <c r="E4" s="14">
        <f>SUM(F4:G4)</f>
        <v>276254</v>
      </c>
      <c r="F4" s="15">
        <f t="shared" ref="F4:G4" si="1">SUM(C30:C32)</f>
        <v>210023</v>
      </c>
      <c r="G4" s="15">
        <f t="shared" si="1"/>
        <v>66231</v>
      </c>
      <c r="H4" s="17">
        <f>SUM(B36:B38)</f>
        <v>1.051510136</v>
      </c>
      <c r="I4" s="18">
        <f>E254</f>
        <v>6648</v>
      </c>
    </row>
    <row r="5">
      <c r="C5" s="2"/>
      <c r="D5" s="1"/>
      <c r="N5" s="2"/>
    </row>
    <row r="6">
      <c r="B6" s="2"/>
      <c r="C6" s="2"/>
      <c r="D6" s="8"/>
    </row>
    <row r="7">
      <c r="A7" s="19" t="s">
        <v>7</v>
      </c>
      <c r="B7" s="2"/>
      <c r="C7" s="2"/>
      <c r="D7" s="8"/>
      <c r="E7" s="9" t="s">
        <v>8</v>
      </c>
      <c r="F7" s="10" t="s">
        <v>9</v>
      </c>
      <c r="G7" s="10" t="s">
        <v>10</v>
      </c>
      <c r="H7" s="13" t="s">
        <v>11</v>
      </c>
    </row>
    <row r="8">
      <c r="A8" s="20">
        <f>A4/E4</f>
        <v>2.106311583</v>
      </c>
      <c r="B8" s="2"/>
      <c r="C8" s="2"/>
      <c r="D8" s="2"/>
      <c r="E8" s="21">
        <f t="shared" ref="E8:F8" si="2">(G4/F4)*100</f>
        <v>31.53511758</v>
      </c>
      <c r="F8" s="22">
        <f t="shared" si="2"/>
        <v>0.001587640435</v>
      </c>
      <c r="G8" s="22">
        <f>(H4/F4)*100</f>
        <v>0.0005006642778</v>
      </c>
      <c r="H8" s="23">
        <f>(I4/F4)*100</f>
        <v>3.165367603</v>
      </c>
      <c r="J8" s="3"/>
      <c r="K8" s="2"/>
      <c r="L8" s="2"/>
      <c r="M8" s="2"/>
      <c r="N8" s="2"/>
    </row>
    <row r="9"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</row>
    <row r="10">
      <c r="B10" s="2"/>
      <c r="C10" s="2"/>
      <c r="D10" s="2"/>
      <c r="E10" s="2"/>
      <c r="F10" s="2"/>
      <c r="G10" s="2"/>
      <c r="H10" s="2"/>
      <c r="I10" s="2"/>
      <c r="K10" s="2"/>
      <c r="L10" s="2"/>
      <c r="M10" s="2"/>
      <c r="N10" s="2"/>
    </row>
    <row r="1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28">
      <c r="H28" s="2"/>
      <c r="I28" s="2"/>
    </row>
    <row r="29">
      <c r="A29" s="9" t="s">
        <v>12</v>
      </c>
      <c r="B29" s="10" t="s">
        <v>13</v>
      </c>
      <c r="C29" s="24" t="s">
        <v>3</v>
      </c>
      <c r="D29" s="24" t="s">
        <v>14</v>
      </c>
      <c r="E29" s="24" t="s">
        <v>5</v>
      </c>
      <c r="F29" s="10" t="s">
        <v>6</v>
      </c>
      <c r="G29" s="13" t="s">
        <v>15</v>
      </c>
      <c r="H29" s="2"/>
      <c r="I29" s="2"/>
    </row>
    <row r="30">
      <c r="A30" s="25" t="s">
        <v>16</v>
      </c>
      <c r="B30" s="26">
        <f t="shared" ref="B30:B32" si="3">C30+D30</f>
        <v>136383</v>
      </c>
      <c r="C30" s="26">
        <v>105216.0</v>
      </c>
      <c r="D30" s="26">
        <v>31167.0</v>
      </c>
      <c r="E30" s="26">
        <v>3443.0</v>
      </c>
      <c r="F30" s="26">
        <v>3094.0</v>
      </c>
      <c r="G30" s="27">
        <v>813.0</v>
      </c>
      <c r="H30" s="2"/>
      <c r="I30" s="2"/>
    </row>
    <row r="31">
      <c r="A31" s="28" t="s">
        <v>17</v>
      </c>
      <c r="B31" s="29">
        <f t="shared" si="3"/>
        <v>73525</v>
      </c>
      <c r="C31" s="29">
        <v>63065.0</v>
      </c>
      <c r="D31" s="29">
        <v>10460.0</v>
      </c>
      <c r="E31" s="29">
        <v>1072.0</v>
      </c>
      <c r="F31" s="29">
        <v>1029.0</v>
      </c>
      <c r="G31" s="30">
        <v>243.0</v>
      </c>
      <c r="H31" s="2"/>
      <c r="I31" s="2"/>
    </row>
    <row r="32">
      <c r="A32" s="14" t="s">
        <v>18</v>
      </c>
      <c r="B32" s="15">
        <f t="shared" si="3"/>
        <v>66346</v>
      </c>
      <c r="C32" s="15">
        <v>41742.0</v>
      </c>
      <c r="D32" s="15">
        <v>24604.0</v>
      </c>
      <c r="E32" s="15">
        <v>3103.0</v>
      </c>
      <c r="F32" s="15">
        <v>2525.0</v>
      </c>
      <c r="G32" s="16">
        <v>711.0</v>
      </c>
      <c r="H32" s="2"/>
      <c r="I32" s="2"/>
    </row>
    <row r="33">
      <c r="H33" s="2"/>
      <c r="I33" s="2"/>
    </row>
    <row r="34">
      <c r="A34" s="2"/>
      <c r="B34" s="2"/>
      <c r="C34" s="2"/>
      <c r="D34" s="2"/>
      <c r="E34" s="2"/>
      <c r="H34" s="2"/>
    </row>
    <row r="35">
      <c r="A35" s="9" t="s">
        <v>12</v>
      </c>
      <c r="B35" s="24" t="s">
        <v>19</v>
      </c>
      <c r="C35" s="10" t="s">
        <v>20</v>
      </c>
      <c r="D35" s="10" t="s">
        <v>21</v>
      </c>
      <c r="E35" s="13" t="s">
        <v>22</v>
      </c>
      <c r="H35" s="2"/>
    </row>
    <row r="36">
      <c r="A36" s="25" t="s">
        <v>16</v>
      </c>
      <c r="B36" s="31">
        <f t="shared" ref="B36:C36" si="4">D30/C30</f>
        <v>0.2962192062</v>
      </c>
      <c r="C36" s="32">
        <f t="shared" si="4"/>
        <v>0.1104694067</v>
      </c>
      <c r="D36" s="33">
        <f t="shared" ref="D36:D38" si="6">F30/D30</f>
        <v>0.09927166554</v>
      </c>
      <c r="E36" s="34">
        <f t="shared" ref="E36:E38" si="7">G30/D30</f>
        <v>0.02608528251</v>
      </c>
      <c r="H36" s="2"/>
    </row>
    <row r="37">
      <c r="A37" s="28" t="s">
        <v>17</v>
      </c>
      <c r="B37" s="35">
        <f t="shared" ref="B37:C37" si="5">D31/C31</f>
        <v>0.16586062</v>
      </c>
      <c r="C37" s="35">
        <f t="shared" si="5"/>
        <v>0.1024856597</v>
      </c>
      <c r="D37" s="35">
        <f t="shared" si="6"/>
        <v>0.09837476099</v>
      </c>
      <c r="E37" s="36">
        <f t="shared" si="7"/>
        <v>0.02323135755</v>
      </c>
      <c r="H37" s="2"/>
      <c r="I37" s="2"/>
    </row>
    <row r="38">
      <c r="A38" s="14" t="s">
        <v>18</v>
      </c>
      <c r="B38" s="37">
        <f t="shared" ref="B38:C38" si="8">D32/C32</f>
        <v>0.58943031</v>
      </c>
      <c r="C38" s="37">
        <f t="shared" si="8"/>
        <v>0.1261177044</v>
      </c>
      <c r="D38" s="37">
        <f t="shared" si="6"/>
        <v>0.1026255893</v>
      </c>
      <c r="E38" s="38">
        <f t="shared" si="7"/>
        <v>0.0288977402</v>
      </c>
    </row>
    <row r="73">
      <c r="A73" s="9" t="s">
        <v>23</v>
      </c>
      <c r="B73" s="13" t="s">
        <v>24</v>
      </c>
    </row>
    <row r="74">
      <c r="A74" s="39" t="s">
        <v>16</v>
      </c>
      <c r="B74" s="40">
        <v>89760.0</v>
      </c>
    </row>
    <row r="75">
      <c r="A75" s="41" t="s">
        <v>18</v>
      </c>
      <c r="B75" s="42">
        <v>77056.0</v>
      </c>
    </row>
    <row r="76">
      <c r="A76" s="43" t="s">
        <v>17</v>
      </c>
      <c r="B76" s="18">
        <v>27664.0</v>
      </c>
    </row>
    <row r="82">
      <c r="A82" s="9" t="s">
        <v>25</v>
      </c>
      <c r="B82" s="13" t="s">
        <v>24</v>
      </c>
    </row>
    <row r="83">
      <c r="A83" s="39" t="s">
        <v>26</v>
      </c>
      <c r="B83" s="40">
        <v>57920.0</v>
      </c>
    </row>
    <row r="84">
      <c r="A84" s="41" t="s">
        <v>27</v>
      </c>
      <c r="B84" s="42">
        <v>39760.0</v>
      </c>
    </row>
    <row r="85">
      <c r="A85" s="39" t="s">
        <v>28</v>
      </c>
      <c r="B85" s="40">
        <v>39528.0</v>
      </c>
    </row>
    <row r="86">
      <c r="A86" s="41" t="s">
        <v>29</v>
      </c>
      <c r="B86" s="42">
        <v>33464.0</v>
      </c>
    </row>
    <row r="87">
      <c r="A87" s="39" t="s">
        <v>30</v>
      </c>
      <c r="B87" s="40">
        <v>16432.0</v>
      </c>
    </row>
    <row r="88">
      <c r="A88" s="41" t="s">
        <v>31</v>
      </c>
      <c r="B88" s="42">
        <v>3616.0</v>
      </c>
    </row>
    <row r="89">
      <c r="A89" s="39" t="s">
        <v>32</v>
      </c>
      <c r="B89" s="40">
        <v>2840.0</v>
      </c>
    </row>
    <row r="90">
      <c r="A90" s="44" t="s">
        <v>33</v>
      </c>
      <c r="B90" s="45">
        <v>920.0</v>
      </c>
    </row>
    <row r="97">
      <c r="A97" s="9" t="s">
        <v>34</v>
      </c>
      <c r="B97" s="13" t="s">
        <v>24</v>
      </c>
    </row>
    <row r="98">
      <c r="A98" s="39" t="s">
        <v>35</v>
      </c>
      <c r="B98" s="40">
        <v>112080.0</v>
      </c>
    </row>
    <row r="99">
      <c r="A99" s="41" t="s">
        <v>36</v>
      </c>
      <c r="B99" s="42">
        <v>43888.0</v>
      </c>
    </row>
    <row r="100">
      <c r="A100" s="39" t="s">
        <v>37</v>
      </c>
      <c r="B100" s="40">
        <v>26400.0</v>
      </c>
    </row>
    <row r="101">
      <c r="A101" s="41" t="s">
        <v>38</v>
      </c>
      <c r="B101" s="42">
        <v>10416.0</v>
      </c>
    </row>
    <row r="102">
      <c r="A102" s="39" t="s">
        <v>39</v>
      </c>
      <c r="B102" s="40">
        <v>888.0</v>
      </c>
    </row>
    <row r="103">
      <c r="A103" s="44" t="s">
        <v>40</v>
      </c>
      <c r="B103" s="45">
        <v>808.0</v>
      </c>
    </row>
    <row r="111">
      <c r="A111" s="46" t="s">
        <v>25</v>
      </c>
      <c r="B111" s="10" t="s">
        <v>13</v>
      </c>
      <c r="C111" s="24" t="s">
        <v>3</v>
      </c>
      <c r="D111" s="24" t="s">
        <v>14</v>
      </c>
      <c r="E111" s="24" t="s">
        <v>41</v>
      </c>
      <c r="F111" s="10" t="s">
        <v>42</v>
      </c>
      <c r="G111" s="10" t="s">
        <v>43</v>
      </c>
      <c r="H111" s="12" t="s">
        <v>19</v>
      </c>
      <c r="I111" s="12" t="s">
        <v>20</v>
      </c>
      <c r="J111" s="12" t="s">
        <v>21</v>
      </c>
      <c r="K111" s="11" t="s">
        <v>22</v>
      </c>
    </row>
    <row r="112">
      <c r="A112" s="25" t="s">
        <v>26</v>
      </c>
      <c r="B112" s="26">
        <f t="shared" ref="B112:B119" si="10">C112+D112</f>
        <v>59826</v>
      </c>
      <c r="C112" s="26">
        <v>40349.0</v>
      </c>
      <c r="D112" s="26">
        <v>19477.0</v>
      </c>
      <c r="E112" s="26">
        <v>2334.0</v>
      </c>
      <c r="F112" s="26">
        <v>1971.0</v>
      </c>
      <c r="G112" s="47">
        <v>527.0</v>
      </c>
      <c r="H112" s="48">
        <f t="shared" ref="H112:I112" si="9">(D112/C112)</f>
        <v>0.4827133262</v>
      </c>
      <c r="I112" s="49">
        <f t="shared" si="9"/>
        <v>0.1198336499</v>
      </c>
      <c r="J112" s="50">
        <f t="shared" ref="J112:J119" si="12">(F112/D112)</f>
        <v>0.1011962828</v>
      </c>
      <c r="K112" s="51">
        <f t="shared" ref="K112:K119" si="13">(G112/D112)</f>
        <v>0.02705755506</v>
      </c>
    </row>
    <row r="113">
      <c r="A113" s="28" t="s">
        <v>28</v>
      </c>
      <c r="B113" s="29">
        <f t="shared" si="10"/>
        <v>64944</v>
      </c>
      <c r="C113" s="29">
        <v>50675.0</v>
      </c>
      <c r="D113" s="29">
        <v>14269.0</v>
      </c>
      <c r="E113" s="29">
        <v>1558.0</v>
      </c>
      <c r="F113" s="29">
        <v>1443.0</v>
      </c>
      <c r="G113" s="52">
        <v>350.0</v>
      </c>
      <c r="H113" s="53">
        <f t="shared" ref="H113:I113" si="11">(D113/C113)</f>
        <v>0.2815786877</v>
      </c>
      <c r="I113" s="54">
        <f t="shared" si="11"/>
        <v>0.1091877497</v>
      </c>
      <c r="J113" s="55">
        <f t="shared" si="12"/>
        <v>0.1011283201</v>
      </c>
      <c r="K113" s="36">
        <f t="shared" si="13"/>
        <v>0.02452869858</v>
      </c>
    </row>
    <row r="114">
      <c r="A114" s="25" t="s">
        <v>27</v>
      </c>
      <c r="B114" s="26">
        <f t="shared" si="10"/>
        <v>66208</v>
      </c>
      <c r="C114" s="26">
        <v>51791.0</v>
      </c>
      <c r="D114" s="26">
        <v>14417.0</v>
      </c>
      <c r="E114" s="26">
        <v>1470.0</v>
      </c>
      <c r="F114" s="26">
        <v>1381.0</v>
      </c>
      <c r="G114" s="47">
        <v>359.0</v>
      </c>
      <c r="H114" s="56">
        <f t="shared" ref="H114:I114" si="14">(D114/C114)</f>
        <v>0.2783688286</v>
      </c>
      <c r="I114" s="35">
        <f t="shared" si="14"/>
        <v>0.1019629604</v>
      </c>
      <c r="J114" s="57">
        <f t="shared" si="12"/>
        <v>0.09578969272</v>
      </c>
      <c r="K114" s="58">
        <f t="shared" si="13"/>
        <v>0.02490115835</v>
      </c>
    </row>
    <row r="115">
      <c r="A115" s="28" t="s">
        <v>29</v>
      </c>
      <c r="B115" s="29">
        <f t="shared" si="10"/>
        <v>22918</v>
      </c>
      <c r="C115" s="29">
        <v>12751.0</v>
      </c>
      <c r="D115" s="29">
        <v>10167.0</v>
      </c>
      <c r="E115" s="29">
        <v>1419.0</v>
      </c>
      <c r="F115" s="29">
        <v>1096.0</v>
      </c>
      <c r="G115" s="52">
        <v>309.0</v>
      </c>
      <c r="H115" s="59">
        <f t="shared" ref="H115:I115" si="15">(D115/C115)</f>
        <v>0.7973492275</v>
      </c>
      <c r="I115" s="50">
        <f t="shared" si="15"/>
        <v>0.1395691945</v>
      </c>
      <c r="J115" s="60">
        <f t="shared" si="12"/>
        <v>0.1077997443</v>
      </c>
      <c r="K115" s="61">
        <f t="shared" si="13"/>
        <v>0.03039244615</v>
      </c>
    </row>
    <row r="116">
      <c r="A116" s="25" t="s">
        <v>30</v>
      </c>
      <c r="B116" s="26">
        <f t="shared" si="10"/>
        <v>37086</v>
      </c>
      <c r="C116" s="26">
        <v>31156.0</v>
      </c>
      <c r="D116" s="26">
        <v>5930.0</v>
      </c>
      <c r="E116" s="26">
        <v>1419.0</v>
      </c>
      <c r="F116" s="26">
        <v>535.0</v>
      </c>
      <c r="G116" s="47">
        <v>152.0</v>
      </c>
      <c r="H116" s="62">
        <f t="shared" ref="H116:I116" si="16">(D116/C116)</f>
        <v>0.1903325202</v>
      </c>
      <c r="I116" s="59">
        <f t="shared" si="16"/>
        <v>0.2392917369</v>
      </c>
      <c r="J116" s="35">
        <f t="shared" si="12"/>
        <v>0.09021922428</v>
      </c>
      <c r="K116" s="63">
        <f t="shared" si="13"/>
        <v>0.02563237774</v>
      </c>
    </row>
    <row r="117">
      <c r="A117" s="28" t="s">
        <v>31</v>
      </c>
      <c r="B117" s="29">
        <f t="shared" si="10"/>
        <v>3824</v>
      </c>
      <c r="C117" s="29">
        <v>2742.0</v>
      </c>
      <c r="D117" s="29">
        <v>1082.0</v>
      </c>
      <c r="E117" s="29">
        <v>160.0</v>
      </c>
      <c r="F117" s="29">
        <v>112.0</v>
      </c>
      <c r="G117" s="52">
        <v>34.0</v>
      </c>
      <c r="H117" s="64">
        <f t="shared" ref="H117:I117" si="17">(D117/C117)</f>
        <v>0.3946024799</v>
      </c>
      <c r="I117" s="32">
        <f t="shared" si="17"/>
        <v>0.1478743068</v>
      </c>
      <c r="J117" s="65">
        <f t="shared" si="12"/>
        <v>0.1035120148</v>
      </c>
      <c r="K117" s="66">
        <f t="shared" si="13"/>
        <v>0.0314232902</v>
      </c>
    </row>
    <row r="118">
      <c r="A118" s="25" t="s">
        <v>32</v>
      </c>
      <c r="B118" s="26">
        <f t="shared" si="10"/>
        <v>16181</v>
      </c>
      <c r="C118" s="26">
        <v>15483.0</v>
      </c>
      <c r="D118" s="26">
        <v>698.0</v>
      </c>
      <c r="E118" s="26">
        <v>103.0</v>
      </c>
      <c r="F118" s="47">
        <v>85.0</v>
      </c>
      <c r="G118" s="47">
        <v>27.0</v>
      </c>
      <c r="H118" s="67">
        <f t="shared" ref="H118:I118" si="18">(D118/C118)</f>
        <v>0.04508170251</v>
      </c>
      <c r="I118" s="65">
        <f t="shared" si="18"/>
        <v>0.1475644699</v>
      </c>
      <c r="J118" s="68">
        <f t="shared" si="12"/>
        <v>0.1217765043</v>
      </c>
      <c r="K118" s="69">
        <f t="shared" si="13"/>
        <v>0.03868194842</v>
      </c>
    </row>
    <row r="119">
      <c r="A119" s="70" t="s">
        <v>33</v>
      </c>
      <c r="B119" s="71">
        <f t="shared" si="10"/>
        <v>5267</v>
      </c>
      <c r="C119" s="71">
        <v>5076.0</v>
      </c>
      <c r="D119" s="71">
        <v>191.0</v>
      </c>
      <c r="E119" s="71">
        <v>28.0</v>
      </c>
      <c r="F119" s="71">
        <v>25.0</v>
      </c>
      <c r="G119" s="72">
        <v>9.0</v>
      </c>
      <c r="H119" s="73">
        <f t="shared" ref="H119:I119" si="19">(D119/C119)</f>
        <v>0.03762805359</v>
      </c>
      <c r="I119" s="74">
        <f t="shared" si="19"/>
        <v>0.1465968586</v>
      </c>
      <c r="J119" s="75">
        <f t="shared" si="12"/>
        <v>0.1308900524</v>
      </c>
      <c r="K119" s="76">
        <f t="shared" si="13"/>
        <v>0.04712041885</v>
      </c>
    </row>
    <row r="147">
      <c r="A147" s="46" t="s">
        <v>44</v>
      </c>
      <c r="B147" s="10" t="s">
        <v>1</v>
      </c>
      <c r="C147" s="24" t="s">
        <v>2</v>
      </c>
      <c r="D147" s="24" t="s">
        <v>45</v>
      </c>
      <c r="E147" s="10" t="s">
        <v>46</v>
      </c>
      <c r="F147" s="10" t="s">
        <v>47</v>
      </c>
      <c r="G147" s="10" t="s">
        <v>48</v>
      </c>
      <c r="H147" s="24" t="s">
        <v>49</v>
      </c>
      <c r="I147" s="77" t="s">
        <v>50</v>
      </c>
    </row>
    <row r="148">
      <c r="A148" s="25" t="s">
        <v>36</v>
      </c>
      <c r="B148" s="26">
        <v>37567.0</v>
      </c>
      <c r="C148" s="26">
        <v>92767.0</v>
      </c>
      <c r="D148" s="47">
        <v>31857.0</v>
      </c>
      <c r="E148" s="47">
        <v>29415.0</v>
      </c>
      <c r="F148" s="47">
        <v>10731.0</v>
      </c>
      <c r="G148" s="59">
        <f t="shared" ref="G148:G153" si="20">C148/(B148+C148)</f>
        <v>0.7117636227</v>
      </c>
      <c r="H148" s="59">
        <f t="shared" ref="H148:H153" si="21">E148/(B148+C148)</f>
        <v>0.2256893827</v>
      </c>
      <c r="I148" s="78">
        <f t="shared" ref="I148:I153" si="22">F148/(B148+C148)</f>
        <v>0.08233461721</v>
      </c>
    </row>
    <row r="149">
      <c r="A149" s="28" t="s">
        <v>38</v>
      </c>
      <c r="B149" s="29">
        <v>25095.0</v>
      </c>
      <c r="C149" s="29">
        <v>51706.0</v>
      </c>
      <c r="D149" s="52">
        <v>17012.0</v>
      </c>
      <c r="E149" s="52">
        <v>15968.0</v>
      </c>
      <c r="F149" s="52">
        <v>5794.0</v>
      </c>
      <c r="G149" s="79">
        <f t="shared" si="20"/>
        <v>0.6732464421</v>
      </c>
      <c r="H149" s="80">
        <f t="shared" si="21"/>
        <v>0.2079139595</v>
      </c>
      <c r="I149" s="81">
        <f t="shared" si="22"/>
        <v>0.07544172602</v>
      </c>
    </row>
    <row r="150">
      <c r="A150" s="25" t="s">
        <v>40</v>
      </c>
      <c r="B150" s="26">
        <v>15913.0</v>
      </c>
      <c r="C150" s="26">
        <v>27481.0</v>
      </c>
      <c r="D150" s="47">
        <v>8745.0</v>
      </c>
      <c r="E150" s="47">
        <v>8383.0</v>
      </c>
      <c r="F150" s="47">
        <v>3055.0</v>
      </c>
      <c r="G150" s="82">
        <f t="shared" si="20"/>
        <v>0.6332903166</v>
      </c>
      <c r="H150" s="83">
        <f t="shared" si="21"/>
        <v>0.1931833894</v>
      </c>
      <c r="I150" s="84">
        <f t="shared" si="22"/>
        <v>0.07040143799</v>
      </c>
    </row>
    <row r="151">
      <c r="A151" s="28" t="s">
        <v>39</v>
      </c>
      <c r="B151" s="29">
        <v>15795.0</v>
      </c>
      <c r="C151" s="29">
        <v>26931.0</v>
      </c>
      <c r="D151" s="52">
        <v>8472.0</v>
      </c>
      <c r="E151" s="52">
        <v>8123.0</v>
      </c>
      <c r="F151" s="52">
        <v>2966.0</v>
      </c>
      <c r="G151" s="85">
        <f t="shared" si="20"/>
        <v>0.6303187755</v>
      </c>
      <c r="H151" s="86">
        <f t="shared" si="21"/>
        <v>0.1901184291</v>
      </c>
      <c r="I151" s="87">
        <f t="shared" si="22"/>
        <v>0.06941908908</v>
      </c>
    </row>
    <row r="152">
      <c r="A152" s="25" t="s">
        <v>35</v>
      </c>
      <c r="B152" s="26">
        <v>76092.0</v>
      </c>
      <c r="C152" s="26">
        <v>118833.0</v>
      </c>
      <c r="D152" s="47">
        <v>41149.0</v>
      </c>
      <c r="E152" s="47">
        <v>39520.0</v>
      </c>
      <c r="F152" s="47">
        <v>14229.0</v>
      </c>
      <c r="G152" s="88">
        <f t="shared" si="20"/>
        <v>0.6096344748</v>
      </c>
      <c r="H152" s="89">
        <f t="shared" si="21"/>
        <v>0.2027446454</v>
      </c>
      <c r="I152" s="90">
        <f t="shared" si="22"/>
        <v>0.07299730666</v>
      </c>
    </row>
    <row r="153">
      <c r="A153" s="70" t="s">
        <v>37</v>
      </c>
      <c r="B153" s="71">
        <v>39561.0</v>
      </c>
      <c r="C153" s="71">
        <v>54136.0</v>
      </c>
      <c r="D153" s="72">
        <v>17717.0</v>
      </c>
      <c r="E153" s="72">
        <v>17255.0</v>
      </c>
      <c r="F153" s="72">
        <v>6285.0</v>
      </c>
      <c r="G153" s="17">
        <f t="shared" si="20"/>
        <v>0.5777773034</v>
      </c>
      <c r="H153" s="17">
        <f t="shared" si="21"/>
        <v>0.1841574437</v>
      </c>
      <c r="I153" s="91">
        <f t="shared" si="22"/>
        <v>0.06707792138</v>
      </c>
    </row>
    <row r="154">
      <c r="B154" s="2">
        <f t="shared" ref="B154:F154" si="23">SUM(B148:B153)</f>
        <v>210023</v>
      </c>
      <c r="C154" s="2">
        <f t="shared" si="23"/>
        <v>371854</v>
      </c>
      <c r="D154" s="2">
        <f t="shared" si="23"/>
        <v>124952</v>
      </c>
      <c r="E154" s="2">
        <f t="shared" si="23"/>
        <v>118664</v>
      </c>
      <c r="F154" s="2">
        <f t="shared" si="23"/>
        <v>43060</v>
      </c>
    </row>
    <row r="164">
      <c r="A164" s="2"/>
      <c r="B164" s="2"/>
      <c r="C164" s="2"/>
      <c r="D164" s="2"/>
      <c r="E164" s="2"/>
      <c r="F164" s="2"/>
      <c r="G164" s="2"/>
      <c r="H164" s="2"/>
    </row>
    <row r="165">
      <c r="A165" s="92" t="s">
        <v>34</v>
      </c>
      <c r="B165" s="24" t="s">
        <v>3</v>
      </c>
      <c r="C165" s="24" t="s">
        <v>14</v>
      </c>
      <c r="D165" s="10" t="s">
        <v>5</v>
      </c>
      <c r="E165" s="10" t="s">
        <v>42</v>
      </c>
      <c r="F165" s="10" t="s">
        <v>51</v>
      </c>
      <c r="G165" s="24" t="s">
        <v>19</v>
      </c>
      <c r="H165" s="24" t="s">
        <v>20</v>
      </c>
      <c r="I165" s="10" t="s">
        <v>21</v>
      </c>
      <c r="J165" s="13" t="s">
        <v>22</v>
      </c>
    </row>
    <row r="166">
      <c r="A166" s="25" t="s">
        <v>35</v>
      </c>
      <c r="B166" s="26">
        <v>76092.0</v>
      </c>
      <c r="C166" s="26">
        <v>46717.0</v>
      </c>
      <c r="D166" s="47">
        <v>4364.0</v>
      </c>
      <c r="E166" s="47">
        <v>3835.0</v>
      </c>
      <c r="F166" s="26">
        <v>1018.0</v>
      </c>
      <c r="G166" s="35">
        <f t="shared" ref="G166:H166" si="24">C166/B166</f>
        <v>0.6139541608</v>
      </c>
      <c r="H166" s="59">
        <f t="shared" si="24"/>
        <v>0.09341353255</v>
      </c>
      <c r="I166" s="59">
        <f t="shared" ref="I166:I171" si="26">E166/C166</f>
        <v>0.08209003147</v>
      </c>
      <c r="J166" s="78">
        <f t="shared" ref="J166:J171" si="27">F166/C166</f>
        <v>0.0217907828</v>
      </c>
    </row>
    <row r="167">
      <c r="A167" s="28" t="s">
        <v>36</v>
      </c>
      <c r="B167" s="29">
        <v>37567.0</v>
      </c>
      <c r="C167" s="29">
        <v>41038.0</v>
      </c>
      <c r="D167" s="52">
        <v>1717.0</v>
      </c>
      <c r="E167" s="52">
        <v>1467.0</v>
      </c>
      <c r="F167" s="29">
        <v>402.0</v>
      </c>
      <c r="G167" s="93">
        <f t="shared" ref="G167:H167" si="25">C167/B167</f>
        <v>1.092394921</v>
      </c>
      <c r="H167" s="60">
        <f t="shared" si="25"/>
        <v>0.04183927092</v>
      </c>
      <c r="I167" s="94">
        <f t="shared" si="26"/>
        <v>0.03574735611</v>
      </c>
      <c r="J167" s="95">
        <f t="shared" si="27"/>
        <v>0.009795799016</v>
      </c>
    </row>
    <row r="168">
      <c r="A168" s="25" t="s">
        <v>37</v>
      </c>
      <c r="B168" s="26">
        <v>39561.0</v>
      </c>
      <c r="C168" s="26">
        <v>31131.0</v>
      </c>
      <c r="D168" s="47">
        <v>1033.0</v>
      </c>
      <c r="E168" s="47">
        <v>932.0</v>
      </c>
      <c r="F168" s="26">
        <v>237.0</v>
      </c>
      <c r="G168" s="96">
        <f t="shared" ref="G168:H168" si="28">C168/B168</f>
        <v>0.7869113521</v>
      </c>
      <c r="H168" s="32">
        <f t="shared" si="28"/>
        <v>0.03318235842</v>
      </c>
      <c r="I168" s="97">
        <f t="shared" si="26"/>
        <v>0.02993800392</v>
      </c>
      <c r="J168" s="98">
        <f t="shared" si="27"/>
        <v>0.007612990267</v>
      </c>
    </row>
    <row r="169">
      <c r="A169" s="28" t="s">
        <v>38</v>
      </c>
      <c r="B169" s="29">
        <v>25095.0</v>
      </c>
      <c r="C169" s="29">
        <v>31142.0</v>
      </c>
      <c r="D169" s="52">
        <v>405.0</v>
      </c>
      <c r="E169" s="52">
        <v>352.0</v>
      </c>
      <c r="F169" s="29">
        <v>95.0</v>
      </c>
      <c r="G169" s="99">
        <f t="shared" ref="G169:H169" si="29">C169/B169</f>
        <v>1.240964336</v>
      </c>
      <c r="H169" s="100">
        <f t="shared" si="29"/>
        <v>0.01300494509</v>
      </c>
      <c r="I169" s="100">
        <f t="shared" si="26"/>
        <v>0.01130306339</v>
      </c>
      <c r="J169" s="101">
        <f t="shared" si="27"/>
        <v>0.003050542675</v>
      </c>
    </row>
    <row r="170">
      <c r="A170" s="25" t="s">
        <v>39</v>
      </c>
      <c r="B170" s="26">
        <v>15795.0</v>
      </c>
      <c r="C170" s="26">
        <v>20049.0</v>
      </c>
      <c r="D170" s="47">
        <v>54.0</v>
      </c>
      <c r="E170" s="47">
        <v>31.0</v>
      </c>
      <c r="F170" s="26">
        <v>8.0</v>
      </c>
      <c r="G170" s="102">
        <f t="shared" ref="G170:H170" si="30">C170/B170</f>
        <v>1.269325736</v>
      </c>
      <c r="H170" s="35">
        <f t="shared" si="30"/>
        <v>0.002693401167</v>
      </c>
      <c r="I170" s="35">
        <f t="shared" si="26"/>
        <v>0.001546211781</v>
      </c>
      <c r="J170" s="36">
        <f t="shared" si="27"/>
        <v>0.0003990223951</v>
      </c>
    </row>
    <row r="171">
      <c r="A171" s="70" t="s">
        <v>40</v>
      </c>
      <c r="B171" s="71">
        <v>15913.0</v>
      </c>
      <c r="C171" s="71">
        <v>20210.0</v>
      </c>
      <c r="D171" s="72">
        <v>45.0</v>
      </c>
      <c r="E171" s="72">
        <v>31.0</v>
      </c>
      <c r="F171" s="71">
        <v>7.0</v>
      </c>
      <c r="G171" s="37">
        <f t="shared" ref="G171:H171" si="31">C171/B171</f>
        <v>1.270030792</v>
      </c>
      <c r="H171" s="17">
        <f t="shared" si="31"/>
        <v>0.002226620485</v>
      </c>
      <c r="I171" s="17">
        <f t="shared" si="26"/>
        <v>0.001533894112</v>
      </c>
      <c r="J171" s="91">
        <f t="shared" si="27"/>
        <v>0.0003463631865</v>
      </c>
    </row>
    <row r="172">
      <c r="A172" s="2"/>
      <c r="B172" s="2">
        <f t="shared" ref="B172:E172" si="32">SUM(B166:B171)</f>
        <v>210023</v>
      </c>
      <c r="C172" s="2">
        <f t="shared" si="32"/>
        <v>190287</v>
      </c>
      <c r="D172" s="2">
        <f t="shared" si="32"/>
        <v>7618</v>
      </c>
      <c r="E172" s="2">
        <f t="shared" si="32"/>
        <v>6648</v>
      </c>
      <c r="F172" s="2" t="str">
        <f>SUM(#REF!)</f>
        <v>#REF!</v>
      </c>
      <c r="H172" s="2"/>
      <c r="I172" s="2"/>
      <c r="J17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>
      <c r="A246" s="103" t="s">
        <v>52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>
      <c r="A248" s="104" t="s">
        <v>24</v>
      </c>
      <c r="B248" s="105" t="s">
        <v>53</v>
      </c>
      <c r="C248" s="2"/>
      <c r="D248" s="105"/>
      <c r="E248" s="105" t="s">
        <v>54</v>
      </c>
      <c r="F248" s="105" t="s">
        <v>55</v>
      </c>
      <c r="G248" s="2"/>
      <c r="H248" s="2"/>
      <c r="I248" s="2"/>
      <c r="J248" s="2"/>
      <c r="K248" s="2"/>
      <c r="L248" s="2"/>
      <c r="M248" s="2"/>
      <c r="N248" s="2"/>
    </row>
    <row r="249">
      <c r="A249" s="106">
        <v>8.0</v>
      </c>
      <c r="B249" s="106">
        <v>6640.0</v>
      </c>
      <c r="C249" s="2"/>
      <c r="D249" s="2"/>
      <c r="E249" s="2">
        <f>B249*A249+B250*A250</f>
        <v>194480</v>
      </c>
      <c r="F249" s="2">
        <f>E249/E251</f>
        <v>23.13310337</v>
      </c>
      <c r="G249" s="2"/>
      <c r="H249" s="2"/>
      <c r="I249" s="2"/>
      <c r="J249" s="2"/>
      <c r="K249" s="2"/>
      <c r="L249" s="2"/>
      <c r="M249" s="2"/>
      <c r="N249" s="2"/>
    </row>
    <row r="250">
      <c r="A250" s="106">
        <v>80.0</v>
      </c>
      <c r="B250" s="106">
        <v>1767.0</v>
      </c>
      <c r="C250" s="2"/>
      <c r="D250" s="105"/>
      <c r="E250" s="105" t="s">
        <v>56</v>
      </c>
      <c r="F250" s="2"/>
      <c r="G250" s="2"/>
      <c r="H250" s="2"/>
      <c r="I250" s="2"/>
      <c r="J250" s="2"/>
      <c r="K250" s="2"/>
      <c r="L250" s="2"/>
      <c r="M250" s="2"/>
      <c r="N250" s="2"/>
    </row>
    <row r="251">
      <c r="B251" s="2"/>
      <c r="C251" s="2"/>
      <c r="D251" s="2"/>
      <c r="E251" s="2">
        <f>SUM(B249:B250)</f>
        <v>8407</v>
      </c>
      <c r="F251" s="2"/>
      <c r="G251" s="2"/>
      <c r="H251" s="2"/>
      <c r="I251" s="2"/>
      <c r="J251" s="2"/>
      <c r="K251" s="2"/>
      <c r="L251" s="2"/>
      <c r="M251" s="2"/>
      <c r="N251" s="2"/>
    </row>
    <row r="252">
      <c r="A252" s="2"/>
      <c r="B252" s="107"/>
      <c r="C252" s="107"/>
      <c r="F252" s="2"/>
      <c r="G252" s="2"/>
      <c r="H252" s="2"/>
      <c r="I252" s="2"/>
      <c r="J252" s="2"/>
      <c r="K252" s="2"/>
      <c r="L252" s="2"/>
      <c r="M252" s="2"/>
      <c r="N252" s="2"/>
    </row>
    <row r="253">
      <c r="A253" s="108" t="s">
        <v>57</v>
      </c>
      <c r="B253" s="109" t="s">
        <v>53</v>
      </c>
      <c r="C253" s="110"/>
      <c r="D253" s="105"/>
      <c r="E253" s="105" t="s">
        <v>6</v>
      </c>
      <c r="F253" s="2"/>
      <c r="G253" s="2"/>
      <c r="H253" s="2"/>
      <c r="I253" s="2"/>
      <c r="J253" s="2"/>
      <c r="K253" s="2"/>
      <c r="L253" s="2"/>
      <c r="M253" s="2"/>
      <c r="N253" s="2"/>
    </row>
    <row r="254">
      <c r="A254" s="111">
        <v>1.0</v>
      </c>
      <c r="B254" s="111">
        <v>4889.0</v>
      </c>
      <c r="C254" s="110"/>
      <c r="D254" s="2"/>
      <c r="E254" s="2">
        <f>SUM(B254:B255)</f>
        <v>6648</v>
      </c>
      <c r="F254" s="2"/>
      <c r="G254" s="2"/>
      <c r="H254" s="2"/>
      <c r="I254" s="2"/>
      <c r="J254" s="2"/>
      <c r="K254" s="2"/>
      <c r="L254" s="2"/>
      <c r="M254" s="2"/>
      <c r="N254" s="2"/>
    </row>
    <row r="255">
      <c r="A255" s="111">
        <v>2.0</v>
      </c>
      <c r="B255" s="111">
        <v>1759.0</v>
      </c>
      <c r="C255" s="2"/>
      <c r="F255" s="2"/>
      <c r="G255" s="2"/>
      <c r="H255" s="2"/>
      <c r="I255" s="2"/>
      <c r="J255" s="2"/>
      <c r="K255" s="2"/>
      <c r="L255" s="2"/>
      <c r="M255" s="2"/>
      <c r="N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>
      <c r="A257" s="3" t="s">
        <v>58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>
      <c r="A258" s="109" t="s">
        <v>24</v>
      </c>
      <c r="B258" s="109" t="s">
        <v>59</v>
      </c>
      <c r="C258" s="112" t="s">
        <v>60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>
      <c r="A259" s="111">
        <v>8.0</v>
      </c>
      <c r="B259" s="111">
        <v>4881.0</v>
      </c>
      <c r="C259" s="2">
        <f t="shared" ref="C259:C261" si="33">A259*B259</f>
        <v>39048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>
      <c r="A260" s="111">
        <v>80.0</v>
      </c>
      <c r="B260" s="111">
        <v>8.0</v>
      </c>
      <c r="C260" s="2">
        <f t="shared" si="33"/>
        <v>640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>
      <c r="A261" s="111">
        <v>88.0</v>
      </c>
      <c r="B261" s="111">
        <v>1759.0</v>
      </c>
      <c r="C261" s="2">
        <f t="shared" si="33"/>
        <v>154792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>
      <c r="A264" s="2"/>
      <c r="B264" s="2"/>
      <c r="C264" s="2"/>
      <c r="F264" s="2"/>
      <c r="G264" s="2"/>
      <c r="H264" s="2"/>
      <c r="I264" s="2"/>
      <c r="J264" s="2"/>
      <c r="K264" s="2"/>
      <c r="L264" s="2"/>
      <c r="M264" s="2"/>
      <c r="N264" s="2"/>
    </row>
    <row r="265">
      <c r="A265" s="2"/>
      <c r="B265" s="2"/>
      <c r="C265" s="2"/>
      <c r="D265" s="104"/>
      <c r="E265" s="104"/>
      <c r="F265" s="2"/>
      <c r="G265" s="2"/>
      <c r="H265" s="2"/>
      <c r="I265" s="2"/>
      <c r="J265" s="2"/>
      <c r="K265" s="2"/>
      <c r="L265" s="2"/>
      <c r="M265" s="2"/>
      <c r="N265" s="2"/>
    </row>
    <row r="266">
      <c r="A266" s="2"/>
      <c r="B266" s="2"/>
      <c r="C266" s="2"/>
      <c r="D266" s="104"/>
      <c r="E266" s="104"/>
      <c r="F266" s="2"/>
      <c r="G266" s="2"/>
      <c r="H266" s="2"/>
      <c r="I266" s="2"/>
      <c r="J266" s="2"/>
      <c r="K266" s="2"/>
      <c r="L266" s="2"/>
      <c r="M266" s="2"/>
      <c r="N266" s="2"/>
    </row>
    <row r="267">
      <c r="A267" s="2"/>
      <c r="B267" s="2"/>
      <c r="C267" s="2"/>
      <c r="D267" s="104"/>
      <c r="E267" s="104"/>
      <c r="F267" s="2"/>
      <c r="G267" s="2"/>
      <c r="H267" s="2"/>
      <c r="I267" s="2"/>
      <c r="J267" s="2"/>
      <c r="K267" s="2"/>
      <c r="L267" s="2"/>
      <c r="M267" s="2"/>
      <c r="N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>
      <c r="A279" s="2"/>
      <c r="B279" s="2"/>
      <c r="C279" s="2"/>
      <c r="F279" s="2"/>
      <c r="G279" s="2"/>
      <c r="H279" s="2"/>
      <c r="I279" s="2"/>
      <c r="J279" s="2"/>
      <c r="K279" s="2"/>
      <c r="L279" s="2"/>
      <c r="M279" s="2"/>
      <c r="N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>
      <c r="A282" s="105" t="s">
        <v>61</v>
      </c>
      <c r="B282" s="2"/>
      <c r="C282" s="2"/>
      <c r="D282" s="104"/>
      <c r="E282" s="104" t="s">
        <v>62</v>
      </c>
      <c r="F282" s="2"/>
      <c r="G282" s="2"/>
      <c r="H282" s="2"/>
      <c r="I282" s="2"/>
      <c r="J282" s="2"/>
      <c r="K282" s="2"/>
      <c r="L282" s="2"/>
      <c r="M282" s="2"/>
      <c r="N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>
      <c r="A285" s="109" t="s">
        <v>23</v>
      </c>
      <c r="B285" s="109" t="s">
        <v>59</v>
      </c>
      <c r="C285" s="2"/>
      <c r="D285" s="109"/>
      <c r="E285" s="109" t="s">
        <v>23</v>
      </c>
      <c r="F285" s="109" t="s">
        <v>59</v>
      </c>
      <c r="G285" s="2"/>
      <c r="H285" s="2"/>
      <c r="I285" s="2"/>
      <c r="J285" s="2"/>
      <c r="K285" s="2"/>
      <c r="L285" s="2"/>
      <c r="M285" s="2"/>
      <c r="N285" s="2"/>
    </row>
    <row r="286">
      <c r="A286" s="111" t="s">
        <v>17</v>
      </c>
      <c r="B286" s="111">
        <v>1029.0</v>
      </c>
      <c r="C286" s="2"/>
      <c r="D286" s="111"/>
      <c r="E286" s="111" t="s">
        <v>17</v>
      </c>
      <c r="F286" s="111">
        <v>243.0</v>
      </c>
      <c r="G286" s="2"/>
      <c r="H286" s="2"/>
      <c r="I286" s="2"/>
      <c r="J286" s="2"/>
      <c r="K286" s="2"/>
      <c r="L286" s="2"/>
      <c r="M286" s="2"/>
      <c r="N286" s="2"/>
    </row>
    <row r="287">
      <c r="A287" s="111" t="s">
        <v>16</v>
      </c>
      <c r="B287" s="111">
        <v>3094.0</v>
      </c>
      <c r="C287" s="2"/>
      <c r="D287" s="111"/>
      <c r="E287" s="111" t="s">
        <v>16</v>
      </c>
      <c r="F287" s="111">
        <v>813.0</v>
      </c>
      <c r="G287" s="2"/>
      <c r="H287" s="2"/>
      <c r="I287" s="2"/>
      <c r="J287" s="2"/>
      <c r="K287" s="2"/>
      <c r="L287" s="2"/>
      <c r="M287" s="2"/>
      <c r="N287" s="2"/>
    </row>
    <row r="288">
      <c r="A288" s="111" t="s">
        <v>18</v>
      </c>
      <c r="B288" s="111">
        <v>2525.0</v>
      </c>
      <c r="C288" s="2"/>
      <c r="D288" s="111"/>
      <c r="E288" s="111" t="s">
        <v>18</v>
      </c>
      <c r="F288" s="111">
        <v>711.0</v>
      </c>
      <c r="G288" s="2"/>
      <c r="H288" s="2"/>
      <c r="I288" s="2"/>
      <c r="J288" s="2"/>
      <c r="K288" s="2"/>
      <c r="L288" s="2"/>
      <c r="M288" s="2"/>
      <c r="N288" s="2"/>
    </row>
    <row r="289">
      <c r="A289" s="2"/>
      <c r="B289" s="2"/>
      <c r="C289" s="2"/>
      <c r="D289" s="2"/>
      <c r="G289" s="2"/>
      <c r="H289" s="2"/>
      <c r="I289" s="2"/>
      <c r="J289" s="2"/>
      <c r="K289" s="2"/>
      <c r="L289" s="2"/>
      <c r="M289" s="2"/>
      <c r="N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>
      <c r="A292" s="109" t="s">
        <v>25</v>
      </c>
      <c r="B292" s="109" t="s">
        <v>59</v>
      </c>
      <c r="C292" s="2"/>
      <c r="D292" s="109"/>
      <c r="E292" s="113" t="s">
        <v>25</v>
      </c>
      <c r="F292" s="113" t="s">
        <v>59</v>
      </c>
      <c r="G292" s="2"/>
      <c r="H292" s="2"/>
      <c r="I292" s="2"/>
      <c r="J292" s="2"/>
      <c r="K292" s="2"/>
      <c r="L292" s="2"/>
      <c r="M292" s="2"/>
      <c r="N292" s="2"/>
    </row>
    <row r="293">
      <c r="A293" s="111" t="s">
        <v>33</v>
      </c>
      <c r="B293" s="111">
        <v>25.0</v>
      </c>
      <c r="C293" s="2"/>
      <c r="D293" s="114"/>
      <c r="E293" s="114" t="s">
        <v>33</v>
      </c>
      <c r="F293" s="114">
        <v>9.0</v>
      </c>
      <c r="G293" s="2"/>
      <c r="H293" s="2"/>
      <c r="I293" s="2"/>
      <c r="J293" s="2"/>
      <c r="K293" s="2"/>
      <c r="L293" s="2"/>
      <c r="M293" s="2"/>
      <c r="N293" s="2"/>
    </row>
    <row r="294">
      <c r="A294" s="111" t="s">
        <v>28</v>
      </c>
      <c r="B294" s="111">
        <v>1443.0</v>
      </c>
      <c r="C294" s="2"/>
      <c r="D294" s="114"/>
      <c r="E294" s="114" t="s">
        <v>28</v>
      </c>
      <c r="F294" s="114">
        <v>350.0</v>
      </c>
      <c r="G294" s="2"/>
      <c r="H294" s="2"/>
      <c r="I294" s="2"/>
      <c r="J294" s="2"/>
      <c r="K294" s="2"/>
      <c r="L294" s="2"/>
      <c r="M294" s="2"/>
      <c r="N294" s="2"/>
    </row>
    <row r="295">
      <c r="A295" s="111" t="s">
        <v>31</v>
      </c>
      <c r="B295" s="111">
        <v>112.0</v>
      </c>
      <c r="C295" s="2"/>
      <c r="D295" s="114"/>
      <c r="E295" s="114" t="s">
        <v>31</v>
      </c>
      <c r="F295" s="114">
        <v>34.0</v>
      </c>
      <c r="G295" s="2"/>
      <c r="H295" s="2"/>
      <c r="I295" s="2"/>
      <c r="J295" s="2"/>
      <c r="K295" s="2"/>
      <c r="L295" s="2"/>
      <c r="M295" s="2"/>
      <c r="N295" s="2"/>
    </row>
    <row r="296">
      <c r="A296" s="111" t="s">
        <v>29</v>
      </c>
      <c r="B296" s="111">
        <v>1096.0</v>
      </c>
      <c r="C296" s="2"/>
      <c r="D296" s="114"/>
      <c r="E296" s="114" t="s">
        <v>29</v>
      </c>
      <c r="F296" s="114">
        <v>309.0</v>
      </c>
      <c r="G296" s="2"/>
      <c r="H296" s="2"/>
      <c r="I296" s="2"/>
      <c r="J296" s="2"/>
      <c r="K296" s="2"/>
      <c r="L296" s="2"/>
      <c r="M296" s="2"/>
      <c r="N296" s="2"/>
    </row>
    <row r="297">
      <c r="A297" s="111" t="s">
        <v>26</v>
      </c>
      <c r="B297" s="111">
        <v>1971.0</v>
      </c>
      <c r="C297" s="2"/>
      <c r="D297" s="114"/>
      <c r="E297" s="114" t="s">
        <v>26</v>
      </c>
      <c r="F297" s="114">
        <v>527.0</v>
      </c>
      <c r="G297" s="2"/>
      <c r="H297" s="2"/>
      <c r="I297" s="2"/>
      <c r="J297" s="2"/>
      <c r="K297" s="2"/>
      <c r="L297" s="2"/>
      <c r="M297" s="2"/>
      <c r="N297" s="2"/>
    </row>
    <row r="298">
      <c r="A298" s="111" t="s">
        <v>30</v>
      </c>
      <c r="B298" s="111">
        <v>535.0</v>
      </c>
      <c r="C298" s="2"/>
      <c r="D298" s="114"/>
      <c r="E298" s="114" t="s">
        <v>30</v>
      </c>
      <c r="F298" s="114">
        <v>152.0</v>
      </c>
      <c r="G298" s="2"/>
      <c r="H298" s="2"/>
      <c r="I298" s="2"/>
      <c r="J298" s="2"/>
      <c r="K298" s="2"/>
      <c r="L298" s="2"/>
      <c r="M298" s="2"/>
      <c r="N298" s="2"/>
    </row>
    <row r="299">
      <c r="A299" s="111" t="s">
        <v>27</v>
      </c>
      <c r="B299" s="111">
        <v>1381.0</v>
      </c>
      <c r="C299" s="2"/>
      <c r="D299" s="114"/>
      <c r="E299" s="114" t="s">
        <v>27</v>
      </c>
      <c r="F299" s="114">
        <v>359.0</v>
      </c>
      <c r="G299" s="2"/>
      <c r="H299" s="2"/>
      <c r="I299" s="2"/>
      <c r="J299" s="2"/>
      <c r="K299" s="2"/>
      <c r="L299" s="2"/>
      <c r="M299" s="2"/>
      <c r="N299" s="2"/>
    </row>
    <row r="300">
      <c r="A300" s="111" t="s">
        <v>32</v>
      </c>
      <c r="B300" s="111">
        <v>85.0</v>
      </c>
      <c r="C300" s="2"/>
      <c r="D300" s="114"/>
      <c r="E300" s="114" t="s">
        <v>32</v>
      </c>
      <c r="F300" s="114">
        <v>27.0</v>
      </c>
      <c r="G300" s="2"/>
      <c r="H300" s="2"/>
      <c r="I300" s="2"/>
      <c r="J300" s="2"/>
      <c r="K300" s="2"/>
      <c r="L300" s="2"/>
      <c r="M300" s="2"/>
      <c r="N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>
      <c r="A304" s="109" t="s">
        <v>34</v>
      </c>
      <c r="B304" s="109" t="s">
        <v>59</v>
      </c>
      <c r="C304" s="2"/>
      <c r="D304" s="109"/>
      <c r="E304" s="109" t="s">
        <v>34</v>
      </c>
      <c r="F304" s="109" t="s">
        <v>59</v>
      </c>
      <c r="G304" s="2"/>
      <c r="H304" s="2"/>
      <c r="I304" s="2"/>
      <c r="J304" s="2"/>
      <c r="K304" s="2"/>
      <c r="L304" s="2"/>
      <c r="M304" s="2"/>
      <c r="N304" s="2"/>
    </row>
    <row r="305">
      <c r="A305" s="109" t="s">
        <v>35</v>
      </c>
      <c r="B305" s="111">
        <v>68447.0</v>
      </c>
      <c r="C305" s="2"/>
      <c r="D305" s="111"/>
      <c r="E305" s="111" t="s">
        <v>35</v>
      </c>
      <c r="F305" s="111">
        <v>1018.0</v>
      </c>
      <c r="G305" s="2"/>
      <c r="H305" s="2"/>
      <c r="I305" s="2"/>
      <c r="J305" s="2"/>
      <c r="K305" s="2"/>
      <c r="L305" s="2"/>
      <c r="M305" s="2"/>
      <c r="N305" s="2"/>
    </row>
    <row r="306">
      <c r="A306" s="109" t="s">
        <v>36</v>
      </c>
      <c r="B306" s="111">
        <v>26323.0</v>
      </c>
      <c r="C306" s="2"/>
      <c r="D306" s="111"/>
      <c r="E306" s="111" t="s">
        <v>36</v>
      </c>
      <c r="F306" s="111">
        <v>402.0</v>
      </c>
      <c r="G306" s="2"/>
      <c r="H306" s="2"/>
      <c r="I306" s="2"/>
      <c r="J306" s="2"/>
      <c r="K306" s="2"/>
      <c r="L306" s="2"/>
      <c r="M306" s="2"/>
      <c r="N306" s="2"/>
    </row>
    <row r="307">
      <c r="A307" s="109" t="s">
        <v>37</v>
      </c>
      <c r="B307" s="111">
        <v>16458.0</v>
      </c>
      <c r="C307" s="2"/>
      <c r="D307" s="111"/>
      <c r="E307" s="111" t="s">
        <v>37</v>
      </c>
      <c r="F307" s="111">
        <v>237.0</v>
      </c>
      <c r="G307" s="2"/>
      <c r="H307" s="2"/>
      <c r="I307" s="2"/>
      <c r="J307" s="2"/>
      <c r="K307" s="2"/>
      <c r="L307" s="2"/>
      <c r="M307" s="2"/>
      <c r="N307" s="2"/>
    </row>
    <row r="308">
      <c r="A308" s="109" t="s">
        <v>38</v>
      </c>
      <c r="B308" s="111">
        <v>6333.0</v>
      </c>
      <c r="C308" s="2"/>
      <c r="D308" s="111"/>
      <c r="E308" s="111" t="s">
        <v>38</v>
      </c>
      <c r="F308" s="111">
        <v>95.0</v>
      </c>
      <c r="G308" s="2"/>
      <c r="H308" s="2"/>
      <c r="I308" s="2"/>
      <c r="J308" s="2"/>
      <c r="K308" s="2"/>
      <c r="L308" s="2"/>
      <c r="M308" s="2"/>
      <c r="N308" s="2"/>
    </row>
    <row r="309">
      <c r="A309" s="109" t="s">
        <v>39</v>
      </c>
      <c r="B309" s="111">
        <v>582.0</v>
      </c>
      <c r="C309" s="2"/>
      <c r="D309" s="111"/>
      <c r="E309" s="111" t="s">
        <v>39</v>
      </c>
      <c r="F309" s="111">
        <v>8.0</v>
      </c>
      <c r="G309" s="2"/>
      <c r="H309" s="2"/>
      <c r="N309" s="2"/>
    </row>
    <row r="310">
      <c r="A310" s="109" t="s">
        <v>40</v>
      </c>
      <c r="B310" s="111">
        <v>521.0</v>
      </c>
      <c r="C310" s="2"/>
      <c r="D310" s="111"/>
      <c r="E310" s="111" t="s">
        <v>40</v>
      </c>
      <c r="F310" s="111">
        <v>7.0</v>
      </c>
      <c r="G310" s="2"/>
      <c r="H310" s="2"/>
      <c r="N310" s="2"/>
    </row>
    <row r="317">
      <c r="A317" s="115" t="s">
        <v>63</v>
      </c>
    </row>
    <row r="319">
      <c r="A319" s="111" t="s">
        <v>17</v>
      </c>
      <c r="B319" s="116">
        <v>500.0</v>
      </c>
    </row>
    <row r="320">
      <c r="A320" s="111" t="s">
        <v>16</v>
      </c>
      <c r="B320" s="116">
        <v>250.0</v>
      </c>
    </row>
    <row r="321">
      <c r="A321" s="111" t="s">
        <v>18</v>
      </c>
      <c r="B321" s="116">
        <v>250.0</v>
      </c>
    </row>
  </sheetData>
  <conditionalFormatting sqref="T38 H112:H119 J120">
    <cfRule type="colorScale" priority="1">
      <colorScale>
        <cfvo type="min"/>
        <cfvo type="max"/>
        <color rgb="FFFFFFFF"/>
        <color rgb="FFFFD666"/>
      </colorScale>
    </cfRule>
  </conditionalFormatting>
  <conditionalFormatting sqref="U38 I112:I119 K120">
    <cfRule type="colorScale" priority="2">
      <colorScale>
        <cfvo type="min"/>
        <cfvo type="max"/>
        <color rgb="FFFFFFFF"/>
        <color rgb="FFFFD666"/>
      </colorScale>
    </cfRule>
  </conditionalFormatting>
  <conditionalFormatting sqref="V38 J112:J119 L120">
    <cfRule type="colorScale" priority="3">
      <colorScale>
        <cfvo type="min"/>
        <cfvo type="max"/>
        <color rgb="FFFFFFFF"/>
        <color rgb="FFFFD666"/>
      </colorScale>
    </cfRule>
  </conditionalFormatting>
  <conditionalFormatting sqref="W38 K112:K119 M120">
    <cfRule type="colorScale" priority="4">
      <colorScale>
        <cfvo type="min"/>
        <cfvo type="max"/>
        <color rgb="FFFFFFFF"/>
        <color rgb="FFFFD666"/>
      </colorScale>
    </cfRule>
  </conditionalFormatting>
  <conditionalFormatting sqref="B36:B38">
    <cfRule type="colorScale" priority="5">
      <colorScale>
        <cfvo type="min"/>
        <cfvo type="max"/>
        <color rgb="FFFFFFFF"/>
        <color rgb="FFFFD666"/>
      </colorScale>
    </cfRule>
  </conditionalFormatting>
  <conditionalFormatting sqref="C36:C38">
    <cfRule type="colorScale" priority="6">
      <colorScale>
        <cfvo type="min"/>
        <cfvo type="max"/>
        <color rgb="FFFFFFFF"/>
        <color rgb="FFFFD666"/>
      </colorScale>
    </cfRule>
  </conditionalFormatting>
  <conditionalFormatting sqref="D36:D38">
    <cfRule type="colorScale" priority="7">
      <colorScale>
        <cfvo type="min"/>
        <cfvo type="max"/>
        <color rgb="FFFFFFFF"/>
        <color rgb="FFFFD666"/>
      </colorScale>
    </cfRule>
  </conditionalFormatting>
  <conditionalFormatting sqref="E36:E38">
    <cfRule type="colorScale" priority="8">
      <colorScale>
        <cfvo type="min"/>
        <cfvo type="max"/>
        <color rgb="FFFFFFFF"/>
        <color rgb="FFFFD666"/>
      </colorScale>
    </cfRule>
  </conditionalFormatting>
  <conditionalFormatting sqref="G166:G171">
    <cfRule type="colorScale" priority="9">
      <colorScale>
        <cfvo type="min"/>
        <cfvo type="max"/>
        <color rgb="FFFFFFFF"/>
        <color rgb="FFFFD666"/>
      </colorScale>
    </cfRule>
  </conditionalFormatting>
  <conditionalFormatting sqref="H166:H171">
    <cfRule type="colorScale" priority="10">
      <colorScale>
        <cfvo type="min"/>
        <cfvo type="max"/>
        <color rgb="FFFFFFFF"/>
        <color rgb="FFFFD666"/>
      </colorScale>
    </cfRule>
  </conditionalFormatting>
  <conditionalFormatting sqref="I166:I171">
    <cfRule type="colorScale" priority="11">
      <colorScale>
        <cfvo type="min"/>
        <cfvo type="max"/>
        <color rgb="FFFFFFFF"/>
        <color rgb="FFFFD666"/>
      </colorScale>
    </cfRule>
  </conditionalFormatting>
  <conditionalFormatting sqref="J166:J171">
    <cfRule type="colorScale" priority="12">
      <colorScale>
        <cfvo type="min"/>
        <cfvo type="max"/>
        <color rgb="FFFFFFFF"/>
        <color rgb="FFFFD666"/>
      </colorScale>
    </cfRule>
  </conditionalFormatting>
  <conditionalFormatting sqref="G148:G153">
    <cfRule type="colorScale" priority="13">
      <colorScale>
        <cfvo type="min"/>
        <cfvo type="max"/>
        <color rgb="FFFFFFFF"/>
        <color rgb="FFFFD666"/>
      </colorScale>
    </cfRule>
  </conditionalFormatting>
  <conditionalFormatting sqref="H148:H153">
    <cfRule type="colorScale" priority="14">
      <colorScale>
        <cfvo type="min"/>
        <cfvo type="max"/>
        <color rgb="FFFFFFFF"/>
        <color rgb="FFFFD666"/>
      </colorScale>
    </cfRule>
  </conditionalFormatting>
  <conditionalFormatting sqref="I148:I153">
    <cfRule type="colorScale" priority="15">
      <colorScale>
        <cfvo type="min"/>
        <cfvo type="max"/>
        <color rgb="FFFFFFFF"/>
        <color rgb="FFFFD666"/>
      </colorScale>
    </cfRule>
  </conditionalFormatting>
  <dataValidations>
    <dataValidation type="custom" allowBlank="1" showDropDown="1" sqref="G148:I153 G166:J171">
      <formula1>AND(ISNUMBER(G148),(NOT(OR(NOT(ISERROR(DATEVALUE(G148))), AND(ISNUMBER(G148), LEFT(CELL("format", G148))="D")))))</formula1>
    </dataValidation>
  </dataValidations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